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vucbb-my.sharepoint.com/personal/pmisura_bbsk_sk/Documents/Dokumenty/"/>
    </mc:Choice>
  </mc:AlternateContent>
  <xr:revisionPtr revIDLastSave="0" documentId="8_{AD87C22A-35FD-4651-AFA5-115D6ADB422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ekapitulácia stavby" sheetId="1" r:id="rId1"/>
    <sheet name="SO 01.1 - Architektúra" sheetId="2" r:id="rId2"/>
    <sheet name="SO 01.2 - Zdravotechnika_..." sheetId="3" r:id="rId3"/>
    <sheet name="SO 01.3 - Areálový rozvod..." sheetId="4" r:id="rId4"/>
    <sheet name="SO 01.4 - Vykurovanie_rev." sheetId="5" r:id="rId5"/>
    <sheet name="SO 01.5 - VZT" sheetId="6" r:id="rId6"/>
    <sheet name="SO 01.6 - Elektroinštalácia" sheetId="7" r:id="rId7"/>
    <sheet name="SO 01.7 - Výťah" sheetId="8" r:id="rId8"/>
    <sheet name="SO 01.8 - Kuchyňa" sheetId="9" r:id="rId9"/>
  </sheets>
  <definedNames>
    <definedName name="_xlnm._FilterDatabase" localSheetId="1" hidden="1">'SO 01.1 - Architektúra'!$C$147:$K$472</definedName>
    <definedName name="_xlnm._FilterDatabase" localSheetId="2" hidden="1">'SO 01.2 - Zdravotechnika_...'!$C$132:$K$368</definedName>
    <definedName name="_xlnm._FilterDatabase" localSheetId="3" hidden="1">'SO 01.3 - Areálový rozvod...'!$C$126:$K$207</definedName>
    <definedName name="_xlnm._FilterDatabase" localSheetId="4" hidden="1">'SO 01.4 - Vykurovanie_rev.'!$C$127:$K$235</definedName>
    <definedName name="_xlnm._FilterDatabase" localSheetId="5" hidden="1">'SO 01.5 - VZT'!$C$121:$K$172</definedName>
    <definedName name="_xlnm._FilterDatabase" localSheetId="6" hidden="1">'SO 01.6 - Elektroinštalácia'!$C$135:$K$532</definedName>
    <definedName name="_xlnm._FilterDatabase" localSheetId="7" hidden="1">'SO 01.7 - Výťah'!$C$117:$K$121</definedName>
    <definedName name="_xlnm._FilterDatabase" localSheetId="8" hidden="1">'SO 01.8 - Kuchyňa'!$C$118:$K$148</definedName>
    <definedName name="_xlnm.Print_Titles" localSheetId="0">'Rekapitulácia stavby'!$92:$92</definedName>
    <definedName name="_xlnm.Print_Titles" localSheetId="1">'SO 01.1 - Architektúra'!$147:$147</definedName>
    <definedName name="_xlnm.Print_Titles" localSheetId="2">'SO 01.2 - Zdravotechnika_...'!$132:$132</definedName>
    <definedName name="_xlnm.Print_Titles" localSheetId="3">'SO 01.3 - Areálový rozvod...'!$126:$126</definedName>
    <definedName name="_xlnm.Print_Titles" localSheetId="4">'SO 01.4 - Vykurovanie_rev.'!$127:$127</definedName>
    <definedName name="_xlnm.Print_Titles" localSheetId="5">'SO 01.5 - VZT'!$121:$121</definedName>
    <definedName name="_xlnm.Print_Titles" localSheetId="6">'SO 01.6 - Elektroinštalácia'!$135:$135</definedName>
    <definedName name="_xlnm.Print_Titles" localSheetId="7">'SO 01.7 - Výťah'!$117:$117</definedName>
    <definedName name="_xlnm.Print_Titles" localSheetId="8">'SO 01.8 - Kuchyňa'!$118:$118</definedName>
    <definedName name="_xlnm.Print_Area" localSheetId="0">'Rekapitulácia stavby'!$D$4:$AO$76,'Rekapitulácia stavby'!$C$82:$AQ$103</definedName>
    <definedName name="_xlnm.Print_Area" localSheetId="1">'SO 01.1 - Architektúra'!$C$135:$J$472</definedName>
    <definedName name="_xlnm.Print_Area" localSheetId="2">'SO 01.2 - Zdravotechnika_...'!$C$120:$J$368</definedName>
    <definedName name="_xlnm.Print_Area" localSheetId="3">'SO 01.3 - Areálový rozvod...'!$C$114:$J$207</definedName>
    <definedName name="_xlnm.Print_Area" localSheetId="4">'SO 01.4 - Vykurovanie_rev.'!$C$115:$J$235</definedName>
    <definedName name="_xlnm.Print_Area" localSheetId="5">'SO 01.5 - VZT'!$C$109:$J$172</definedName>
    <definedName name="_xlnm.Print_Area" localSheetId="6">'SO 01.6 - Elektroinštalácia'!$C$123:$J$532</definedName>
    <definedName name="_xlnm.Print_Area" localSheetId="7">'SO 01.7 - Výťah'!$C$105:$J$121</definedName>
    <definedName name="_xlnm.Print_Area" localSheetId="8">'SO 01.8 - Kuchyňa'!$C$106:$J$148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9" l="1"/>
  <c r="J36" i="9"/>
  <c r="AY102" i="1"/>
  <c r="J35" i="9"/>
  <c r="AX102" i="1"/>
  <c r="BI148" i="9"/>
  <c r="BH148" i="9"/>
  <c r="BG148" i="9"/>
  <c r="BE148" i="9"/>
  <c r="T148" i="9"/>
  <c r="R148" i="9"/>
  <c r="P148" i="9"/>
  <c r="BI147" i="9"/>
  <c r="BH147" i="9"/>
  <c r="BG147" i="9"/>
  <c r="BE147" i="9"/>
  <c r="T147" i="9"/>
  <c r="R147" i="9"/>
  <c r="P147" i="9"/>
  <c r="BI145" i="9"/>
  <c r="BH145" i="9"/>
  <c r="BG145" i="9"/>
  <c r="BE145" i="9"/>
  <c r="T145" i="9"/>
  <c r="R145" i="9"/>
  <c r="P145" i="9"/>
  <c r="BI144" i="9"/>
  <c r="BH144" i="9"/>
  <c r="BG144" i="9"/>
  <c r="BE144" i="9"/>
  <c r="T144" i="9"/>
  <c r="R144" i="9"/>
  <c r="P144" i="9"/>
  <c r="BI143" i="9"/>
  <c r="BH143" i="9"/>
  <c r="BG143" i="9"/>
  <c r="BE143" i="9"/>
  <c r="T143" i="9"/>
  <c r="R143" i="9"/>
  <c r="P143" i="9"/>
  <c r="BI142" i="9"/>
  <c r="BH142" i="9"/>
  <c r="BG142" i="9"/>
  <c r="BE142" i="9"/>
  <c r="T142" i="9"/>
  <c r="R142" i="9"/>
  <c r="P142" i="9"/>
  <c r="BI141" i="9"/>
  <c r="BH141" i="9"/>
  <c r="BG141" i="9"/>
  <c r="BE141" i="9"/>
  <c r="T141" i="9"/>
  <c r="R141" i="9"/>
  <c r="P141" i="9"/>
  <c r="BI140" i="9"/>
  <c r="BH140" i="9"/>
  <c r="BG140" i="9"/>
  <c r="BE140" i="9"/>
  <c r="T140" i="9"/>
  <c r="R140" i="9"/>
  <c r="P140" i="9"/>
  <c r="BI139" i="9"/>
  <c r="BH139" i="9"/>
  <c r="BG139" i="9"/>
  <c r="BE139" i="9"/>
  <c r="T139" i="9"/>
  <c r="R139" i="9"/>
  <c r="P139" i="9"/>
  <c r="BI138" i="9"/>
  <c r="BH138" i="9"/>
  <c r="BG138" i="9"/>
  <c r="BE138" i="9"/>
  <c r="T138" i="9"/>
  <c r="R138" i="9"/>
  <c r="P138" i="9"/>
  <c r="BI137" i="9"/>
  <c r="BH137" i="9"/>
  <c r="BG137" i="9"/>
  <c r="BE137" i="9"/>
  <c r="T137" i="9"/>
  <c r="R137" i="9"/>
  <c r="P137" i="9"/>
  <c r="BI136" i="9"/>
  <c r="BH136" i="9"/>
  <c r="BG136" i="9"/>
  <c r="BE136" i="9"/>
  <c r="T136" i="9"/>
  <c r="R136" i="9"/>
  <c r="P136" i="9"/>
  <c r="BI135" i="9"/>
  <c r="BH135" i="9"/>
  <c r="BG135" i="9"/>
  <c r="BE135" i="9"/>
  <c r="T135" i="9"/>
  <c r="R135" i="9"/>
  <c r="P135" i="9"/>
  <c r="BI134" i="9"/>
  <c r="BH134" i="9"/>
  <c r="BG134" i="9"/>
  <c r="BE134" i="9"/>
  <c r="T134" i="9"/>
  <c r="R134" i="9"/>
  <c r="P134" i="9"/>
  <c r="BI133" i="9"/>
  <c r="BH133" i="9"/>
  <c r="BG133" i="9"/>
  <c r="BE133" i="9"/>
  <c r="T133" i="9"/>
  <c r="R133" i="9"/>
  <c r="P133" i="9"/>
  <c r="BI132" i="9"/>
  <c r="BH132" i="9"/>
  <c r="BG132" i="9"/>
  <c r="BE132" i="9"/>
  <c r="T132" i="9"/>
  <c r="R132" i="9"/>
  <c r="P132" i="9"/>
  <c r="BI131" i="9"/>
  <c r="BH131" i="9"/>
  <c r="BG131" i="9"/>
  <c r="BE131" i="9"/>
  <c r="T131" i="9"/>
  <c r="R131" i="9"/>
  <c r="P131" i="9"/>
  <c r="BI130" i="9"/>
  <c r="BH130" i="9"/>
  <c r="BG130" i="9"/>
  <c r="BE130" i="9"/>
  <c r="T130" i="9"/>
  <c r="R130" i="9"/>
  <c r="P130" i="9"/>
  <c r="BI129" i="9"/>
  <c r="BH129" i="9"/>
  <c r="BG129" i="9"/>
  <c r="BE129" i="9"/>
  <c r="T129" i="9"/>
  <c r="R129" i="9"/>
  <c r="P129" i="9"/>
  <c r="BI128" i="9"/>
  <c r="BH128" i="9"/>
  <c r="BG128" i="9"/>
  <c r="BE128" i="9"/>
  <c r="T128" i="9"/>
  <c r="R128" i="9"/>
  <c r="P128" i="9"/>
  <c r="BI127" i="9"/>
  <c r="BH127" i="9"/>
  <c r="BG127" i="9"/>
  <c r="BE127" i="9"/>
  <c r="T127" i="9"/>
  <c r="R127" i="9"/>
  <c r="P127" i="9"/>
  <c r="BI126" i="9"/>
  <c r="BH126" i="9"/>
  <c r="BG126" i="9"/>
  <c r="BE126" i="9"/>
  <c r="T126" i="9"/>
  <c r="R126" i="9"/>
  <c r="P126" i="9"/>
  <c r="BI125" i="9"/>
  <c r="BH125" i="9"/>
  <c r="BG125" i="9"/>
  <c r="BE125" i="9"/>
  <c r="T125" i="9"/>
  <c r="R125" i="9"/>
  <c r="P125" i="9"/>
  <c r="BI124" i="9"/>
  <c r="BH124" i="9"/>
  <c r="BG124" i="9"/>
  <c r="BE124" i="9"/>
  <c r="T124" i="9"/>
  <c r="R124" i="9"/>
  <c r="P124" i="9"/>
  <c r="BI123" i="9"/>
  <c r="BH123" i="9"/>
  <c r="BG123" i="9"/>
  <c r="BE123" i="9"/>
  <c r="T123" i="9"/>
  <c r="R123" i="9"/>
  <c r="P123" i="9"/>
  <c r="BI122" i="9"/>
  <c r="BH122" i="9"/>
  <c r="BG122" i="9"/>
  <c r="BE122" i="9"/>
  <c r="T122" i="9"/>
  <c r="R122" i="9"/>
  <c r="P122" i="9"/>
  <c r="F113" i="9"/>
  <c r="E111" i="9"/>
  <c r="F89" i="9"/>
  <c r="E87" i="9"/>
  <c r="J24" i="9"/>
  <c r="E24" i="9"/>
  <c r="J92" i="9" s="1"/>
  <c r="J23" i="9"/>
  <c r="J21" i="9"/>
  <c r="E21" i="9"/>
  <c r="J115" i="9" s="1"/>
  <c r="J20" i="9"/>
  <c r="J18" i="9"/>
  <c r="E18" i="9"/>
  <c r="F92" i="9"/>
  <c r="J17" i="9"/>
  <c r="J15" i="9"/>
  <c r="E15" i="9"/>
  <c r="F91" i="9" s="1"/>
  <c r="J14" i="9"/>
  <c r="J12" i="9"/>
  <c r="J113" i="9"/>
  <c r="E7" i="9"/>
  <c r="E109" i="9"/>
  <c r="J37" i="8"/>
  <c r="J36" i="8"/>
  <c r="AY101" i="1"/>
  <c r="J35" i="8"/>
  <c r="AX101" i="1"/>
  <c r="BI121" i="8"/>
  <c r="F37" i="8" s="1"/>
  <c r="BD101" i="1" s="1"/>
  <c r="BH121" i="8"/>
  <c r="BG121" i="8"/>
  <c r="BE121" i="8"/>
  <c r="T121" i="8"/>
  <c r="T120" i="8" s="1"/>
  <c r="T119" i="8" s="1"/>
  <c r="T118" i="8" s="1"/>
  <c r="R121" i="8"/>
  <c r="R120" i="8"/>
  <c r="R119" i="8"/>
  <c r="R118" i="8"/>
  <c r="P121" i="8"/>
  <c r="P120" i="8" s="1"/>
  <c r="P119" i="8" s="1"/>
  <c r="P118" i="8" s="1"/>
  <c r="AU101" i="1" s="1"/>
  <c r="F112" i="8"/>
  <c r="E110" i="8"/>
  <c r="F89" i="8"/>
  <c r="E87" i="8"/>
  <c r="J24" i="8"/>
  <c r="E24" i="8"/>
  <c r="J92" i="8" s="1"/>
  <c r="J23" i="8"/>
  <c r="J21" i="8"/>
  <c r="E21" i="8"/>
  <c r="J91" i="8" s="1"/>
  <c r="J20" i="8"/>
  <c r="J18" i="8"/>
  <c r="E18" i="8"/>
  <c r="F115" i="8"/>
  <c r="J17" i="8"/>
  <c r="J15" i="8"/>
  <c r="E15" i="8"/>
  <c r="F91" i="8" s="1"/>
  <c r="J14" i="8"/>
  <c r="J12" i="8"/>
  <c r="J112" i="8"/>
  <c r="E7" i="8"/>
  <c r="E85" i="8"/>
  <c r="J292" i="7"/>
  <c r="J37" i="7"/>
  <c r="J36" i="7"/>
  <c r="AY100" i="1" s="1"/>
  <c r="J35" i="7"/>
  <c r="AX100" i="1"/>
  <c r="BI532" i="7"/>
  <c r="BH532" i="7"/>
  <c r="BG532" i="7"/>
  <c r="BE532" i="7"/>
  <c r="T532" i="7"/>
  <c r="R532" i="7"/>
  <c r="P532" i="7"/>
  <c r="BI531" i="7"/>
  <c r="BH531" i="7"/>
  <c r="BG531" i="7"/>
  <c r="BE531" i="7"/>
  <c r="T531" i="7"/>
  <c r="R531" i="7"/>
  <c r="P531" i="7"/>
  <c r="BI530" i="7"/>
  <c r="BH530" i="7"/>
  <c r="BG530" i="7"/>
  <c r="BE530" i="7"/>
  <c r="T530" i="7"/>
  <c r="R530" i="7"/>
  <c r="P530" i="7"/>
  <c r="BI529" i="7"/>
  <c r="BH529" i="7"/>
  <c r="BG529" i="7"/>
  <c r="BE529" i="7"/>
  <c r="T529" i="7"/>
  <c r="R529" i="7"/>
  <c r="P529" i="7"/>
  <c r="BI527" i="7"/>
  <c r="BH527" i="7"/>
  <c r="BG527" i="7"/>
  <c r="BE527" i="7"/>
  <c r="T527" i="7"/>
  <c r="R527" i="7"/>
  <c r="P527" i="7"/>
  <c r="BI526" i="7"/>
  <c r="BH526" i="7"/>
  <c r="BG526" i="7"/>
  <c r="BE526" i="7"/>
  <c r="T526" i="7"/>
  <c r="R526" i="7"/>
  <c r="P526" i="7"/>
  <c r="BI524" i="7"/>
  <c r="BH524" i="7"/>
  <c r="BG524" i="7"/>
  <c r="BE524" i="7"/>
  <c r="T524" i="7"/>
  <c r="R524" i="7"/>
  <c r="P524" i="7"/>
  <c r="BI523" i="7"/>
  <c r="BH523" i="7"/>
  <c r="BG523" i="7"/>
  <c r="BE523" i="7"/>
  <c r="T523" i="7"/>
  <c r="R523" i="7"/>
  <c r="P523" i="7"/>
  <c r="BI522" i="7"/>
  <c r="BH522" i="7"/>
  <c r="BG522" i="7"/>
  <c r="BE522" i="7"/>
  <c r="T522" i="7"/>
  <c r="R522" i="7"/>
  <c r="P522" i="7"/>
  <c r="BI521" i="7"/>
  <c r="BH521" i="7"/>
  <c r="BG521" i="7"/>
  <c r="BE521" i="7"/>
  <c r="T521" i="7"/>
  <c r="R521" i="7"/>
  <c r="P521" i="7"/>
  <c r="BI520" i="7"/>
  <c r="BH520" i="7"/>
  <c r="BG520" i="7"/>
  <c r="BE520" i="7"/>
  <c r="T520" i="7"/>
  <c r="R520" i="7"/>
  <c r="P520" i="7"/>
  <c r="BI519" i="7"/>
  <c r="BH519" i="7"/>
  <c r="BG519" i="7"/>
  <c r="BE519" i="7"/>
  <c r="T519" i="7"/>
  <c r="R519" i="7"/>
  <c r="P519" i="7"/>
  <c r="BI518" i="7"/>
  <c r="BH518" i="7"/>
  <c r="BG518" i="7"/>
  <c r="BE518" i="7"/>
  <c r="T518" i="7"/>
  <c r="R518" i="7"/>
  <c r="P518" i="7"/>
  <c r="BI517" i="7"/>
  <c r="BH517" i="7"/>
  <c r="BG517" i="7"/>
  <c r="BE517" i="7"/>
  <c r="T517" i="7"/>
  <c r="R517" i="7"/>
  <c r="P517" i="7"/>
  <c r="BI516" i="7"/>
  <c r="BH516" i="7"/>
  <c r="BG516" i="7"/>
  <c r="BE516" i="7"/>
  <c r="T516" i="7"/>
  <c r="R516" i="7"/>
  <c r="P516" i="7"/>
  <c r="BI515" i="7"/>
  <c r="BH515" i="7"/>
  <c r="BG515" i="7"/>
  <c r="BE515" i="7"/>
  <c r="T515" i="7"/>
  <c r="R515" i="7"/>
  <c r="P515" i="7"/>
  <c r="BI513" i="7"/>
  <c r="BH513" i="7"/>
  <c r="BG513" i="7"/>
  <c r="BE513" i="7"/>
  <c r="T513" i="7"/>
  <c r="R513" i="7"/>
  <c r="P513" i="7"/>
  <c r="BI512" i="7"/>
  <c r="BH512" i="7"/>
  <c r="BG512" i="7"/>
  <c r="BE512" i="7"/>
  <c r="T512" i="7"/>
  <c r="R512" i="7"/>
  <c r="P512" i="7"/>
  <c r="BI511" i="7"/>
  <c r="BH511" i="7"/>
  <c r="BG511" i="7"/>
  <c r="BE511" i="7"/>
  <c r="T511" i="7"/>
  <c r="R511" i="7"/>
  <c r="P511" i="7"/>
  <c r="BI509" i="7"/>
  <c r="BH509" i="7"/>
  <c r="BG509" i="7"/>
  <c r="BE509" i="7"/>
  <c r="T509" i="7"/>
  <c r="R509" i="7"/>
  <c r="P509" i="7"/>
  <c r="BI508" i="7"/>
  <c r="BH508" i="7"/>
  <c r="BG508" i="7"/>
  <c r="BE508" i="7"/>
  <c r="T508" i="7"/>
  <c r="R508" i="7"/>
  <c r="P508" i="7"/>
  <c r="BI507" i="7"/>
  <c r="BH507" i="7"/>
  <c r="BG507" i="7"/>
  <c r="BE507" i="7"/>
  <c r="T507" i="7"/>
  <c r="R507" i="7"/>
  <c r="P507" i="7"/>
  <c r="BI506" i="7"/>
  <c r="BH506" i="7"/>
  <c r="BG506" i="7"/>
  <c r="BE506" i="7"/>
  <c r="T506" i="7"/>
  <c r="R506" i="7"/>
  <c r="P506" i="7"/>
  <c r="BI505" i="7"/>
  <c r="BH505" i="7"/>
  <c r="BG505" i="7"/>
  <c r="BE505" i="7"/>
  <c r="T505" i="7"/>
  <c r="R505" i="7"/>
  <c r="P505" i="7"/>
  <c r="BI504" i="7"/>
  <c r="BH504" i="7"/>
  <c r="BG504" i="7"/>
  <c r="BE504" i="7"/>
  <c r="T504" i="7"/>
  <c r="R504" i="7"/>
  <c r="P504" i="7"/>
  <c r="BI503" i="7"/>
  <c r="BH503" i="7"/>
  <c r="BG503" i="7"/>
  <c r="BE503" i="7"/>
  <c r="T503" i="7"/>
  <c r="R503" i="7"/>
  <c r="P503" i="7"/>
  <c r="BI501" i="7"/>
  <c r="BH501" i="7"/>
  <c r="BG501" i="7"/>
  <c r="BE501" i="7"/>
  <c r="T501" i="7"/>
  <c r="R501" i="7"/>
  <c r="P501" i="7"/>
  <c r="BI500" i="7"/>
  <c r="BH500" i="7"/>
  <c r="BG500" i="7"/>
  <c r="BE500" i="7"/>
  <c r="T500" i="7"/>
  <c r="R500" i="7"/>
  <c r="P500" i="7"/>
  <c r="BI499" i="7"/>
  <c r="BH499" i="7"/>
  <c r="BG499" i="7"/>
  <c r="BE499" i="7"/>
  <c r="T499" i="7"/>
  <c r="R499" i="7"/>
  <c r="P499" i="7"/>
  <c r="BI498" i="7"/>
  <c r="BH498" i="7"/>
  <c r="BG498" i="7"/>
  <c r="BE498" i="7"/>
  <c r="T498" i="7"/>
  <c r="R498" i="7"/>
  <c r="P498" i="7"/>
  <c r="BI497" i="7"/>
  <c r="BH497" i="7"/>
  <c r="BG497" i="7"/>
  <c r="BE497" i="7"/>
  <c r="T497" i="7"/>
  <c r="R497" i="7"/>
  <c r="P497" i="7"/>
  <c r="BI496" i="7"/>
  <c r="BH496" i="7"/>
  <c r="BG496" i="7"/>
  <c r="BE496" i="7"/>
  <c r="T496" i="7"/>
  <c r="R496" i="7"/>
  <c r="P496" i="7"/>
  <c r="BI495" i="7"/>
  <c r="BH495" i="7"/>
  <c r="BG495" i="7"/>
  <c r="BE495" i="7"/>
  <c r="T495" i="7"/>
  <c r="R495" i="7"/>
  <c r="P495" i="7"/>
  <c r="BI494" i="7"/>
  <c r="BH494" i="7"/>
  <c r="BG494" i="7"/>
  <c r="BE494" i="7"/>
  <c r="T494" i="7"/>
  <c r="R494" i="7"/>
  <c r="P494" i="7"/>
  <c r="BI493" i="7"/>
  <c r="BH493" i="7"/>
  <c r="BG493" i="7"/>
  <c r="BE493" i="7"/>
  <c r="T493" i="7"/>
  <c r="R493" i="7"/>
  <c r="P493" i="7"/>
  <c r="BI492" i="7"/>
  <c r="BH492" i="7"/>
  <c r="BG492" i="7"/>
  <c r="BE492" i="7"/>
  <c r="T492" i="7"/>
  <c r="R492" i="7"/>
  <c r="P492" i="7"/>
  <c r="BI491" i="7"/>
  <c r="BH491" i="7"/>
  <c r="BG491" i="7"/>
  <c r="BE491" i="7"/>
  <c r="T491" i="7"/>
  <c r="R491" i="7"/>
  <c r="P491" i="7"/>
  <c r="BI490" i="7"/>
  <c r="BH490" i="7"/>
  <c r="BG490" i="7"/>
  <c r="BE490" i="7"/>
  <c r="T490" i="7"/>
  <c r="R490" i="7"/>
  <c r="P490" i="7"/>
  <c r="BI489" i="7"/>
  <c r="BH489" i="7"/>
  <c r="BG489" i="7"/>
  <c r="BE489" i="7"/>
  <c r="T489" i="7"/>
  <c r="R489" i="7"/>
  <c r="P489" i="7"/>
  <c r="BI488" i="7"/>
  <c r="BH488" i="7"/>
  <c r="BG488" i="7"/>
  <c r="BE488" i="7"/>
  <c r="T488" i="7"/>
  <c r="R488" i="7"/>
  <c r="P488" i="7"/>
  <c r="BI487" i="7"/>
  <c r="BH487" i="7"/>
  <c r="BG487" i="7"/>
  <c r="BE487" i="7"/>
  <c r="T487" i="7"/>
  <c r="R487" i="7"/>
  <c r="P487" i="7"/>
  <c r="BI486" i="7"/>
  <c r="BH486" i="7"/>
  <c r="BG486" i="7"/>
  <c r="BE486" i="7"/>
  <c r="T486" i="7"/>
  <c r="R486" i="7"/>
  <c r="P486" i="7"/>
  <c r="BI485" i="7"/>
  <c r="BH485" i="7"/>
  <c r="BG485" i="7"/>
  <c r="BE485" i="7"/>
  <c r="T485" i="7"/>
  <c r="R485" i="7"/>
  <c r="P485" i="7"/>
  <c r="BI484" i="7"/>
  <c r="BH484" i="7"/>
  <c r="BG484" i="7"/>
  <c r="BE484" i="7"/>
  <c r="T484" i="7"/>
  <c r="R484" i="7"/>
  <c r="P484" i="7"/>
  <c r="BI483" i="7"/>
  <c r="BH483" i="7"/>
  <c r="BG483" i="7"/>
  <c r="BE483" i="7"/>
  <c r="T483" i="7"/>
  <c r="R483" i="7"/>
  <c r="P483" i="7"/>
  <c r="BI482" i="7"/>
  <c r="BH482" i="7"/>
  <c r="BG482" i="7"/>
  <c r="BE482" i="7"/>
  <c r="T482" i="7"/>
  <c r="R482" i="7"/>
  <c r="P482" i="7"/>
  <c r="BI481" i="7"/>
  <c r="BH481" i="7"/>
  <c r="BG481" i="7"/>
  <c r="BE481" i="7"/>
  <c r="T481" i="7"/>
  <c r="R481" i="7"/>
  <c r="P481" i="7"/>
  <c r="BI480" i="7"/>
  <c r="BH480" i="7"/>
  <c r="BG480" i="7"/>
  <c r="BE480" i="7"/>
  <c r="T480" i="7"/>
  <c r="R480" i="7"/>
  <c r="P480" i="7"/>
  <c r="BI479" i="7"/>
  <c r="BH479" i="7"/>
  <c r="BG479" i="7"/>
  <c r="BE479" i="7"/>
  <c r="T479" i="7"/>
  <c r="R479" i="7"/>
  <c r="P479" i="7"/>
  <c r="BI478" i="7"/>
  <c r="BH478" i="7"/>
  <c r="BG478" i="7"/>
  <c r="BE478" i="7"/>
  <c r="T478" i="7"/>
  <c r="R478" i="7"/>
  <c r="P478" i="7"/>
  <c r="BI477" i="7"/>
  <c r="BH477" i="7"/>
  <c r="BG477" i="7"/>
  <c r="BE477" i="7"/>
  <c r="T477" i="7"/>
  <c r="R477" i="7"/>
  <c r="P477" i="7"/>
  <c r="BI476" i="7"/>
  <c r="BH476" i="7"/>
  <c r="BG476" i="7"/>
  <c r="BE476" i="7"/>
  <c r="T476" i="7"/>
  <c r="R476" i="7"/>
  <c r="P476" i="7"/>
  <c r="BI475" i="7"/>
  <c r="BH475" i="7"/>
  <c r="BG475" i="7"/>
  <c r="BE475" i="7"/>
  <c r="T475" i="7"/>
  <c r="R475" i="7"/>
  <c r="P475" i="7"/>
  <c r="BI474" i="7"/>
  <c r="BH474" i="7"/>
  <c r="BG474" i="7"/>
  <c r="BE474" i="7"/>
  <c r="T474" i="7"/>
  <c r="R474" i="7"/>
  <c r="P474" i="7"/>
  <c r="BI473" i="7"/>
  <c r="BH473" i="7"/>
  <c r="BG473" i="7"/>
  <c r="BE473" i="7"/>
  <c r="T473" i="7"/>
  <c r="R473" i="7"/>
  <c r="P473" i="7"/>
  <c r="BI472" i="7"/>
  <c r="BH472" i="7"/>
  <c r="BG472" i="7"/>
  <c r="BE472" i="7"/>
  <c r="T472" i="7"/>
  <c r="R472" i="7"/>
  <c r="P472" i="7"/>
  <c r="BI471" i="7"/>
  <c r="BH471" i="7"/>
  <c r="BG471" i="7"/>
  <c r="BE471" i="7"/>
  <c r="T471" i="7"/>
  <c r="R471" i="7"/>
  <c r="P471" i="7"/>
  <c r="BI470" i="7"/>
  <c r="BH470" i="7"/>
  <c r="BG470" i="7"/>
  <c r="BE470" i="7"/>
  <c r="T470" i="7"/>
  <c r="R470" i="7"/>
  <c r="P470" i="7"/>
  <c r="BI469" i="7"/>
  <c r="BH469" i="7"/>
  <c r="BG469" i="7"/>
  <c r="BE469" i="7"/>
  <c r="T469" i="7"/>
  <c r="R469" i="7"/>
  <c r="P469" i="7"/>
  <c r="BI468" i="7"/>
  <c r="BH468" i="7"/>
  <c r="BG468" i="7"/>
  <c r="BE468" i="7"/>
  <c r="T468" i="7"/>
  <c r="R468" i="7"/>
  <c r="P468" i="7"/>
  <c r="BI467" i="7"/>
  <c r="BH467" i="7"/>
  <c r="BG467" i="7"/>
  <c r="BE467" i="7"/>
  <c r="T467" i="7"/>
  <c r="R467" i="7"/>
  <c r="P467" i="7"/>
  <c r="BI466" i="7"/>
  <c r="BH466" i="7"/>
  <c r="BG466" i="7"/>
  <c r="BE466" i="7"/>
  <c r="T466" i="7"/>
  <c r="R466" i="7"/>
  <c r="P466" i="7"/>
  <c r="BI465" i="7"/>
  <c r="BH465" i="7"/>
  <c r="BG465" i="7"/>
  <c r="BE465" i="7"/>
  <c r="T465" i="7"/>
  <c r="R465" i="7"/>
  <c r="P465" i="7"/>
  <c r="BI464" i="7"/>
  <c r="BH464" i="7"/>
  <c r="BG464" i="7"/>
  <c r="BE464" i="7"/>
  <c r="T464" i="7"/>
  <c r="R464" i="7"/>
  <c r="P464" i="7"/>
  <c r="BI463" i="7"/>
  <c r="BH463" i="7"/>
  <c r="BG463" i="7"/>
  <c r="BE463" i="7"/>
  <c r="T463" i="7"/>
  <c r="R463" i="7"/>
  <c r="P463" i="7"/>
  <c r="BI462" i="7"/>
  <c r="BH462" i="7"/>
  <c r="BG462" i="7"/>
  <c r="BE462" i="7"/>
  <c r="T462" i="7"/>
  <c r="R462" i="7"/>
  <c r="P462" i="7"/>
  <c r="BI461" i="7"/>
  <c r="BH461" i="7"/>
  <c r="BG461" i="7"/>
  <c r="BE461" i="7"/>
  <c r="T461" i="7"/>
  <c r="R461" i="7"/>
  <c r="P461" i="7"/>
  <c r="BI460" i="7"/>
  <c r="BH460" i="7"/>
  <c r="BG460" i="7"/>
  <c r="BE460" i="7"/>
  <c r="T460" i="7"/>
  <c r="R460" i="7"/>
  <c r="P460" i="7"/>
  <c r="BI459" i="7"/>
  <c r="BH459" i="7"/>
  <c r="BG459" i="7"/>
  <c r="BE459" i="7"/>
  <c r="T459" i="7"/>
  <c r="R459" i="7"/>
  <c r="P459" i="7"/>
  <c r="BI458" i="7"/>
  <c r="BH458" i="7"/>
  <c r="BG458" i="7"/>
  <c r="BE458" i="7"/>
  <c r="T458" i="7"/>
  <c r="R458" i="7"/>
  <c r="P458" i="7"/>
  <c r="BI457" i="7"/>
  <c r="BH457" i="7"/>
  <c r="BG457" i="7"/>
  <c r="BE457" i="7"/>
  <c r="T457" i="7"/>
  <c r="R457" i="7"/>
  <c r="P457" i="7"/>
  <c r="BI456" i="7"/>
  <c r="BH456" i="7"/>
  <c r="BG456" i="7"/>
  <c r="BE456" i="7"/>
  <c r="T456" i="7"/>
  <c r="R456" i="7"/>
  <c r="P456" i="7"/>
  <c r="BI455" i="7"/>
  <c r="BH455" i="7"/>
  <c r="BG455" i="7"/>
  <c r="BE455" i="7"/>
  <c r="T455" i="7"/>
  <c r="R455" i="7"/>
  <c r="P455" i="7"/>
  <c r="BI454" i="7"/>
  <c r="BH454" i="7"/>
  <c r="BG454" i="7"/>
  <c r="BE454" i="7"/>
  <c r="T454" i="7"/>
  <c r="R454" i="7"/>
  <c r="P454" i="7"/>
  <c r="BI453" i="7"/>
  <c r="BH453" i="7"/>
  <c r="BG453" i="7"/>
  <c r="BE453" i="7"/>
  <c r="T453" i="7"/>
  <c r="R453" i="7"/>
  <c r="P453" i="7"/>
  <c r="BI452" i="7"/>
  <c r="BH452" i="7"/>
  <c r="BG452" i="7"/>
  <c r="BE452" i="7"/>
  <c r="T452" i="7"/>
  <c r="R452" i="7"/>
  <c r="P452" i="7"/>
  <c r="BI451" i="7"/>
  <c r="BH451" i="7"/>
  <c r="BG451" i="7"/>
  <c r="BE451" i="7"/>
  <c r="T451" i="7"/>
  <c r="R451" i="7"/>
  <c r="P451" i="7"/>
  <c r="BI450" i="7"/>
  <c r="BH450" i="7"/>
  <c r="BG450" i="7"/>
  <c r="BE450" i="7"/>
  <c r="T450" i="7"/>
  <c r="R450" i="7"/>
  <c r="P450" i="7"/>
  <c r="BI448" i="7"/>
  <c r="BH448" i="7"/>
  <c r="BG448" i="7"/>
  <c r="BE448" i="7"/>
  <c r="T448" i="7"/>
  <c r="R448" i="7"/>
  <c r="P448" i="7"/>
  <c r="BI447" i="7"/>
  <c r="BH447" i="7"/>
  <c r="BG447" i="7"/>
  <c r="BE447" i="7"/>
  <c r="T447" i="7"/>
  <c r="R447" i="7"/>
  <c r="P447" i="7"/>
  <c r="BI446" i="7"/>
  <c r="BH446" i="7"/>
  <c r="BG446" i="7"/>
  <c r="BE446" i="7"/>
  <c r="T446" i="7"/>
  <c r="R446" i="7"/>
  <c r="P446" i="7"/>
  <c r="BI445" i="7"/>
  <c r="BH445" i="7"/>
  <c r="BG445" i="7"/>
  <c r="BE445" i="7"/>
  <c r="T445" i="7"/>
  <c r="R445" i="7"/>
  <c r="P445" i="7"/>
  <c r="BI444" i="7"/>
  <c r="BH444" i="7"/>
  <c r="BG444" i="7"/>
  <c r="BE444" i="7"/>
  <c r="T444" i="7"/>
  <c r="R444" i="7"/>
  <c r="P444" i="7"/>
  <c r="BI443" i="7"/>
  <c r="BH443" i="7"/>
  <c r="BG443" i="7"/>
  <c r="BE443" i="7"/>
  <c r="T443" i="7"/>
  <c r="R443" i="7"/>
  <c r="P443" i="7"/>
  <c r="BI442" i="7"/>
  <c r="BH442" i="7"/>
  <c r="BG442" i="7"/>
  <c r="BE442" i="7"/>
  <c r="T442" i="7"/>
  <c r="R442" i="7"/>
  <c r="P442" i="7"/>
  <c r="BI440" i="7"/>
  <c r="BH440" i="7"/>
  <c r="BG440" i="7"/>
  <c r="BE440" i="7"/>
  <c r="T440" i="7"/>
  <c r="T439" i="7" s="1"/>
  <c r="T430" i="7" s="1"/>
  <c r="R440" i="7"/>
  <c r="R439" i="7" s="1"/>
  <c r="P440" i="7"/>
  <c r="P439" i="7"/>
  <c r="BI438" i="7"/>
  <c r="BH438" i="7"/>
  <c r="BG438" i="7"/>
  <c r="BE438" i="7"/>
  <c r="T438" i="7"/>
  <c r="R438" i="7"/>
  <c r="P438" i="7"/>
  <c r="BI437" i="7"/>
  <c r="BH437" i="7"/>
  <c r="BG437" i="7"/>
  <c r="BE437" i="7"/>
  <c r="T437" i="7"/>
  <c r="R437" i="7"/>
  <c r="P437" i="7"/>
  <c r="BI436" i="7"/>
  <c r="BH436" i="7"/>
  <c r="BG436" i="7"/>
  <c r="BE436" i="7"/>
  <c r="T436" i="7"/>
  <c r="R436" i="7"/>
  <c r="P436" i="7"/>
  <c r="BI435" i="7"/>
  <c r="BH435" i="7"/>
  <c r="BG435" i="7"/>
  <c r="BE435" i="7"/>
  <c r="T435" i="7"/>
  <c r="R435" i="7"/>
  <c r="P435" i="7"/>
  <c r="BI434" i="7"/>
  <c r="BH434" i="7"/>
  <c r="BG434" i="7"/>
  <c r="BE434" i="7"/>
  <c r="T434" i="7"/>
  <c r="R434" i="7"/>
  <c r="P434" i="7"/>
  <c r="BI433" i="7"/>
  <c r="BH433" i="7"/>
  <c r="BG433" i="7"/>
  <c r="BE433" i="7"/>
  <c r="T433" i="7"/>
  <c r="R433" i="7"/>
  <c r="P433" i="7"/>
  <c r="BI432" i="7"/>
  <c r="BH432" i="7"/>
  <c r="BG432" i="7"/>
  <c r="BE432" i="7"/>
  <c r="T432" i="7"/>
  <c r="R432" i="7"/>
  <c r="P432" i="7"/>
  <c r="P430" i="7" s="1"/>
  <c r="BI431" i="7"/>
  <c r="BH431" i="7"/>
  <c r="BG431" i="7"/>
  <c r="BE431" i="7"/>
  <c r="T431" i="7"/>
  <c r="R431" i="7"/>
  <c r="P431" i="7"/>
  <c r="BI429" i="7"/>
  <c r="BH429" i="7"/>
  <c r="BG429" i="7"/>
  <c r="BE429" i="7"/>
  <c r="T429" i="7"/>
  <c r="R429" i="7"/>
  <c r="P429" i="7"/>
  <c r="BI428" i="7"/>
  <c r="BH428" i="7"/>
  <c r="BG428" i="7"/>
  <c r="BE428" i="7"/>
  <c r="T428" i="7"/>
  <c r="R428" i="7"/>
  <c r="P428" i="7"/>
  <c r="BI427" i="7"/>
  <c r="BH427" i="7"/>
  <c r="BG427" i="7"/>
  <c r="BE427" i="7"/>
  <c r="T427" i="7"/>
  <c r="R427" i="7"/>
  <c r="P427" i="7"/>
  <c r="BI426" i="7"/>
  <c r="BH426" i="7"/>
  <c r="BG426" i="7"/>
  <c r="BE426" i="7"/>
  <c r="T426" i="7"/>
  <c r="R426" i="7"/>
  <c r="P426" i="7"/>
  <c r="BI425" i="7"/>
  <c r="BH425" i="7"/>
  <c r="BG425" i="7"/>
  <c r="BE425" i="7"/>
  <c r="T425" i="7"/>
  <c r="R425" i="7"/>
  <c r="P425" i="7"/>
  <c r="BI424" i="7"/>
  <c r="BH424" i="7"/>
  <c r="BG424" i="7"/>
  <c r="BE424" i="7"/>
  <c r="T424" i="7"/>
  <c r="R424" i="7"/>
  <c r="P424" i="7"/>
  <c r="BI423" i="7"/>
  <c r="BH423" i="7"/>
  <c r="BG423" i="7"/>
  <c r="BE423" i="7"/>
  <c r="T423" i="7"/>
  <c r="R423" i="7"/>
  <c r="P423" i="7"/>
  <c r="BI422" i="7"/>
  <c r="BH422" i="7"/>
  <c r="BG422" i="7"/>
  <c r="BE422" i="7"/>
  <c r="T422" i="7"/>
  <c r="R422" i="7"/>
  <c r="P422" i="7"/>
  <c r="BI421" i="7"/>
  <c r="BH421" i="7"/>
  <c r="BG421" i="7"/>
  <c r="BE421" i="7"/>
  <c r="T421" i="7"/>
  <c r="R421" i="7"/>
  <c r="P421" i="7"/>
  <c r="BI420" i="7"/>
  <c r="BH420" i="7"/>
  <c r="BG420" i="7"/>
  <c r="BE420" i="7"/>
  <c r="T420" i="7"/>
  <c r="R420" i="7"/>
  <c r="P420" i="7"/>
  <c r="BI419" i="7"/>
  <c r="BH419" i="7"/>
  <c r="BG419" i="7"/>
  <c r="BE419" i="7"/>
  <c r="T419" i="7"/>
  <c r="R419" i="7"/>
  <c r="P419" i="7"/>
  <c r="BI418" i="7"/>
  <c r="BH418" i="7"/>
  <c r="BG418" i="7"/>
  <c r="BE418" i="7"/>
  <c r="T418" i="7"/>
  <c r="R418" i="7"/>
  <c r="P418" i="7"/>
  <c r="BI417" i="7"/>
  <c r="BH417" i="7"/>
  <c r="BG417" i="7"/>
  <c r="BE417" i="7"/>
  <c r="T417" i="7"/>
  <c r="R417" i="7"/>
  <c r="P417" i="7"/>
  <c r="BI416" i="7"/>
  <c r="BH416" i="7"/>
  <c r="BG416" i="7"/>
  <c r="BE416" i="7"/>
  <c r="T416" i="7"/>
  <c r="R416" i="7"/>
  <c r="P416" i="7"/>
  <c r="BI415" i="7"/>
  <c r="BH415" i="7"/>
  <c r="BG415" i="7"/>
  <c r="BE415" i="7"/>
  <c r="T415" i="7"/>
  <c r="R415" i="7"/>
  <c r="P415" i="7"/>
  <c r="BI414" i="7"/>
  <c r="BH414" i="7"/>
  <c r="BG414" i="7"/>
  <c r="BE414" i="7"/>
  <c r="T414" i="7"/>
  <c r="R414" i="7"/>
  <c r="P414" i="7"/>
  <c r="BI413" i="7"/>
  <c r="BH413" i="7"/>
  <c r="BG413" i="7"/>
  <c r="BE413" i="7"/>
  <c r="T413" i="7"/>
  <c r="R413" i="7"/>
  <c r="P413" i="7"/>
  <c r="BI412" i="7"/>
  <c r="BH412" i="7"/>
  <c r="BG412" i="7"/>
  <c r="BE412" i="7"/>
  <c r="T412" i="7"/>
  <c r="R412" i="7"/>
  <c r="P412" i="7"/>
  <c r="BI411" i="7"/>
  <c r="BH411" i="7"/>
  <c r="BG411" i="7"/>
  <c r="BE411" i="7"/>
  <c r="T411" i="7"/>
  <c r="R411" i="7"/>
  <c r="P411" i="7"/>
  <c r="BI410" i="7"/>
  <c r="BH410" i="7"/>
  <c r="BG410" i="7"/>
  <c r="BE410" i="7"/>
  <c r="T410" i="7"/>
  <c r="R410" i="7"/>
  <c r="P410" i="7"/>
  <c r="BI409" i="7"/>
  <c r="BH409" i="7"/>
  <c r="BG409" i="7"/>
  <c r="BE409" i="7"/>
  <c r="T409" i="7"/>
  <c r="R409" i="7"/>
  <c r="P409" i="7"/>
  <c r="BI407" i="7"/>
  <c r="BH407" i="7"/>
  <c r="BG407" i="7"/>
  <c r="BE407" i="7"/>
  <c r="T407" i="7"/>
  <c r="R407" i="7"/>
  <c r="P407" i="7"/>
  <c r="BI406" i="7"/>
  <c r="BH406" i="7"/>
  <c r="BG406" i="7"/>
  <c r="BE406" i="7"/>
  <c r="T406" i="7"/>
  <c r="R406" i="7"/>
  <c r="P406" i="7"/>
  <c r="BI405" i="7"/>
  <c r="BH405" i="7"/>
  <c r="BG405" i="7"/>
  <c r="BE405" i="7"/>
  <c r="T405" i="7"/>
  <c r="R405" i="7"/>
  <c r="P405" i="7"/>
  <c r="BI404" i="7"/>
  <c r="BH404" i="7"/>
  <c r="BG404" i="7"/>
  <c r="BE404" i="7"/>
  <c r="T404" i="7"/>
  <c r="R404" i="7"/>
  <c r="P404" i="7"/>
  <c r="BI403" i="7"/>
  <c r="BH403" i="7"/>
  <c r="BG403" i="7"/>
  <c r="BE403" i="7"/>
  <c r="T403" i="7"/>
  <c r="R403" i="7"/>
  <c r="P403" i="7"/>
  <c r="BI402" i="7"/>
  <c r="BH402" i="7"/>
  <c r="BG402" i="7"/>
  <c r="BE402" i="7"/>
  <c r="T402" i="7"/>
  <c r="R402" i="7"/>
  <c r="P402" i="7"/>
  <c r="BI401" i="7"/>
  <c r="BH401" i="7"/>
  <c r="BG401" i="7"/>
  <c r="BE401" i="7"/>
  <c r="T401" i="7"/>
  <c r="R401" i="7"/>
  <c r="P401" i="7"/>
  <c r="BI400" i="7"/>
  <c r="BH400" i="7"/>
  <c r="BG400" i="7"/>
  <c r="BE400" i="7"/>
  <c r="T400" i="7"/>
  <c r="R400" i="7"/>
  <c r="P400" i="7"/>
  <c r="BI399" i="7"/>
  <c r="BH399" i="7"/>
  <c r="BG399" i="7"/>
  <c r="BE399" i="7"/>
  <c r="T399" i="7"/>
  <c r="R399" i="7"/>
  <c r="P399" i="7"/>
  <c r="BI398" i="7"/>
  <c r="BH398" i="7"/>
  <c r="BG398" i="7"/>
  <c r="BE398" i="7"/>
  <c r="T398" i="7"/>
  <c r="R398" i="7"/>
  <c r="P398" i="7"/>
  <c r="BI397" i="7"/>
  <c r="BH397" i="7"/>
  <c r="BG397" i="7"/>
  <c r="BE397" i="7"/>
  <c r="T397" i="7"/>
  <c r="R397" i="7"/>
  <c r="P397" i="7"/>
  <c r="BI396" i="7"/>
  <c r="BH396" i="7"/>
  <c r="BG396" i="7"/>
  <c r="BE396" i="7"/>
  <c r="T396" i="7"/>
  <c r="R396" i="7"/>
  <c r="P396" i="7"/>
  <c r="BI395" i="7"/>
  <c r="BH395" i="7"/>
  <c r="BG395" i="7"/>
  <c r="BE395" i="7"/>
  <c r="T395" i="7"/>
  <c r="R395" i="7"/>
  <c r="P395" i="7"/>
  <c r="BI394" i="7"/>
  <c r="BH394" i="7"/>
  <c r="BG394" i="7"/>
  <c r="BE394" i="7"/>
  <c r="T394" i="7"/>
  <c r="R394" i="7"/>
  <c r="P394" i="7"/>
  <c r="BI393" i="7"/>
  <c r="BH393" i="7"/>
  <c r="BG393" i="7"/>
  <c r="BE393" i="7"/>
  <c r="T393" i="7"/>
  <c r="R393" i="7"/>
  <c r="P393" i="7"/>
  <c r="BI392" i="7"/>
  <c r="BH392" i="7"/>
  <c r="BG392" i="7"/>
  <c r="BE392" i="7"/>
  <c r="T392" i="7"/>
  <c r="R392" i="7"/>
  <c r="P392" i="7"/>
  <c r="BI391" i="7"/>
  <c r="BH391" i="7"/>
  <c r="BG391" i="7"/>
  <c r="BE391" i="7"/>
  <c r="T391" i="7"/>
  <c r="R391" i="7"/>
  <c r="P391" i="7"/>
  <c r="BI390" i="7"/>
  <c r="BH390" i="7"/>
  <c r="BG390" i="7"/>
  <c r="BE390" i="7"/>
  <c r="T390" i="7"/>
  <c r="R390" i="7"/>
  <c r="P390" i="7"/>
  <c r="BI389" i="7"/>
  <c r="BH389" i="7"/>
  <c r="BG389" i="7"/>
  <c r="BE389" i="7"/>
  <c r="T389" i="7"/>
  <c r="R389" i="7"/>
  <c r="P389" i="7"/>
  <c r="BI388" i="7"/>
  <c r="BH388" i="7"/>
  <c r="BG388" i="7"/>
  <c r="BE388" i="7"/>
  <c r="T388" i="7"/>
  <c r="R388" i="7"/>
  <c r="P388" i="7"/>
  <c r="BI386" i="7"/>
  <c r="BH386" i="7"/>
  <c r="BG386" i="7"/>
  <c r="BE386" i="7"/>
  <c r="T386" i="7"/>
  <c r="R386" i="7"/>
  <c r="P386" i="7"/>
  <c r="BI385" i="7"/>
  <c r="BH385" i="7"/>
  <c r="BG385" i="7"/>
  <c r="BE385" i="7"/>
  <c r="T385" i="7"/>
  <c r="R385" i="7"/>
  <c r="P385" i="7"/>
  <c r="BI384" i="7"/>
  <c r="BH384" i="7"/>
  <c r="BG384" i="7"/>
  <c r="BE384" i="7"/>
  <c r="T384" i="7"/>
  <c r="R384" i="7"/>
  <c r="P384" i="7"/>
  <c r="BI383" i="7"/>
  <c r="BH383" i="7"/>
  <c r="BG383" i="7"/>
  <c r="BE383" i="7"/>
  <c r="T383" i="7"/>
  <c r="R383" i="7"/>
  <c r="P383" i="7"/>
  <c r="BI382" i="7"/>
  <c r="BH382" i="7"/>
  <c r="BG382" i="7"/>
  <c r="BE382" i="7"/>
  <c r="T382" i="7"/>
  <c r="R382" i="7"/>
  <c r="P382" i="7"/>
  <c r="BI381" i="7"/>
  <c r="BH381" i="7"/>
  <c r="BG381" i="7"/>
  <c r="BE381" i="7"/>
  <c r="T381" i="7"/>
  <c r="R381" i="7"/>
  <c r="P381" i="7"/>
  <c r="BI380" i="7"/>
  <c r="BH380" i="7"/>
  <c r="BG380" i="7"/>
  <c r="BE380" i="7"/>
  <c r="T380" i="7"/>
  <c r="R380" i="7"/>
  <c r="P380" i="7"/>
  <c r="BI379" i="7"/>
  <c r="BH379" i="7"/>
  <c r="BG379" i="7"/>
  <c r="BE379" i="7"/>
  <c r="T379" i="7"/>
  <c r="R379" i="7"/>
  <c r="P379" i="7"/>
  <c r="BI378" i="7"/>
  <c r="BH378" i="7"/>
  <c r="BG378" i="7"/>
  <c r="BE378" i="7"/>
  <c r="T378" i="7"/>
  <c r="R378" i="7"/>
  <c r="P378" i="7"/>
  <c r="BI377" i="7"/>
  <c r="BH377" i="7"/>
  <c r="BG377" i="7"/>
  <c r="BE377" i="7"/>
  <c r="T377" i="7"/>
  <c r="R377" i="7"/>
  <c r="P377" i="7"/>
  <c r="BI376" i="7"/>
  <c r="BH376" i="7"/>
  <c r="BG376" i="7"/>
  <c r="BE376" i="7"/>
  <c r="T376" i="7"/>
  <c r="R376" i="7"/>
  <c r="P376" i="7"/>
  <c r="BI375" i="7"/>
  <c r="BH375" i="7"/>
  <c r="BG375" i="7"/>
  <c r="BE375" i="7"/>
  <c r="T375" i="7"/>
  <c r="R375" i="7"/>
  <c r="P375" i="7"/>
  <c r="BI374" i="7"/>
  <c r="BH374" i="7"/>
  <c r="BG374" i="7"/>
  <c r="BE374" i="7"/>
  <c r="T374" i="7"/>
  <c r="R374" i="7"/>
  <c r="P374" i="7"/>
  <c r="BI373" i="7"/>
  <c r="BH373" i="7"/>
  <c r="BG373" i="7"/>
  <c r="BE373" i="7"/>
  <c r="T373" i="7"/>
  <c r="R373" i="7"/>
  <c r="P373" i="7"/>
  <c r="BI372" i="7"/>
  <c r="BH372" i="7"/>
  <c r="BG372" i="7"/>
  <c r="BE372" i="7"/>
  <c r="T372" i="7"/>
  <c r="R372" i="7"/>
  <c r="P372" i="7"/>
  <c r="BI371" i="7"/>
  <c r="BH371" i="7"/>
  <c r="BG371" i="7"/>
  <c r="BE371" i="7"/>
  <c r="T371" i="7"/>
  <c r="R371" i="7"/>
  <c r="P371" i="7"/>
  <c r="BI370" i="7"/>
  <c r="BH370" i="7"/>
  <c r="BG370" i="7"/>
  <c r="BE370" i="7"/>
  <c r="T370" i="7"/>
  <c r="R370" i="7"/>
  <c r="P370" i="7"/>
  <c r="BI369" i="7"/>
  <c r="BH369" i="7"/>
  <c r="BG369" i="7"/>
  <c r="BE369" i="7"/>
  <c r="T369" i="7"/>
  <c r="R369" i="7"/>
  <c r="P369" i="7"/>
  <c r="BI368" i="7"/>
  <c r="BH368" i="7"/>
  <c r="BG368" i="7"/>
  <c r="BE368" i="7"/>
  <c r="T368" i="7"/>
  <c r="R368" i="7"/>
  <c r="P368" i="7"/>
  <c r="BI366" i="7"/>
  <c r="BH366" i="7"/>
  <c r="BG366" i="7"/>
  <c r="BE366" i="7"/>
  <c r="T366" i="7"/>
  <c r="R366" i="7"/>
  <c r="P366" i="7"/>
  <c r="BI365" i="7"/>
  <c r="BH365" i="7"/>
  <c r="BG365" i="7"/>
  <c r="BE365" i="7"/>
  <c r="T365" i="7"/>
  <c r="R365" i="7"/>
  <c r="P365" i="7"/>
  <c r="BI364" i="7"/>
  <c r="BH364" i="7"/>
  <c r="BG364" i="7"/>
  <c r="BE364" i="7"/>
  <c r="T364" i="7"/>
  <c r="R364" i="7"/>
  <c r="P364" i="7"/>
  <c r="BI363" i="7"/>
  <c r="BH363" i="7"/>
  <c r="BG363" i="7"/>
  <c r="BE363" i="7"/>
  <c r="T363" i="7"/>
  <c r="R363" i="7"/>
  <c r="P363" i="7"/>
  <c r="BI362" i="7"/>
  <c r="BH362" i="7"/>
  <c r="BG362" i="7"/>
  <c r="BE362" i="7"/>
  <c r="T362" i="7"/>
  <c r="R362" i="7"/>
  <c r="P362" i="7"/>
  <c r="BI361" i="7"/>
  <c r="BH361" i="7"/>
  <c r="BG361" i="7"/>
  <c r="BE361" i="7"/>
  <c r="T361" i="7"/>
  <c r="R361" i="7"/>
  <c r="P361" i="7"/>
  <c r="BI360" i="7"/>
  <c r="BH360" i="7"/>
  <c r="BG360" i="7"/>
  <c r="BE360" i="7"/>
  <c r="T360" i="7"/>
  <c r="R360" i="7"/>
  <c r="P360" i="7"/>
  <c r="BI359" i="7"/>
  <c r="BH359" i="7"/>
  <c r="BG359" i="7"/>
  <c r="BE359" i="7"/>
  <c r="T359" i="7"/>
  <c r="R359" i="7"/>
  <c r="P359" i="7"/>
  <c r="BI358" i="7"/>
  <c r="BH358" i="7"/>
  <c r="BG358" i="7"/>
  <c r="BE358" i="7"/>
  <c r="T358" i="7"/>
  <c r="R358" i="7"/>
  <c r="P358" i="7"/>
  <c r="BI357" i="7"/>
  <c r="BH357" i="7"/>
  <c r="BG357" i="7"/>
  <c r="BE357" i="7"/>
  <c r="T357" i="7"/>
  <c r="R357" i="7"/>
  <c r="P357" i="7"/>
  <c r="BI356" i="7"/>
  <c r="BH356" i="7"/>
  <c r="BG356" i="7"/>
  <c r="BE356" i="7"/>
  <c r="T356" i="7"/>
  <c r="R356" i="7"/>
  <c r="P356" i="7"/>
  <c r="BI355" i="7"/>
  <c r="BH355" i="7"/>
  <c r="BG355" i="7"/>
  <c r="BE355" i="7"/>
  <c r="T355" i="7"/>
  <c r="R355" i="7"/>
  <c r="P355" i="7"/>
  <c r="BI354" i="7"/>
  <c r="BH354" i="7"/>
  <c r="BG354" i="7"/>
  <c r="BE354" i="7"/>
  <c r="T354" i="7"/>
  <c r="R354" i="7"/>
  <c r="P354" i="7"/>
  <c r="BI353" i="7"/>
  <c r="BH353" i="7"/>
  <c r="BG353" i="7"/>
  <c r="BE353" i="7"/>
  <c r="T353" i="7"/>
  <c r="R353" i="7"/>
  <c r="P353" i="7"/>
  <c r="BI352" i="7"/>
  <c r="BH352" i="7"/>
  <c r="BG352" i="7"/>
  <c r="BE352" i="7"/>
  <c r="T352" i="7"/>
  <c r="R352" i="7"/>
  <c r="P352" i="7"/>
  <c r="BI351" i="7"/>
  <c r="BH351" i="7"/>
  <c r="BG351" i="7"/>
  <c r="BE351" i="7"/>
  <c r="T351" i="7"/>
  <c r="R351" i="7"/>
  <c r="P351" i="7"/>
  <c r="BI350" i="7"/>
  <c r="BH350" i="7"/>
  <c r="BG350" i="7"/>
  <c r="BE350" i="7"/>
  <c r="T350" i="7"/>
  <c r="R350" i="7"/>
  <c r="P350" i="7"/>
  <c r="BI349" i="7"/>
  <c r="BH349" i="7"/>
  <c r="BG349" i="7"/>
  <c r="BE349" i="7"/>
  <c r="T349" i="7"/>
  <c r="R349" i="7"/>
  <c r="P349" i="7"/>
  <c r="BI348" i="7"/>
  <c r="BH348" i="7"/>
  <c r="BG348" i="7"/>
  <c r="BE348" i="7"/>
  <c r="T348" i="7"/>
  <c r="R348" i="7"/>
  <c r="P348" i="7"/>
  <c r="BI347" i="7"/>
  <c r="BH347" i="7"/>
  <c r="BG347" i="7"/>
  <c r="BE347" i="7"/>
  <c r="T347" i="7"/>
  <c r="R347" i="7"/>
  <c r="P347" i="7"/>
  <c r="BI345" i="7"/>
  <c r="BH345" i="7"/>
  <c r="BG345" i="7"/>
  <c r="BE345" i="7"/>
  <c r="T345" i="7"/>
  <c r="R345" i="7"/>
  <c r="P345" i="7"/>
  <c r="BI344" i="7"/>
  <c r="BH344" i="7"/>
  <c r="BG344" i="7"/>
  <c r="BE344" i="7"/>
  <c r="T344" i="7"/>
  <c r="R344" i="7"/>
  <c r="P344" i="7"/>
  <c r="BI343" i="7"/>
  <c r="BH343" i="7"/>
  <c r="BG343" i="7"/>
  <c r="BE343" i="7"/>
  <c r="T343" i="7"/>
  <c r="R343" i="7"/>
  <c r="P343" i="7"/>
  <c r="BI342" i="7"/>
  <c r="BH342" i="7"/>
  <c r="BG342" i="7"/>
  <c r="BE342" i="7"/>
  <c r="T342" i="7"/>
  <c r="R342" i="7"/>
  <c r="P342" i="7"/>
  <c r="BI341" i="7"/>
  <c r="BH341" i="7"/>
  <c r="BG341" i="7"/>
  <c r="BE341" i="7"/>
  <c r="T341" i="7"/>
  <c r="R341" i="7"/>
  <c r="P341" i="7"/>
  <c r="BI340" i="7"/>
  <c r="BH340" i="7"/>
  <c r="BG340" i="7"/>
  <c r="BE340" i="7"/>
  <c r="T340" i="7"/>
  <c r="R340" i="7"/>
  <c r="P340" i="7"/>
  <c r="BI339" i="7"/>
  <c r="BH339" i="7"/>
  <c r="BG339" i="7"/>
  <c r="BE339" i="7"/>
  <c r="T339" i="7"/>
  <c r="R339" i="7"/>
  <c r="P339" i="7"/>
  <c r="BI338" i="7"/>
  <c r="BH338" i="7"/>
  <c r="BG338" i="7"/>
  <c r="BE338" i="7"/>
  <c r="T338" i="7"/>
  <c r="R338" i="7"/>
  <c r="P338" i="7"/>
  <c r="BI337" i="7"/>
  <c r="BH337" i="7"/>
  <c r="BG337" i="7"/>
  <c r="BE337" i="7"/>
  <c r="T337" i="7"/>
  <c r="R337" i="7"/>
  <c r="P337" i="7"/>
  <c r="BI336" i="7"/>
  <c r="BH336" i="7"/>
  <c r="BG336" i="7"/>
  <c r="BE336" i="7"/>
  <c r="T336" i="7"/>
  <c r="R336" i="7"/>
  <c r="P336" i="7"/>
  <c r="BI335" i="7"/>
  <c r="BH335" i="7"/>
  <c r="BG335" i="7"/>
  <c r="BE335" i="7"/>
  <c r="T335" i="7"/>
  <c r="R335" i="7"/>
  <c r="P335" i="7"/>
  <c r="BI334" i="7"/>
  <c r="BH334" i="7"/>
  <c r="BG334" i="7"/>
  <c r="BE334" i="7"/>
  <c r="T334" i="7"/>
  <c r="R334" i="7"/>
  <c r="P334" i="7"/>
  <c r="BI333" i="7"/>
  <c r="BH333" i="7"/>
  <c r="BG333" i="7"/>
  <c r="BE333" i="7"/>
  <c r="T333" i="7"/>
  <c r="R333" i="7"/>
  <c r="P333" i="7"/>
  <c r="BI332" i="7"/>
  <c r="BH332" i="7"/>
  <c r="BG332" i="7"/>
  <c r="BE332" i="7"/>
  <c r="T332" i="7"/>
  <c r="R332" i="7"/>
  <c r="P332" i="7"/>
  <c r="BI331" i="7"/>
  <c r="BH331" i="7"/>
  <c r="BG331" i="7"/>
  <c r="BE331" i="7"/>
  <c r="T331" i="7"/>
  <c r="R331" i="7"/>
  <c r="P331" i="7"/>
  <c r="BI330" i="7"/>
  <c r="BH330" i="7"/>
  <c r="BG330" i="7"/>
  <c r="BE330" i="7"/>
  <c r="T330" i="7"/>
  <c r="R330" i="7"/>
  <c r="P330" i="7"/>
  <c r="BI329" i="7"/>
  <c r="BH329" i="7"/>
  <c r="BG329" i="7"/>
  <c r="BE329" i="7"/>
  <c r="T329" i="7"/>
  <c r="R329" i="7"/>
  <c r="P329" i="7"/>
  <c r="BI328" i="7"/>
  <c r="BH328" i="7"/>
  <c r="BG328" i="7"/>
  <c r="BE328" i="7"/>
  <c r="T328" i="7"/>
  <c r="R328" i="7"/>
  <c r="P328" i="7"/>
  <c r="BI327" i="7"/>
  <c r="BH327" i="7"/>
  <c r="BG327" i="7"/>
  <c r="BE327" i="7"/>
  <c r="T327" i="7"/>
  <c r="R327" i="7"/>
  <c r="P327" i="7"/>
  <c r="BI326" i="7"/>
  <c r="BH326" i="7"/>
  <c r="BG326" i="7"/>
  <c r="BE326" i="7"/>
  <c r="T326" i="7"/>
  <c r="R326" i="7"/>
  <c r="P326" i="7"/>
  <c r="BI325" i="7"/>
  <c r="BH325" i="7"/>
  <c r="BG325" i="7"/>
  <c r="BE325" i="7"/>
  <c r="T325" i="7"/>
  <c r="R325" i="7"/>
  <c r="P325" i="7"/>
  <c r="BI324" i="7"/>
  <c r="BH324" i="7"/>
  <c r="BG324" i="7"/>
  <c r="BE324" i="7"/>
  <c r="T324" i="7"/>
  <c r="R324" i="7"/>
  <c r="P324" i="7"/>
  <c r="BI323" i="7"/>
  <c r="BH323" i="7"/>
  <c r="BG323" i="7"/>
  <c r="BE323" i="7"/>
  <c r="T323" i="7"/>
  <c r="R323" i="7"/>
  <c r="P323" i="7"/>
  <c r="BI321" i="7"/>
  <c r="BH321" i="7"/>
  <c r="BG321" i="7"/>
  <c r="BE321" i="7"/>
  <c r="T321" i="7"/>
  <c r="R321" i="7"/>
  <c r="P321" i="7"/>
  <c r="BI320" i="7"/>
  <c r="BH320" i="7"/>
  <c r="BG320" i="7"/>
  <c r="BE320" i="7"/>
  <c r="T320" i="7"/>
  <c r="R320" i="7"/>
  <c r="P320" i="7"/>
  <c r="BI319" i="7"/>
  <c r="BH319" i="7"/>
  <c r="BG319" i="7"/>
  <c r="BE319" i="7"/>
  <c r="T319" i="7"/>
  <c r="R319" i="7"/>
  <c r="P319" i="7"/>
  <c r="BI318" i="7"/>
  <c r="BH318" i="7"/>
  <c r="BG318" i="7"/>
  <c r="BE318" i="7"/>
  <c r="T318" i="7"/>
  <c r="R318" i="7"/>
  <c r="P318" i="7"/>
  <c r="BI317" i="7"/>
  <c r="BH317" i="7"/>
  <c r="BG317" i="7"/>
  <c r="BE317" i="7"/>
  <c r="T317" i="7"/>
  <c r="R317" i="7"/>
  <c r="P317" i="7"/>
  <c r="BI316" i="7"/>
  <c r="BH316" i="7"/>
  <c r="BG316" i="7"/>
  <c r="BE316" i="7"/>
  <c r="T316" i="7"/>
  <c r="R316" i="7"/>
  <c r="P316" i="7"/>
  <c r="BI315" i="7"/>
  <c r="BH315" i="7"/>
  <c r="BG315" i="7"/>
  <c r="BE315" i="7"/>
  <c r="T315" i="7"/>
  <c r="R315" i="7"/>
  <c r="P315" i="7"/>
  <c r="BI314" i="7"/>
  <c r="BH314" i="7"/>
  <c r="BG314" i="7"/>
  <c r="BE314" i="7"/>
  <c r="T314" i="7"/>
  <c r="R314" i="7"/>
  <c r="P314" i="7"/>
  <c r="BI313" i="7"/>
  <c r="BH313" i="7"/>
  <c r="BG313" i="7"/>
  <c r="BE313" i="7"/>
  <c r="T313" i="7"/>
  <c r="R313" i="7"/>
  <c r="P313" i="7"/>
  <c r="BI312" i="7"/>
  <c r="BH312" i="7"/>
  <c r="BG312" i="7"/>
  <c r="BE312" i="7"/>
  <c r="T312" i="7"/>
  <c r="R312" i="7"/>
  <c r="P312" i="7"/>
  <c r="BI311" i="7"/>
  <c r="BH311" i="7"/>
  <c r="BG311" i="7"/>
  <c r="BE311" i="7"/>
  <c r="T311" i="7"/>
  <c r="R311" i="7"/>
  <c r="P311" i="7"/>
  <c r="BI310" i="7"/>
  <c r="BH310" i="7"/>
  <c r="BG310" i="7"/>
  <c r="BE310" i="7"/>
  <c r="T310" i="7"/>
  <c r="R310" i="7"/>
  <c r="P310" i="7"/>
  <c r="BI309" i="7"/>
  <c r="BH309" i="7"/>
  <c r="BG309" i="7"/>
  <c r="BE309" i="7"/>
  <c r="T309" i="7"/>
  <c r="R309" i="7"/>
  <c r="P309" i="7"/>
  <c r="BI308" i="7"/>
  <c r="BH308" i="7"/>
  <c r="BG308" i="7"/>
  <c r="BE308" i="7"/>
  <c r="T308" i="7"/>
  <c r="R308" i="7"/>
  <c r="P308" i="7"/>
  <c r="BI307" i="7"/>
  <c r="BH307" i="7"/>
  <c r="BG307" i="7"/>
  <c r="BE307" i="7"/>
  <c r="T307" i="7"/>
  <c r="R307" i="7"/>
  <c r="P307" i="7"/>
  <c r="BI306" i="7"/>
  <c r="BH306" i="7"/>
  <c r="BG306" i="7"/>
  <c r="BE306" i="7"/>
  <c r="T306" i="7"/>
  <c r="R306" i="7"/>
  <c r="P306" i="7"/>
  <c r="BI305" i="7"/>
  <c r="BH305" i="7"/>
  <c r="BG305" i="7"/>
  <c r="BE305" i="7"/>
  <c r="T305" i="7"/>
  <c r="R305" i="7"/>
  <c r="P305" i="7"/>
  <c r="BI304" i="7"/>
  <c r="BH304" i="7"/>
  <c r="BG304" i="7"/>
  <c r="BE304" i="7"/>
  <c r="T304" i="7"/>
  <c r="R304" i="7"/>
  <c r="P304" i="7"/>
  <c r="BI303" i="7"/>
  <c r="BH303" i="7"/>
  <c r="BG303" i="7"/>
  <c r="BE303" i="7"/>
  <c r="T303" i="7"/>
  <c r="R303" i="7"/>
  <c r="P303" i="7"/>
  <c r="BI302" i="7"/>
  <c r="BH302" i="7"/>
  <c r="BG302" i="7"/>
  <c r="BE302" i="7"/>
  <c r="T302" i="7"/>
  <c r="R302" i="7"/>
  <c r="P302" i="7"/>
  <c r="BI301" i="7"/>
  <c r="BH301" i="7"/>
  <c r="BG301" i="7"/>
  <c r="BE301" i="7"/>
  <c r="T301" i="7"/>
  <c r="R301" i="7"/>
  <c r="P301" i="7"/>
  <c r="BI300" i="7"/>
  <c r="BH300" i="7"/>
  <c r="BG300" i="7"/>
  <c r="BE300" i="7"/>
  <c r="T300" i="7"/>
  <c r="R300" i="7"/>
  <c r="P300" i="7"/>
  <c r="BI299" i="7"/>
  <c r="BH299" i="7"/>
  <c r="BG299" i="7"/>
  <c r="BE299" i="7"/>
  <c r="T299" i="7"/>
  <c r="R299" i="7"/>
  <c r="P299" i="7"/>
  <c r="BI298" i="7"/>
  <c r="BH298" i="7"/>
  <c r="BG298" i="7"/>
  <c r="BE298" i="7"/>
  <c r="T298" i="7"/>
  <c r="R298" i="7"/>
  <c r="P298" i="7"/>
  <c r="BI297" i="7"/>
  <c r="BH297" i="7"/>
  <c r="BG297" i="7"/>
  <c r="BE297" i="7"/>
  <c r="T297" i="7"/>
  <c r="R297" i="7"/>
  <c r="P297" i="7"/>
  <c r="BI296" i="7"/>
  <c r="BH296" i="7"/>
  <c r="BG296" i="7"/>
  <c r="BE296" i="7"/>
  <c r="T296" i="7"/>
  <c r="R296" i="7"/>
  <c r="P296" i="7"/>
  <c r="BI295" i="7"/>
  <c r="BH295" i="7"/>
  <c r="BG295" i="7"/>
  <c r="BE295" i="7"/>
  <c r="T295" i="7"/>
  <c r="R295" i="7"/>
  <c r="P295" i="7"/>
  <c r="BI294" i="7"/>
  <c r="BH294" i="7"/>
  <c r="BG294" i="7"/>
  <c r="BE294" i="7"/>
  <c r="T294" i="7"/>
  <c r="R294" i="7"/>
  <c r="P294" i="7"/>
  <c r="J101" i="7"/>
  <c r="BI291" i="7"/>
  <c r="BH291" i="7"/>
  <c r="BG291" i="7"/>
  <c r="BE291" i="7"/>
  <c r="T291" i="7"/>
  <c r="R291" i="7"/>
  <c r="P291" i="7"/>
  <c r="BI290" i="7"/>
  <c r="BH290" i="7"/>
  <c r="BG290" i="7"/>
  <c r="BE290" i="7"/>
  <c r="T290" i="7"/>
  <c r="R290" i="7"/>
  <c r="P290" i="7"/>
  <c r="BI289" i="7"/>
  <c r="BH289" i="7"/>
  <c r="BG289" i="7"/>
  <c r="BE289" i="7"/>
  <c r="T289" i="7"/>
  <c r="R289" i="7"/>
  <c r="P289" i="7"/>
  <c r="BI288" i="7"/>
  <c r="BH288" i="7"/>
  <c r="BG288" i="7"/>
  <c r="BE288" i="7"/>
  <c r="T288" i="7"/>
  <c r="R288" i="7"/>
  <c r="P288" i="7"/>
  <c r="BI287" i="7"/>
  <c r="BH287" i="7"/>
  <c r="BG287" i="7"/>
  <c r="BE287" i="7"/>
  <c r="T287" i="7"/>
  <c r="R287" i="7"/>
  <c r="P287" i="7"/>
  <c r="BI286" i="7"/>
  <c r="BH286" i="7"/>
  <c r="BG286" i="7"/>
  <c r="BE286" i="7"/>
  <c r="T286" i="7"/>
  <c r="R286" i="7"/>
  <c r="P286" i="7"/>
  <c r="BI285" i="7"/>
  <c r="BH285" i="7"/>
  <c r="BG285" i="7"/>
  <c r="BE285" i="7"/>
  <c r="T285" i="7"/>
  <c r="R285" i="7"/>
  <c r="P285" i="7"/>
  <c r="BI284" i="7"/>
  <c r="BH284" i="7"/>
  <c r="BG284" i="7"/>
  <c r="BE284" i="7"/>
  <c r="T284" i="7"/>
  <c r="R284" i="7"/>
  <c r="P284" i="7"/>
  <c r="BI283" i="7"/>
  <c r="BH283" i="7"/>
  <c r="BG283" i="7"/>
  <c r="BE283" i="7"/>
  <c r="T283" i="7"/>
  <c r="R283" i="7"/>
  <c r="P283" i="7"/>
  <c r="BI282" i="7"/>
  <c r="BH282" i="7"/>
  <c r="BG282" i="7"/>
  <c r="BE282" i="7"/>
  <c r="T282" i="7"/>
  <c r="R282" i="7"/>
  <c r="P282" i="7"/>
  <c r="BI281" i="7"/>
  <c r="BH281" i="7"/>
  <c r="BG281" i="7"/>
  <c r="BE281" i="7"/>
  <c r="T281" i="7"/>
  <c r="R281" i="7"/>
  <c r="P281" i="7"/>
  <c r="BI280" i="7"/>
  <c r="BH280" i="7"/>
  <c r="BG280" i="7"/>
  <c r="BE280" i="7"/>
  <c r="T280" i="7"/>
  <c r="R280" i="7"/>
  <c r="P280" i="7"/>
  <c r="BI279" i="7"/>
  <c r="BH279" i="7"/>
  <c r="BG279" i="7"/>
  <c r="BE279" i="7"/>
  <c r="T279" i="7"/>
  <c r="R279" i="7"/>
  <c r="P279" i="7"/>
  <c r="BI278" i="7"/>
  <c r="BH278" i="7"/>
  <c r="BG278" i="7"/>
  <c r="BE278" i="7"/>
  <c r="T278" i="7"/>
  <c r="R278" i="7"/>
  <c r="P278" i="7"/>
  <c r="BI277" i="7"/>
  <c r="BH277" i="7"/>
  <c r="BG277" i="7"/>
  <c r="BE277" i="7"/>
  <c r="T277" i="7"/>
  <c r="R277" i="7"/>
  <c r="P277" i="7"/>
  <c r="BI276" i="7"/>
  <c r="BH276" i="7"/>
  <c r="BG276" i="7"/>
  <c r="BE276" i="7"/>
  <c r="T276" i="7"/>
  <c r="R276" i="7"/>
  <c r="P276" i="7"/>
  <c r="BI275" i="7"/>
  <c r="BH275" i="7"/>
  <c r="BG275" i="7"/>
  <c r="BE275" i="7"/>
  <c r="T275" i="7"/>
  <c r="R275" i="7"/>
  <c r="P275" i="7"/>
  <c r="BI274" i="7"/>
  <c r="BH274" i="7"/>
  <c r="BG274" i="7"/>
  <c r="BE274" i="7"/>
  <c r="T274" i="7"/>
  <c r="R274" i="7"/>
  <c r="P274" i="7"/>
  <c r="BI273" i="7"/>
  <c r="BH273" i="7"/>
  <c r="BG273" i="7"/>
  <c r="BE273" i="7"/>
  <c r="T273" i="7"/>
  <c r="R273" i="7"/>
  <c r="P273" i="7"/>
  <c r="BI272" i="7"/>
  <c r="BH272" i="7"/>
  <c r="BG272" i="7"/>
  <c r="BE272" i="7"/>
  <c r="T272" i="7"/>
  <c r="R272" i="7"/>
  <c r="P272" i="7"/>
  <c r="BI271" i="7"/>
  <c r="BH271" i="7"/>
  <c r="BG271" i="7"/>
  <c r="BE271" i="7"/>
  <c r="T271" i="7"/>
  <c r="R271" i="7"/>
  <c r="P271" i="7"/>
  <c r="BI270" i="7"/>
  <c r="BH270" i="7"/>
  <c r="BG270" i="7"/>
  <c r="BE270" i="7"/>
  <c r="T270" i="7"/>
  <c r="R270" i="7"/>
  <c r="P270" i="7"/>
  <c r="BI269" i="7"/>
  <c r="BH269" i="7"/>
  <c r="BG269" i="7"/>
  <c r="BE269" i="7"/>
  <c r="T269" i="7"/>
  <c r="R269" i="7"/>
  <c r="P269" i="7"/>
  <c r="BI267" i="7"/>
  <c r="BH267" i="7"/>
  <c r="BG267" i="7"/>
  <c r="BE267" i="7"/>
  <c r="T267" i="7"/>
  <c r="R267" i="7"/>
  <c r="P267" i="7"/>
  <c r="BI266" i="7"/>
  <c r="BH266" i="7"/>
  <c r="BG266" i="7"/>
  <c r="BE266" i="7"/>
  <c r="T266" i="7"/>
  <c r="R266" i="7"/>
  <c r="P266" i="7"/>
  <c r="BI265" i="7"/>
  <c r="BH265" i="7"/>
  <c r="BG265" i="7"/>
  <c r="BE265" i="7"/>
  <c r="T265" i="7"/>
  <c r="R265" i="7"/>
  <c r="P265" i="7"/>
  <c r="BI264" i="7"/>
  <c r="BH264" i="7"/>
  <c r="BG264" i="7"/>
  <c r="BE264" i="7"/>
  <c r="T264" i="7"/>
  <c r="R264" i="7"/>
  <c r="P264" i="7"/>
  <c r="BI263" i="7"/>
  <c r="BH263" i="7"/>
  <c r="BG263" i="7"/>
  <c r="BE263" i="7"/>
  <c r="T263" i="7"/>
  <c r="R263" i="7"/>
  <c r="P263" i="7"/>
  <c r="BI262" i="7"/>
  <c r="BH262" i="7"/>
  <c r="BG262" i="7"/>
  <c r="BE262" i="7"/>
  <c r="T262" i="7"/>
  <c r="R262" i="7"/>
  <c r="P262" i="7"/>
  <c r="BI261" i="7"/>
  <c r="BH261" i="7"/>
  <c r="BG261" i="7"/>
  <c r="BE261" i="7"/>
  <c r="T261" i="7"/>
  <c r="R261" i="7"/>
  <c r="P261" i="7"/>
  <c r="BI260" i="7"/>
  <c r="BH260" i="7"/>
  <c r="BG260" i="7"/>
  <c r="BE260" i="7"/>
  <c r="T260" i="7"/>
  <c r="R260" i="7"/>
  <c r="P260" i="7"/>
  <c r="BI259" i="7"/>
  <c r="BH259" i="7"/>
  <c r="BG259" i="7"/>
  <c r="BE259" i="7"/>
  <c r="T259" i="7"/>
  <c r="R259" i="7"/>
  <c r="P259" i="7"/>
  <c r="BI258" i="7"/>
  <c r="BH258" i="7"/>
  <c r="BG258" i="7"/>
  <c r="BE258" i="7"/>
  <c r="T258" i="7"/>
  <c r="R258" i="7"/>
  <c r="P258" i="7"/>
  <c r="BI257" i="7"/>
  <c r="BH257" i="7"/>
  <c r="BG257" i="7"/>
  <c r="BE257" i="7"/>
  <c r="T257" i="7"/>
  <c r="R257" i="7"/>
  <c r="P257" i="7"/>
  <c r="BI256" i="7"/>
  <c r="BH256" i="7"/>
  <c r="BG256" i="7"/>
  <c r="BE256" i="7"/>
  <c r="T256" i="7"/>
  <c r="R256" i="7"/>
  <c r="P256" i="7"/>
  <c r="BI255" i="7"/>
  <c r="BH255" i="7"/>
  <c r="BG255" i="7"/>
  <c r="BE255" i="7"/>
  <c r="T255" i="7"/>
  <c r="R255" i="7"/>
  <c r="P255" i="7"/>
  <c r="BI254" i="7"/>
  <c r="BH254" i="7"/>
  <c r="BG254" i="7"/>
  <c r="BE254" i="7"/>
  <c r="T254" i="7"/>
  <c r="R254" i="7"/>
  <c r="P254" i="7"/>
  <c r="BI253" i="7"/>
  <c r="BH253" i="7"/>
  <c r="BG253" i="7"/>
  <c r="BE253" i="7"/>
  <c r="T253" i="7"/>
  <c r="R253" i="7"/>
  <c r="P253" i="7"/>
  <c r="BI252" i="7"/>
  <c r="BH252" i="7"/>
  <c r="BG252" i="7"/>
  <c r="BE252" i="7"/>
  <c r="T252" i="7"/>
  <c r="R252" i="7"/>
  <c r="P252" i="7"/>
  <c r="BI251" i="7"/>
  <c r="BH251" i="7"/>
  <c r="BG251" i="7"/>
  <c r="BE251" i="7"/>
  <c r="T251" i="7"/>
  <c r="R251" i="7"/>
  <c r="P251" i="7"/>
  <c r="BI250" i="7"/>
  <c r="BH250" i="7"/>
  <c r="BG250" i="7"/>
  <c r="BE250" i="7"/>
  <c r="T250" i="7"/>
  <c r="R250" i="7"/>
  <c r="P250" i="7"/>
  <c r="BI249" i="7"/>
  <c r="BH249" i="7"/>
  <c r="BG249" i="7"/>
  <c r="BE249" i="7"/>
  <c r="T249" i="7"/>
  <c r="R249" i="7"/>
  <c r="P249" i="7"/>
  <c r="BI248" i="7"/>
  <c r="BH248" i="7"/>
  <c r="BG248" i="7"/>
  <c r="BE248" i="7"/>
  <c r="T248" i="7"/>
  <c r="R248" i="7"/>
  <c r="P248" i="7"/>
  <c r="BI247" i="7"/>
  <c r="BH247" i="7"/>
  <c r="BG247" i="7"/>
  <c r="BE247" i="7"/>
  <c r="T247" i="7"/>
  <c r="R247" i="7"/>
  <c r="P247" i="7"/>
  <c r="BI246" i="7"/>
  <c r="BH246" i="7"/>
  <c r="BG246" i="7"/>
  <c r="BE246" i="7"/>
  <c r="T246" i="7"/>
  <c r="R246" i="7"/>
  <c r="P246" i="7"/>
  <c r="BI245" i="7"/>
  <c r="BH245" i="7"/>
  <c r="BG245" i="7"/>
  <c r="BE245" i="7"/>
  <c r="T245" i="7"/>
  <c r="R245" i="7"/>
  <c r="P245" i="7"/>
  <c r="BI244" i="7"/>
  <c r="BH244" i="7"/>
  <c r="BG244" i="7"/>
  <c r="BE244" i="7"/>
  <c r="T244" i="7"/>
  <c r="R244" i="7"/>
  <c r="P244" i="7"/>
  <c r="BI243" i="7"/>
  <c r="BH243" i="7"/>
  <c r="BG243" i="7"/>
  <c r="BE243" i="7"/>
  <c r="T243" i="7"/>
  <c r="R243" i="7"/>
  <c r="P243" i="7"/>
  <c r="BI242" i="7"/>
  <c r="BH242" i="7"/>
  <c r="BG242" i="7"/>
  <c r="BE242" i="7"/>
  <c r="T242" i="7"/>
  <c r="R242" i="7"/>
  <c r="P242" i="7"/>
  <c r="BI241" i="7"/>
  <c r="BH241" i="7"/>
  <c r="BG241" i="7"/>
  <c r="BE241" i="7"/>
  <c r="T241" i="7"/>
  <c r="R241" i="7"/>
  <c r="P241" i="7"/>
  <c r="BI240" i="7"/>
  <c r="BH240" i="7"/>
  <c r="BG240" i="7"/>
  <c r="BE240" i="7"/>
  <c r="T240" i="7"/>
  <c r="R240" i="7"/>
  <c r="P240" i="7"/>
  <c r="BI238" i="7"/>
  <c r="BH238" i="7"/>
  <c r="BG238" i="7"/>
  <c r="BE238" i="7"/>
  <c r="T238" i="7"/>
  <c r="R238" i="7"/>
  <c r="P238" i="7"/>
  <c r="BI237" i="7"/>
  <c r="BH237" i="7"/>
  <c r="BG237" i="7"/>
  <c r="BE237" i="7"/>
  <c r="T237" i="7"/>
  <c r="R237" i="7"/>
  <c r="P237" i="7"/>
  <c r="BI236" i="7"/>
  <c r="BH236" i="7"/>
  <c r="BG236" i="7"/>
  <c r="BE236" i="7"/>
  <c r="T236" i="7"/>
  <c r="R236" i="7"/>
  <c r="P236" i="7"/>
  <c r="BI235" i="7"/>
  <c r="BH235" i="7"/>
  <c r="BG235" i="7"/>
  <c r="BE235" i="7"/>
  <c r="T235" i="7"/>
  <c r="R235" i="7"/>
  <c r="P235" i="7"/>
  <c r="BI234" i="7"/>
  <c r="BH234" i="7"/>
  <c r="BG234" i="7"/>
  <c r="BE234" i="7"/>
  <c r="T234" i="7"/>
  <c r="R234" i="7"/>
  <c r="P234" i="7"/>
  <c r="BI233" i="7"/>
  <c r="BH233" i="7"/>
  <c r="BG233" i="7"/>
  <c r="BE233" i="7"/>
  <c r="T233" i="7"/>
  <c r="R233" i="7"/>
  <c r="P233" i="7"/>
  <c r="BI232" i="7"/>
  <c r="BH232" i="7"/>
  <c r="BG232" i="7"/>
  <c r="BE232" i="7"/>
  <c r="T232" i="7"/>
  <c r="R232" i="7"/>
  <c r="P232" i="7"/>
  <c r="BI231" i="7"/>
  <c r="BH231" i="7"/>
  <c r="BG231" i="7"/>
  <c r="BE231" i="7"/>
  <c r="T231" i="7"/>
  <c r="R231" i="7"/>
  <c r="P231" i="7"/>
  <c r="BI230" i="7"/>
  <c r="BH230" i="7"/>
  <c r="BG230" i="7"/>
  <c r="BE230" i="7"/>
  <c r="T230" i="7"/>
  <c r="R230" i="7"/>
  <c r="P230" i="7"/>
  <c r="BI229" i="7"/>
  <c r="BH229" i="7"/>
  <c r="BG229" i="7"/>
  <c r="BE229" i="7"/>
  <c r="T229" i="7"/>
  <c r="R229" i="7"/>
  <c r="P229" i="7"/>
  <c r="BI228" i="7"/>
  <c r="BH228" i="7"/>
  <c r="BG228" i="7"/>
  <c r="BE228" i="7"/>
  <c r="T228" i="7"/>
  <c r="R228" i="7"/>
  <c r="P228" i="7"/>
  <c r="BI227" i="7"/>
  <c r="BH227" i="7"/>
  <c r="BG227" i="7"/>
  <c r="BE227" i="7"/>
  <c r="T227" i="7"/>
  <c r="R227" i="7"/>
  <c r="P227" i="7"/>
  <c r="BI226" i="7"/>
  <c r="BH226" i="7"/>
  <c r="BG226" i="7"/>
  <c r="BE226" i="7"/>
  <c r="T226" i="7"/>
  <c r="R226" i="7"/>
  <c r="P226" i="7"/>
  <c r="BI225" i="7"/>
  <c r="BH225" i="7"/>
  <c r="BG225" i="7"/>
  <c r="BE225" i="7"/>
  <c r="T225" i="7"/>
  <c r="R225" i="7"/>
  <c r="P225" i="7"/>
  <c r="BI224" i="7"/>
  <c r="BH224" i="7"/>
  <c r="BG224" i="7"/>
  <c r="BE224" i="7"/>
  <c r="T224" i="7"/>
  <c r="R224" i="7"/>
  <c r="P224" i="7"/>
  <c r="BI223" i="7"/>
  <c r="BH223" i="7"/>
  <c r="BG223" i="7"/>
  <c r="BE223" i="7"/>
  <c r="T223" i="7"/>
  <c r="R223" i="7"/>
  <c r="P223" i="7"/>
  <c r="BI222" i="7"/>
  <c r="BH222" i="7"/>
  <c r="BG222" i="7"/>
  <c r="BE222" i="7"/>
  <c r="T222" i="7"/>
  <c r="R222" i="7"/>
  <c r="P222" i="7"/>
  <c r="BI221" i="7"/>
  <c r="BH221" i="7"/>
  <c r="BG221" i="7"/>
  <c r="BE221" i="7"/>
  <c r="T221" i="7"/>
  <c r="R221" i="7"/>
  <c r="P221" i="7"/>
  <c r="BI220" i="7"/>
  <c r="BH220" i="7"/>
  <c r="BG220" i="7"/>
  <c r="BE220" i="7"/>
  <c r="T220" i="7"/>
  <c r="R220" i="7"/>
  <c r="P220" i="7"/>
  <c r="BI219" i="7"/>
  <c r="BH219" i="7"/>
  <c r="BG219" i="7"/>
  <c r="BE219" i="7"/>
  <c r="T219" i="7"/>
  <c r="R219" i="7"/>
  <c r="P219" i="7"/>
  <c r="BI218" i="7"/>
  <c r="BH218" i="7"/>
  <c r="BG218" i="7"/>
  <c r="BE218" i="7"/>
  <c r="T218" i="7"/>
  <c r="R218" i="7"/>
  <c r="P218" i="7"/>
  <c r="BI217" i="7"/>
  <c r="BH217" i="7"/>
  <c r="BG217" i="7"/>
  <c r="BE217" i="7"/>
  <c r="T217" i="7"/>
  <c r="R217" i="7"/>
  <c r="P217" i="7"/>
  <c r="BI216" i="7"/>
  <c r="BH216" i="7"/>
  <c r="BG216" i="7"/>
  <c r="BE216" i="7"/>
  <c r="T216" i="7"/>
  <c r="R216" i="7"/>
  <c r="P216" i="7"/>
  <c r="BI215" i="7"/>
  <c r="BH215" i="7"/>
  <c r="BG215" i="7"/>
  <c r="BE215" i="7"/>
  <c r="T215" i="7"/>
  <c r="R215" i="7"/>
  <c r="P215" i="7"/>
  <c r="BI214" i="7"/>
  <c r="BH214" i="7"/>
  <c r="BG214" i="7"/>
  <c r="BE214" i="7"/>
  <c r="T214" i="7"/>
  <c r="R214" i="7"/>
  <c r="P214" i="7"/>
  <c r="BI213" i="7"/>
  <c r="BH213" i="7"/>
  <c r="BG213" i="7"/>
  <c r="BE213" i="7"/>
  <c r="T213" i="7"/>
  <c r="R213" i="7"/>
  <c r="P213" i="7"/>
  <c r="BI212" i="7"/>
  <c r="BH212" i="7"/>
  <c r="BG212" i="7"/>
  <c r="BE212" i="7"/>
  <c r="T212" i="7"/>
  <c r="R212" i="7"/>
  <c r="P212" i="7"/>
  <c r="BI211" i="7"/>
  <c r="BH211" i="7"/>
  <c r="BG211" i="7"/>
  <c r="BE211" i="7"/>
  <c r="T211" i="7"/>
  <c r="R211" i="7"/>
  <c r="P211" i="7"/>
  <c r="BI210" i="7"/>
  <c r="BH210" i="7"/>
  <c r="BG210" i="7"/>
  <c r="BE210" i="7"/>
  <c r="T210" i="7"/>
  <c r="R210" i="7"/>
  <c r="P210" i="7"/>
  <c r="BI209" i="7"/>
  <c r="BH209" i="7"/>
  <c r="BG209" i="7"/>
  <c r="BE209" i="7"/>
  <c r="T209" i="7"/>
  <c r="R209" i="7"/>
  <c r="P209" i="7"/>
  <c r="BI208" i="7"/>
  <c r="BH208" i="7"/>
  <c r="BG208" i="7"/>
  <c r="BE208" i="7"/>
  <c r="T208" i="7"/>
  <c r="R208" i="7"/>
  <c r="P208" i="7"/>
  <c r="BI207" i="7"/>
  <c r="BH207" i="7"/>
  <c r="BG207" i="7"/>
  <c r="BE207" i="7"/>
  <c r="T207" i="7"/>
  <c r="R207" i="7"/>
  <c r="P207" i="7"/>
  <c r="BI206" i="7"/>
  <c r="BH206" i="7"/>
  <c r="BG206" i="7"/>
  <c r="BE206" i="7"/>
  <c r="T206" i="7"/>
  <c r="R206" i="7"/>
  <c r="P206" i="7"/>
  <c r="BI205" i="7"/>
  <c r="BH205" i="7"/>
  <c r="BG205" i="7"/>
  <c r="BE205" i="7"/>
  <c r="T205" i="7"/>
  <c r="R205" i="7"/>
  <c r="P205" i="7"/>
  <c r="BI204" i="7"/>
  <c r="BH204" i="7"/>
  <c r="BG204" i="7"/>
  <c r="BE204" i="7"/>
  <c r="T204" i="7"/>
  <c r="R204" i="7"/>
  <c r="P204" i="7"/>
  <c r="BI203" i="7"/>
  <c r="BH203" i="7"/>
  <c r="BG203" i="7"/>
  <c r="BE203" i="7"/>
  <c r="T203" i="7"/>
  <c r="R203" i="7"/>
  <c r="P203" i="7"/>
  <c r="BI202" i="7"/>
  <c r="BH202" i="7"/>
  <c r="BG202" i="7"/>
  <c r="BE202" i="7"/>
  <c r="T202" i="7"/>
  <c r="R202" i="7"/>
  <c r="P202" i="7"/>
  <c r="BI201" i="7"/>
  <c r="BH201" i="7"/>
  <c r="BG201" i="7"/>
  <c r="BE201" i="7"/>
  <c r="T201" i="7"/>
  <c r="R201" i="7"/>
  <c r="P201" i="7"/>
  <c r="BI200" i="7"/>
  <c r="BH200" i="7"/>
  <c r="BG200" i="7"/>
  <c r="BE200" i="7"/>
  <c r="T200" i="7"/>
  <c r="R200" i="7"/>
  <c r="P200" i="7"/>
  <c r="BI199" i="7"/>
  <c r="BH199" i="7"/>
  <c r="BG199" i="7"/>
  <c r="BE199" i="7"/>
  <c r="T199" i="7"/>
  <c r="R199" i="7"/>
  <c r="P199" i="7"/>
  <c r="BI198" i="7"/>
  <c r="BH198" i="7"/>
  <c r="BG198" i="7"/>
  <c r="BE198" i="7"/>
  <c r="T198" i="7"/>
  <c r="R198" i="7"/>
  <c r="P198" i="7"/>
  <c r="BI197" i="7"/>
  <c r="BH197" i="7"/>
  <c r="BG197" i="7"/>
  <c r="BE197" i="7"/>
  <c r="T197" i="7"/>
  <c r="R197" i="7"/>
  <c r="P197" i="7"/>
  <c r="BI196" i="7"/>
  <c r="BH196" i="7"/>
  <c r="BG196" i="7"/>
  <c r="BE196" i="7"/>
  <c r="T196" i="7"/>
  <c r="R196" i="7"/>
  <c r="P196" i="7"/>
  <c r="BI195" i="7"/>
  <c r="BH195" i="7"/>
  <c r="BG195" i="7"/>
  <c r="BE195" i="7"/>
  <c r="T195" i="7"/>
  <c r="R195" i="7"/>
  <c r="P195" i="7"/>
  <c r="BI194" i="7"/>
  <c r="BH194" i="7"/>
  <c r="BG194" i="7"/>
  <c r="BE194" i="7"/>
  <c r="T194" i="7"/>
  <c r="R194" i="7"/>
  <c r="P194" i="7"/>
  <c r="BI193" i="7"/>
  <c r="BH193" i="7"/>
  <c r="BG193" i="7"/>
  <c r="BE193" i="7"/>
  <c r="T193" i="7"/>
  <c r="R193" i="7"/>
  <c r="P193" i="7"/>
  <c r="BI192" i="7"/>
  <c r="BH192" i="7"/>
  <c r="BG192" i="7"/>
  <c r="BE192" i="7"/>
  <c r="T192" i="7"/>
  <c r="R192" i="7"/>
  <c r="P192" i="7"/>
  <c r="BI191" i="7"/>
  <c r="BH191" i="7"/>
  <c r="BG191" i="7"/>
  <c r="BE191" i="7"/>
  <c r="T191" i="7"/>
  <c r="R191" i="7"/>
  <c r="P191" i="7"/>
  <c r="BI190" i="7"/>
  <c r="BH190" i="7"/>
  <c r="BG190" i="7"/>
  <c r="BE190" i="7"/>
  <c r="T190" i="7"/>
  <c r="R190" i="7"/>
  <c r="P190" i="7"/>
  <c r="BI189" i="7"/>
  <c r="BH189" i="7"/>
  <c r="BG189" i="7"/>
  <c r="BE189" i="7"/>
  <c r="T189" i="7"/>
  <c r="R189" i="7"/>
  <c r="P189" i="7"/>
  <c r="BI188" i="7"/>
  <c r="BH188" i="7"/>
  <c r="BG188" i="7"/>
  <c r="BE188" i="7"/>
  <c r="T188" i="7"/>
  <c r="R188" i="7"/>
  <c r="P188" i="7"/>
  <c r="BI186" i="7"/>
  <c r="BH186" i="7"/>
  <c r="BG186" i="7"/>
  <c r="BE186" i="7"/>
  <c r="T186" i="7"/>
  <c r="R186" i="7"/>
  <c r="P186" i="7"/>
  <c r="BI185" i="7"/>
  <c r="BH185" i="7"/>
  <c r="BG185" i="7"/>
  <c r="BE185" i="7"/>
  <c r="T185" i="7"/>
  <c r="R185" i="7"/>
  <c r="P185" i="7"/>
  <c r="BI184" i="7"/>
  <c r="BH184" i="7"/>
  <c r="BG184" i="7"/>
  <c r="BE184" i="7"/>
  <c r="T184" i="7"/>
  <c r="R184" i="7"/>
  <c r="P184" i="7"/>
  <c r="BI183" i="7"/>
  <c r="BH183" i="7"/>
  <c r="BG183" i="7"/>
  <c r="BE183" i="7"/>
  <c r="T183" i="7"/>
  <c r="R183" i="7"/>
  <c r="P183" i="7"/>
  <c r="BI182" i="7"/>
  <c r="BH182" i="7"/>
  <c r="BG182" i="7"/>
  <c r="BE182" i="7"/>
  <c r="T182" i="7"/>
  <c r="R182" i="7"/>
  <c r="P182" i="7"/>
  <c r="BI181" i="7"/>
  <c r="BH181" i="7"/>
  <c r="BG181" i="7"/>
  <c r="BE181" i="7"/>
  <c r="T181" i="7"/>
  <c r="R181" i="7"/>
  <c r="P181" i="7"/>
  <c r="BI180" i="7"/>
  <c r="BH180" i="7"/>
  <c r="BG180" i="7"/>
  <c r="BE180" i="7"/>
  <c r="T180" i="7"/>
  <c r="R180" i="7"/>
  <c r="P180" i="7"/>
  <c r="BI179" i="7"/>
  <c r="BH179" i="7"/>
  <c r="BG179" i="7"/>
  <c r="BE179" i="7"/>
  <c r="T179" i="7"/>
  <c r="R179" i="7"/>
  <c r="P179" i="7"/>
  <c r="BI178" i="7"/>
  <c r="BH178" i="7"/>
  <c r="BG178" i="7"/>
  <c r="BE178" i="7"/>
  <c r="T178" i="7"/>
  <c r="R178" i="7"/>
  <c r="P178" i="7"/>
  <c r="BI177" i="7"/>
  <c r="BH177" i="7"/>
  <c r="BG177" i="7"/>
  <c r="BE177" i="7"/>
  <c r="T177" i="7"/>
  <c r="R177" i="7"/>
  <c r="P177" i="7"/>
  <c r="BI176" i="7"/>
  <c r="BH176" i="7"/>
  <c r="BG176" i="7"/>
  <c r="BE176" i="7"/>
  <c r="T176" i="7"/>
  <c r="R176" i="7"/>
  <c r="P176" i="7"/>
  <c r="BI175" i="7"/>
  <c r="BH175" i="7"/>
  <c r="BG175" i="7"/>
  <c r="BE175" i="7"/>
  <c r="T175" i="7"/>
  <c r="R175" i="7"/>
  <c r="P175" i="7"/>
  <c r="BI174" i="7"/>
  <c r="BH174" i="7"/>
  <c r="BG174" i="7"/>
  <c r="BE174" i="7"/>
  <c r="T174" i="7"/>
  <c r="R174" i="7"/>
  <c r="P174" i="7"/>
  <c r="BI173" i="7"/>
  <c r="BH173" i="7"/>
  <c r="BG173" i="7"/>
  <c r="BE173" i="7"/>
  <c r="T173" i="7"/>
  <c r="R173" i="7"/>
  <c r="P173" i="7"/>
  <c r="BI172" i="7"/>
  <c r="BH172" i="7"/>
  <c r="BG172" i="7"/>
  <c r="BE172" i="7"/>
  <c r="T172" i="7"/>
  <c r="R172" i="7"/>
  <c r="P172" i="7"/>
  <c r="BI171" i="7"/>
  <c r="BH171" i="7"/>
  <c r="BG171" i="7"/>
  <c r="BE171" i="7"/>
  <c r="T171" i="7"/>
  <c r="R171" i="7"/>
  <c r="P171" i="7"/>
  <c r="BI170" i="7"/>
  <c r="BH170" i="7"/>
  <c r="BG170" i="7"/>
  <c r="BE170" i="7"/>
  <c r="T170" i="7"/>
  <c r="R170" i="7"/>
  <c r="P170" i="7"/>
  <c r="BI169" i="7"/>
  <c r="BH169" i="7"/>
  <c r="BG169" i="7"/>
  <c r="BE169" i="7"/>
  <c r="T169" i="7"/>
  <c r="R169" i="7"/>
  <c r="P169" i="7"/>
  <c r="BI168" i="7"/>
  <c r="BH168" i="7"/>
  <c r="BG168" i="7"/>
  <c r="BE168" i="7"/>
  <c r="T168" i="7"/>
  <c r="R168" i="7"/>
  <c r="P168" i="7"/>
  <c r="BI167" i="7"/>
  <c r="BH167" i="7"/>
  <c r="BG167" i="7"/>
  <c r="BE167" i="7"/>
  <c r="T167" i="7"/>
  <c r="R167" i="7"/>
  <c r="P167" i="7"/>
  <c r="BI166" i="7"/>
  <c r="BH166" i="7"/>
  <c r="BG166" i="7"/>
  <c r="BE166" i="7"/>
  <c r="T166" i="7"/>
  <c r="R166" i="7"/>
  <c r="P166" i="7"/>
  <c r="BI165" i="7"/>
  <c r="BH165" i="7"/>
  <c r="BG165" i="7"/>
  <c r="BE165" i="7"/>
  <c r="T165" i="7"/>
  <c r="R165" i="7"/>
  <c r="P165" i="7"/>
  <c r="BI164" i="7"/>
  <c r="BH164" i="7"/>
  <c r="BG164" i="7"/>
  <c r="BE164" i="7"/>
  <c r="T164" i="7"/>
  <c r="R164" i="7"/>
  <c r="P164" i="7"/>
  <c r="BI163" i="7"/>
  <c r="BH163" i="7"/>
  <c r="BG163" i="7"/>
  <c r="BE163" i="7"/>
  <c r="T163" i="7"/>
  <c r="R163" i="7"/>
  <c r="P163" i="7"/>
  <c r="BI162" i="7"/>
  <c r="BH162" i="7"/>
  <c r="BG162" i="7"/>
  <c r="BE162" i="7"/>
  <c r="T162" i="7"/>
  <c r="R162" i="7"/>
  <c r="P162" i="7"/>
  <c r="BI161" i="7"/>
  <c r="BH161" i="7"/>
  <c r="BG161" i="7"/>
  <c r="BE161" i="7"/>
  <c r="T161" i="7"/>
  <c r="R161" i="7"/>
  <c r="P161" i="7"/>
  <c r="BI160" i="7"/>
  <c r="BH160" i="7"/>
  <c r="BG160" i="7"/>
  <c r="BE160" i="7"/>
  <c r="T160" i="7"/>
  <c r="R160" i="7"/>
  <c r="P160" i="7"/>
  <c r="BI159" i="7"/>
  <c r="BH159" i="7"/>
  <c r="BG159" i="7"/>
  <c r="BE159" i="7"/>
  <c r="T159" i="7"/>
  <c r="R159" i="7"/>
  <c r="P159" i="7"/>
  <c r="BI158" i="7"/>
  <c r="BH158" i="7"/>
  <c r="BG158" i="7"/>
  <c r="BE158" i="7"/>
  <c r="T158" i="7"/>
  <c r="R158" i="7"/>
  <c r="P158" i="7"/>
  <c r="BI157" i="7"/>
  <c r="BH157" i="7"/>
  <c r="BG157" i="7"/>
  <c r="BE157" i="7"/>
  <c r="T157" i="7"/>
  <c r="R157" i="7"/>
  <c r="P157" i="7"/>
  <c r="BI156" i="7"/>
  <c r="BH156" i="7"/>
  <c r="BG156" i="7"/>
  <c r="BE156" i="7"/>
  <c r="T156" i="7"/>
  <c r="R156" i="7"/>
  <c r="P156" i="7"/>
  <c r="BI155" i="7"/>
  <c r="BH155" i="7"/>
  <c r="BG155" i="7"/>
  <c r="BE155" i="7"/>
  <c r="T155" i="7"/>
  <c r="R155" i="7"/>
  <c r="P155" i="7"/>
  <c r="BI154" i="7"/>
  <c r="BH154" i="7"/>
  <c r="BG154" i="7"/>
  <c r="BE154" i="7"/>
  <c r="T154" i="7"/>
  <c r="R154" i="7"/>
  <c r="P154" i="7"/>
  <c r="BI153" i="7"/>
  <c r="BH153" i="7"/>
  <c r="BG153" i="7"/>
  <c r="BE153" i="7"/>
  <c r="T153" i="7"/>
  <c r="R153" i="7"/>
  <c r="P153" i="7"/>
  <c r="BI152" i="7"/>
  <c r="BH152" i="7"/>
  <c r="BG152" i="7"/>
  <c r="BE152" i="7"/>
  <c r="T152" i="7"/>
  <c r="R152" i="7"/>
  <c r="P152" i="7"/>
  <c r="BI151" i="7"/>
  <c r="BH151" i="7"/>
  <c r="BG151" i="7"/>
  <c r="BE151" i="7"/>
  <c r="T151" i="7"/>
  <c r="R151" i="7"/>
  <c r="P151" i="7"/>
  <c r="BI150" i="7"/>
  <c r="BH150" i="7"/>
  <c r="BG150" i="7"/>
  <c r="BE150" i="7"/>
  <c r="T150" i="7"/>
  <c r="R150" i="7"/>
  <c r="P150" i="7"/>
  <c r="BI149" i="7"/>
  <c r="BH149" i="7"/>
  <c r="BG149" i="7"/>
  <c r="BE149" i="7"/>
  <c r="T149" i="7"/>
  <c r="R149" i="7"/>
  <c r="P149" i="7"/>
  <c r="BI148" i="7"/>
  <c r="BH148" i="7"/>
  <c r="BG148" i="7"/>
  <c r="BE148" i="7"/>
  <c r="T148" i="7"/>
  <c r="R148" i="7"/>
  <c r="P148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4" i="7"/>
  <c r="BH144" i="7"/>
  <c r="BG144" i="7"/>
  <c r="BE144" i="7"/>
  <c r="T144" i="7"/>
  <c r="R144" i="7"/>
  <c r="P144" i="7"/>
  <c r="BI143" i="7"/>
  <c r="BH143" i="7"/>
  <c r="BG143" i="7"/>
  <c r="BE143" i="7"/>
  <c r="T143" i="7"/>
  <c r="R143" i="7"/>
  <c r="P143" i="7"/>
  <c r="BI142" i="7"/>
  <c r="BH142" i="7"/>
  <c r="BG142" i="7"/>
  <c r="BE142" i="7"/>
  <c r="T142" i="7"/>
  <c r="R142" i="7"/>
  <c r="P142" i="7"/>
  <c r="BI141" i="7"/>
  <c r="BH141" i="7"/>
  <c r="BG141" i="7"/>
  <c r="BE141" i="7"/>
  <c r="T141" i="7"/>
  <c r="R141" i="7"/>
  <c r="P141" i="7"/>
  <c r="BI140" i="7"/>
  <c r="BH140" i="7"/>
  <c r="BG140" i="7"/>
  <c r="BE140" i="7"/>
  <c r="T140" i="7"/>
  <c r="R140" i="7"/>
  <c r="P140" i="7"/>
  <c r="BI139" i="7"/>
  <c r="BH139" i="7"/>
  <c r="BG139" i="7"/>
  <c r="BE139" i="7"/>
  <c r="T139" i="7"/>
  <c r="R139" i="7"/>
  <c r="P139" i="7"/>
  <c r="BI138" i="7"/>
  <c r="BH138" i="7"/>
  <c r="BG138" i="7"/>
  <c r="BE138" i="7"/>
  <c r="T138" i="7"/>
  <c r="R138" i="7"/>
  <c r="P138" i="7"/>
  <c r="F130" i="7"/>
  <c r="E128" i="7"/>
  <c r="F89" i="7"/>
  <c r="E87" i="7"/>
  <c r="J24" i="7"/>
  <c r="E24" i="7"/>
  <c r="J133" i="7" s="1"/>
  <c r="J23" i="7"/>
  <c r="J21" i="7"/>
  <c r="E21" i="7"/>
  <c r="J132" i="7" s="1"/>
  <c r="J20" i="7"/>
  <c r="J18" i="7"/>
  <c r="E18" i="7"/>
  <c r="F133" i="7"/>
  <c r="J17" i="7"/>
  <c r="J15" i="7"/>
  <c r="E15" i="7"/>
  <c r="F132" i="7" s="1"/>
  <c r="J14" i="7"/>
  <c r="J12" i="7"/>
  <c r="J130" i="7"/>
  <c r="E7" i="7"/>
  <c r="E126" i="7"/>
  <c r="J37" i="6"/>
  <c r="J36" i="6"/>
  <c r="AY99" i="1"/>
  <c r="J35" i="6"/>
  <c r="AX99" i="1"/>
  <c r="BI172" i="6"/>
  <c r="BH172" i="6"/>
  <c r="BG172" i="6"/>
  <c r="BE172" i="6"/>
  <c r="T172" i="6"/>
  <c r="R172" i="6"/>
  <c r="P172" i="6"/>
  <c r="BI171" i="6"/>
  <c r="BH171" i="6"/>
  <c r="BG171" i="6"/>
  <c r="BE171" i="6"/>
  <c r="T171" i="6"/>
  <c r="R171" i="6"/>
  <c r="P171" i="6"/>
  <c r="BI170" i="6"/>
  <c r="BH170" i="6"/>
  <c r="BG170" i="6"/>
  <c r="BE170" i="6"/>
  <c r="T170" i="6"/>
  <c r="R170" i="6"/>
  <c r="P170" i="6"/>
  <c r="BI169" i="6"/>
  <c r="BH169" i="6"/>
  <c r="BG169" i="6"/>
  <c r="BE169" i="6"/>
  <c r="T169" i="6"/>
  <c r="R169" i="6"/>
  <c r="P169" i="6"/>
  <c r="BI168" i="6"/>
  <c r="BH168" i="6"/>
  <c r="BG168" i="6"/>
  <c r="BE168" i="6"/>
  <c r="T168" i="6"/>
  <c r="R168" i="6"/>
  <c r="P168" i="6"/>
  <c r="BI167" i="6"/>
  <c r="BH167" i="6"/>
  <c r="BG167" i="6"/>
  <c r="BE167" i="6"/>
  <c r="T167" i="6"/>
  <c r="R167" i="6"/>
  <c r="P167" i="6"/>
  <c r="BI166" i="6"/>
  <c r="BH166" i="6"/>
  <c r="BG166" i="6"/>
  <c r="BE166" i="6"/>
  <c r="T166" i="6"/>
  <c r="R166" i="6"/>
  <c r="P166" i="6"/>
  <c r="BI165" i="6"/>
  <c r="BH165" i="6"/>
  <c r="BG165" i="6"/>
  <c r="BE165" i="6"/>
  <c r="T165" i="6"/>
  <c r="R165" i="6"/>
  <c r="P165" i="6"/>
  <c r="BI164" i="6"/>
  <c r="BH164" i="6"/>
  <c r="BG164" i="6"/>
  <c r="BE164" i="6"/>
  <c r="T164" i="6"/>
  <c r="R164" i="6"/>
  <c r="P164" i="6"/>
  <c r="BI163" i="6"/>
  <c r="BH163" i="6"/>
  <c r="BG163" i="6"/>
  <c r="BE163" i="6"/>
  <c r="T163" i="6"/>
  <c r="R163" i="6"/>
  <c r="P163" i="6"/>
  <c r="BI162" i="6"/>
  <c r="BH162" i="6"/>
  <c r="BG162" i="6"/>
  <c r="BE162" i="6"/>
  <c r="T162" i="6"/>
  <c r="R162" i="6"/>
  <c r="P162" i="6"/>
  <c r="BI161" i="6"/>
  <c r="BH161" i="6"/>
  <c r="BG161" i="6"/>
  <c r="BE161" i="6"/>
  <c r="T161" i="6"/>
  <c r="R161" i="6"/>
  <c r="P161" i="6"/>
  <c r="BI160" i="6"/>
  <c r="BH160" i="6"/>
  <c r="BG160" i="6"/>
  <c r="BE160" i="6"/>
  <c r="T160" i="6"/>
  <c r="R160" i="6"/>
  <c r="P160" i="6"/>
  <c r="BI159" i="6"/>
  <c r="BH159" i="6"/>
  <c r="BG159" i="6"/>
  <c r="BE159" i="6"/>
  <c r="T159" i="6"/>
  <c r="R159" i="6"/>
  <c r="P159" i="6"/>
  <c r="BI158" i="6"/>
  <c r="BH158" i="6"/>
  <c r="BG158" i="6"/>
  <c r="BE158" i="6"/>
  <c r="T158" i="6"/>
  <c r="R158" i="6"/>
  <c r="P158" i="6"/>
  <c r="BI157" i="6"/>
  <c r="BH157" i="6"/>
  <c r="BG157" i="6"/>
  <c r="BE157" i="6"/>
  <c r="T157" i="6"/>
  <c r="R157" i="6"/>
  <c r="P157" i="6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2" i="6"/>
  <c r="BH152" i="6"/>
  <c r="BG152" i="6"/>
  <c r="BE152" i="6"/>
  <c r="T152" i="6"/>
  <c r="R152" i="6"/>
  <c r="P152" i="6"/>
  <c r="BI151" i="6"/>
  <c r="BH151" i="6"/>
  <c r="BG151" i="6"/>
  <c r="BE151" i="6"/>
  <c r="T151" i="6"/>
  <c r="R151" i="6"/>
  <c r="P151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47" i="6"/>
  <c r="BH147" i="6"/>
  <c r="BG147" i="6"/>
  <c r="BE147" i="6"/>
  <c r="T147" i="6"/>
  <c r="R147" i="6"/>
  <c r="P147" i="6"/>
  <c r="BI146" i="6"/>
  <c r="BH146" i="6"/>
  <c r="BG146" i="6"/>
  <c r="BE146" i="6"/>
  <c r="T146" i="6"/>
  <c r="R146" i="6"/>
  <c r="P146" i="6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5" i="6"/>
  <c r="BH135" i="6"/>
  <c r="BG135" i="6"/>
  <c r="BE135" i="6"/>
  <c r="T135" i="6"/>
  <c r="R135" i="6"/>
  <c r="P135" i="6"/>
  <c r="BI134" i="6"/>
  <c r="BH134" i="6"/>
  <c r="BG134" i="6"/>
  <c r="BE134" i="6"/>
  <c r="T134" i="6"/>
  <c r="R134" i="6"/>
  <c r="P134" i="6"/>
  <c r="BI133" i="6"/>
  <c r="BH133" i="6"/>
  <c r="BG133" i="6"/>
  <c r="BE133" i="6"/>
  <c r="T133" i="6"/>
  <c r="R133" i="6"/>
  <c r="P133" i="6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BI130" i="6"/>
  <c r="BH130" i="6"/>
  <c r="BG130" i="6"/>
  <c r="BE130" i="6"/>
  <c r="T130" i="6"/>
  <c r="R130" i="6"/>
  <c r="P130" i="6"/>
  <c r="BI129" i="6"/>
  <c r="BH129" i="6"/>
  <c r="BG129" i="6"/>
  <c r="BE129" i="6"/>
  <c r="T129" i="6"/>
  <c r="R129" i="6"/>
  <c r="P129" i="6"/>
  <c r="BI128" i="6"/>
  <c r="BH128" i="6"/>
  <c r="BG128" i="6"/>
  <c r="BE128" i="6"/>
  <c r="T128" i="6"/>
  <c r="R128" i="6"/>
  <c r="P128" i="6"/>
  <c r="BI127" i="6"/>
  <c r="BH127" i="6"/>
  <c r="BG127" i="6"/>
  <c r="BE127" i="6"/>
  <c r="T127" i="6"/>
  <c r="R127" i="6"/>
  <c r="P127" i="6"/>
  <c r="BI126" i="6"/>
  <c r="BH126" i="6"/>
  <c r="BG126" i="6"/>
  <c r="BE126" i="6"/>
  <c r="T126" i="6"/>
  <c r="R126" i="6"/>
  <c r="P126" i="6"/>
  <c r="BI125" i="6"/>
  <c r="BH125" i="6"/>
  <c r="BG125" i="6"/>
  <c r="BE125" i="6"/>
  <c r="T125" i="6"/>
  <c r="R125" i="6"/>
  <c r="P125" i="6"/>
  <c r="F116" i="6"/>
  <c r="E114" i="6"/>
  <c r="F89" i="6"/>
  <c r="E87" i="6"/>
  <c r="J24" i="6"/>
  <c r="E24" i="6"/>
  <c r="J92" i="6" s="1"/>
  <c r="J23" i="6"/>
  <c r="J21" i="6"/>
  <c r="E21" i="6"/>
  <c r="J118" i="6" s="1"/>
  <c r="J20" i="6"/>
  <c r="J18" i="6"/>
  <c r="E18" i="6"/>
  <c r="F92" i="6" s="1"/>
  <c r="J17" i="6"/>
  <c r="J15" i="6"/>
  <c r="E15" i="6"/>
  <c r="F91" i="6" s="1"/>
  <c r="J14" i="6"/>
  <c r="J12" i="6"/>
  <c r="J116" i="6"/>
  <c r="E7" i="6"/>
  <c r="E112" i="6"/>
  <c r="J37" i="5"/>
  <c r="J36" i="5"/>
  <c r="AY98" i="1" s="1"/>
  <c r="J35" i="5"/>
  <c r="AX98" i="1"/>
  <c r="BI235" i="5"/>
  <c r="BH235" i="5"/>
  <c r="BG235" i="5"/>
  <c r="BE235" i="5"/>
  <c r="T235" i="5"/>
  <c r="R235" i="5"/>
  <c r="P235" i="5"/>
  <c r="BI234" i="5"/>
  <c r="BH234" i="5"/>
  <c r="BG234" i="5"/>
  <c r="BE234" i="5"/>
  <c r="T234" i="5"/>
  <c r="R234" i="5"/>
  <c r="P234" i="5"/>
  <c r="BI232" i="5"/>
  <c r="BH232" i="5"/>
  <c r="BG232" i="5"/>
  <c r="BE232" i="5"/>
  <c r="T232" i="5"/>
  <c r="R232" i="5"/>
  <c r="P232" i="5"/>
  <c r="BI231" i="5"/>
  <c r="BH231" i="5"/>
  <c r="BG231" i="5"/>
  <c r="BE231" i="5"/>
  <c r="T231" i="5"/>
  <c r="R231" i="5"/>
  <c r="P231" i="5"/>
  <c r="BI230" i="5"/>
  <c r="BH230" i="5"/>
  <c r="BG230" i="5"/>
  <c r="BE230" i="5"/>
  <c r="T230" i="5"/>
  <c r="R230" i="5"/>
  <c r="P230" i="5"/>
  <c r="BI229" i="5"/>
  <c r="BH229" i="5"/>
  <c r="BG229" i="5"/>
  <c r="BE229" i="5"/>
  <c r="T229" i="5"/>
  <c r="R229" i="5"/>
  <c r="P229" i="5"/>
  <c r="BI228" i="5"/>
  <c r="BH228" i="5"/>
  <c r="BG228" i="5"/>
  <c r="BE228" i="5"/>
  <c r="T228" i="5"/>
  <c r="R228" i="5"/>
  <c r="P228" i="5"/>
  <c r="BI227" i="5"/>
  <c r="BH227" i="5"/>
  <c r="BG227" i="5"/>
  <c r="BE227" i="5"/>
  <c r="T227" i="5"/>
  <c r="R227" i="5"/>
  <c r="P227" i="5"/>
  <c r="BI225" i="5"/>
  <c r="BH225" i="5"/>
  <c r="BG225" i="5"/>
  <c r="BE225" i="5"/>
  <c r="T225" i="5"/>
  <c r="R225" i="5"/>
  <c r="P225" i="5"/>
  <c r="BI224" i="5"/>
  <c r="BH224" i="5"/>
  <c r="BG224" i="5"/>
  <c r="BE224" i="5"/>
  <c r="T224" i="5"/>
  <c r="R224" i="5"/>
  <c r="P224" i="5"/>
  <c r="BI223" i="5"/>
  <c r="BH223" i="5"/>
  <c r="BG223" i="5"/>
  <c r="BE223" i="5"/>
  <c r="T223" i="5"/>
  <c r="R223" i="5"/>
  <c r="P223" i="5"/>
  <c r="BI222" i="5"/>
  <c r="BH222" i="5"/>
  <c r="BG222" i="5"/>
  <c r="BE222" i="5"/>
  <c r="T222" i="5"/>
  <c r="R222" i="5"/>
  <c r="P222" i="5"/>
  <c r="BI221" i="5"/>
  <c r="BH221" i="5"/>
  <c r="BG221" i="5"/>
  <c r="BE221" i="5"/>
  <c r="T221" i="5"/>
  <c r="R221" i="5"/>
  <c r="P221" i="5"/>
  <c r="BI220" i="5"/>
  <c r="BH220" i="5"/>
  <c r="BG220" i="5"/>
  <c r="BE220" i="5"/>
  <c r="T220" i="5"/>
  <c r="R220" i="5"/>
  <c r="P220" i="5"/>
  <c r="BI219" i="5"/>
  <c r="BH219" i="5"/>
  <c r="BG219" i="5"/>
  <c r="BE219" i="5"/>
  <c r="T219" i="5"/>
  <c r="R219" i="5"/>
  <c r="P219" i="5"/>
  <c r="BI218" i="5"/>
  <c r="BH218" i="5"/>
  <c r="BG218" i="5"/>
  <c r="BE218" i="5"/>
  <c r="T218" i="5"/>
  <c r="R218" i="5"/>
  <c r="P218" i="5"/>
  <c r="BI217" i="5"/>
  <c r="BH217" i="5"/>
  <c r="BG217" i="5"/>
  <c r="BE217" i="5"/>
  <c r="T217" i="5"/>
  <c r="R217" i="5"/>
  <c r="P217" i="5"/>
  <c r="BI216" i="5"/>
  <c r="BH216" i="5"/>
  <c r="BG216" i="5"/>
  <c r="BE216" i="5"/>
  <c r="T216" i="5"/>
  <c r="R216" i="5"/>
  <c r="P216" i="5"/>
  <c r="BI215" i="5"/>
  <c r="BH215" i="5"/>
  <c r="BG215" i="5"/>
  <c r="BE215" i="5"/>
  <c r="T215" i="5"/>
  <c r="R215" i="5"/>
  <c r="P215" i="5"/>
  <c r="BI214" i="5"/>
  <c r="BH214" i="5"/>
  <c r="BG214" i="5"/>
  <c r="BE214" i="5"/>
  <c r="T214" i="5"/>
  <c r="R214" i="5"/>
  <c r="P214" i="5"/>
  <c r="BI213" i="5"/>
  <c r="BH213" i="5"/>
  <c r="BG213" i="5"/>
  <c r="BE213" i="5"/>
  <c r="T213" i="5"/>
  <c r="R213" i="5"/>
  <c r="P213" i="5"/>
  <c r="BI212" i="5"/>
  <c r="BH212" i="5"/>
  <c r="BG212" i="5"/>
  <c r="BE212" i="5"/>
  <c r="T212" i="5"/>
  <c r="R212" i="5"/>
  <c r="P212" i="5"/>
  <c r="BI211" i="5"/>
  <c r="BH211" i="5"/>
  <c r="BG211" i="5"/>
  <c r="BE211" i="5"/>
  <c r="T211" i="5"/>
  <c r="R211" i="5"/>
  <c r="P211" i="5"/>
  <c r="BI210" i="5"/>
  <c r="BH210" i="5"/>
  <c r="BG210" i="5"/>
  <c r="BE210" i="5"/>
  <c r="T210" i="5"/>
  <c r="R210" i="5"/>
  <c r="P210" i="5"/>
  <c r="BI209" i="5"/>
  <c r="BH209" i="5"/>
  <c r="BG209" i="5"/>
  <c r="BE209" i="5"/>
  <c r="T209" i="5"/>
  <c r="R209" i="5"/>
  <c r="P209" i="5"/>
  <c r="BI208" i="5"/>
  <c r="BH208" i="5"/>
  <c r="BG208" i="5"/>
  <c r="BE208" i="5"/>
  <c r="T208" i="5"/>
  <c r="R208" i="5"/>
  <c r="P208" i="5"/>
  <c r="BI207" i="5"/>
  <c r="BH207" i="5"/>
  <c r="BG207" i="5"/>
  <c r="BE207" i="5"/>
  <c r="T207" i="5"/>
  <c r="R207" i="5"/>
  <c r="P207" i="5"/>
  <c r="BI206" i="5"/>
  <c r="BH206" i="5"/>
  <c r="BG206" i="5"/>
  <c r="BE206" i="5"/>
  <c r="T206" i="5"/>
  <c r="R206" i="5"/>
  <c r="P206" i="5"/>
  <c r="BI205" i="5"/>
  <c r="BH205" i="5"/>
  <c r="BG205" i="5"/>
  <c r="BE205" i="5"/>
  <c r="T205" i="5"/>
  <c r="R205" i="5"/>
  <c r="P205" i="5"/>
  <c r="BI204" i="5"/>
  <c r="BH204" i="5"/>
  <c r="BG204" i="5"/>
  <c r="BE204" i="5"/>
  <c r="T204" i="5"/>
  <c r="R204" i="5"/>
  <c r="P204" i="5"/>
  <c r="BI203" i="5"/>
  <c r="BH203" i="5"/>
  <c r="BG203" i="5"/>
  <c r="BE203" i="5"/>
  <c r="T203" i="5"/>
  <c r="R203" i="5"/>
  <c r="P203" i="5"/>
  <c r="BI202" i="5"/>
  <c r="BH202" i="5"/>
  <c r="BG202" i="5"/>
  <c r="BE202" i="5"/>
  <c r="T202" i="5"/>
  <c r="R202" i="5"/>
  <c r="P202" i="5"/>
  <c r="BI201" i="5"/>
  <c r="BH201" i="5"/>
  <c r="BG201" i="5"/>
  <c r="BE201" i="5"/>
  <c r="T201" i="5"/>
  <c r="R201" i="5"/>
  <c r="P201" i="5"/>
  <c r="BI200" i="5"/>
  <c r="BH200" i="5"/>
  <c r="BG200" i="5"/>
  <c r="BE200" i="5"/>
  <c r="T200" i="5"/>
  <c r="R200" i="5"/>
  <c r="P200" i="5"/>
  <c r="BI199" i="5"/>
  <c r="BH199" i="5"/>
  <c r="BG199" i="5"/>
  <c r="BE199" i="5"/>
  <c r="T199" i="5"/>
  <c r="R199" i="5"/>
  <c r="P199" i="5"/>
  <c r="BI198" i="5"/>
  <c r="BH198" i="5"/>
  <c r="BG198" i="5"/>
  <c r="BE198" i="5"/>
  <c r="T198" i="5"/>
  <c r="R198" i="5"/>
  <c r="P198" i="5"/>
  <c r="BI197" i="5"/>
  <c r="BH197" i="5"/>
  <c r="BG197" i="5"/>
  <c r="BE197" i="5"/>
  <c r="T197" i="5"/>
  <c r="R197" i="5"/>
  <c r="P197" i="5"/>
  <c r="BI196" i="5"/>
  <c r="BH196" i="5"/>
  <c r="BG196" i="5"/>
  <c r="BE196" i="5"/>
  <c r="T196" i="5"/>
  <c r="R196" i="5"/>
  <c r="P196" i="5"/>
  <c r="BI195" i="5"/>
  <c r="BH195" i="5"/>
  <c r="BG195" i="5"/>
  <c r="BE195" i="5"/>
  <c r="T195" i="5"/>
  <c r="R195" i="5"/>
  <c r="P195" i="5"/>
  <c r="BI194" i="5"/>
  <c r="BH194" i="5"/>
  <c r="BG194" i="5"/>
  <c r="BE194" i="5"/>
  <c r="T194" i="5"/>
  <c r="R194" i="5"/>
  <c r="P194" i="5"/>
  <c r="BI193" i="5"/>
  <c r="BH193" i="5"/>
  <c r="BG193" i="5"/>
  <c r="BE193" i="5"/>
  <c r="T193" i="5"/>
  <c r="R193" i="5"/>
  <c r="P193" i="5"/>
  <c r="BI192" i="5"/>
  <c r="BH192" i="5"/>
  <c r="BG192" i="5"/>
  <c r="BE192" i="5"/>
  <c r="T192" i="5"/>
  <c r="R192" i="5"/>
  <c r="P192" i="5"/>
  <c r="BI191" i="5"/>
  <c r="BH191" i="5"/>
  <c r="BG191" i="5"/>
  <c r="BE191" i="5"/>
  <c r="T191" i="5"/>
  <c r="R191" i="5"/>
  <c r="P191" i="5"/>
  <c r="BI190" i="5"/>
  <c r="BH190" i="5"/>
  <c r="BG190" i="5"/>
  <c r="BE190" i="5"/>
  <c r="T190" i="5"/>
  <c r="R190" i="5"/>
  <c r="P190" i="5"/>
  <c r="BI189" i="5"/>
  <c r="BH189" i="5"/>
  <c r="BG189" i="5"/>
  <c r="BE189" i="5"/>
  <c r="T189" i="5"/>
  <c r="R189" i="5"/>
  <c r="P189" i="5"/>
  <c r="BI188" i="5"/>
  <c r="BH188" i="5"/>
  <c r="BG188" i="5"/>
  <c r="BE188" i="5"/>
  <c r="T188" i="5"/>
  <c r="R188" i="5"/>
  <c r="P188" i="5"/>
  <c r="BI187" i="5"/>
  <c r="BH187" i="5"/>
  <c r="BG187" i="5"/>
  <c r="BE187" i="5"/>
  <c r="T187" i="5"/>
  <c r="R187" i="5"/>
  <c r="P187" i="5"/>
  <c r="BI185" i="5"/>
  <c r="BH185" i="5"/>
  <c r="BG185" i="5"/>
  <c r="BE185" i="5"/>
  <c r="T185" i="5"/>
  <c r="R185" i="5"/>
  <c r="P185" i="5"/>
  <c r="BI184" i="5"/>
  <c r="BH184" i="5"/>
  <c r="BG184" i="5"/>
  <c r="BE184" i="5"/>
  <c r="T184" i="5"/>
  <c r="R184" i="5"/>
  <c r="P184" i="5"/>
  <c r="BI183" i="5"/>
  <c r="BH183" i="5"/>
  <c r="BG183" i="5"/>
  <c r="BE183" i="5"/>
  <c r="T183" i="5"/>
  <c r="R183" i="5"/>
  <c r="P183" i="5"/>
  <c r="BI182" i="5"/>
  <c r="BH182" i="5"/>
  <c r="BG182" i="5"/>
  <c r="BE182" i="5"/>
  <c r="T182" i="5"/>
  <c r="R182" i="5"/>
  <c r="P182" i="5"/>
  <c r="BI181" i="5"/>
  <c r="BH181" i="5"/>
  <c r="BG181" i="5"/>
  <c r="BE181" i="5"/>
  <c r="T181" i="5"/>
  <c r="R181" i="5"/>
  <c r="P181" i="5"/>
  <c r="BI179" i="5"/>
  <c r="BH179" i="5"/>
  <c r="BG179" i="5"/>
  <c r="BE179" i="5"/>
  <c r="T179" i="5"/>
  <c r="R179" i="5"/>
  <c r="P179" i="5"/>
  <c r="BI178" i="5"/>
  <c r="BH178" i="5"/>
  <c r="BG178" i="5"/>
  <c r="BE178" i="5"/>
  <c r="T178" i="5"/>
  <c r="R178" i="5"/>
  <c r="P178" i="5"/>
  <c r="BI177" i="5"/>
  <c r="BH177" i="5"/>
  <c r="BG177" i="5"/>
  <c r="BE177" i="5"/>
  <c r="T177" i="5"/>
  <c r="R177" i="5"/>
  <c r="P177" i="5"/>
  <c r="BI176" i="5"/>
  <c r="BH176" i="5"/>
  <c r="BG176" i="5"/>
  <c r="BE176" i="5"/>
  <c r="T176" i="5"/>
  <c r="R176" i="5"/>
  <c r="P176" i="5"/>
  <c r="BI175" i="5"/>
  <c r="BH175" i="5"/>
  <c r="BG175" i="5"/>
  <c r="BE175" i="5"/>
  <c r="T175" i="5"/>
  <c r="R175" i="5"/>
  <c r="P175" i="5"/>
  <c r="BI174" i="5"/>
  <c r="BH174" i="5"/>
  <c r="BG174" i="5"/>
  <c r="BE174" i="5"/>
  <c r="T174" i="5"/>
  <c r="R174" i="5"/>
  <c r="P174" i="5"/>
  <c r="BI173" i="5"/>
  <c r="BH173" i="5"/>
  <c r="BG173" i="5"/>
  <c r="BE173" i="5"/>
  <c r="T173" i="5"/>
  <c r="R173" i="5"/>
  <c r="P173" i="5"/>
  <c r="BI172" i="5"/>
  <c r="BH172" i="5"/>
  <c r="BG172" i="5"/>
  <c r="BE172" i="5"/>
  <c r="T172" i="5"/>
  <c r="R172" i="5"/>
  <c r="P172" i="5"/>
  <c r="BI171" i="5"/>
  <c r="BH171" i="5"/>
  <c r="BG171" i="5"/>
  <c r="BE171" i="5"/>
  <c r="T171" i="5"/>
  <c r="R171" i="5"/>
  <c r="P171" i="5"/>
  <c r="BI170" i="5"/>
  <c r="BH170" i="5"/>
  <c r="BG170" i="5"/>
  <c r="BE170" i="5"/>
  <c r="T170" i="5"/>
  <c r="R170" i="5"/>
  <c r="P170" i="5"/>
  <c r="BI168" i="5"/>
  <c r="BH168" i="5"/>
  <c r="BG168" i="5"/>
  <c r="BE168" i="5"/>
  <c r="T168" i="5"/>
  <c r="R168" i="5"/>
  <c r="P168" i="5"/>
  <c r="BI167" i="5"/>
  <c r="BH167" i="5"/>
  <c r="BG167" i="5"/>
  <c r="BE167" i="5"/>
  <c r="T167" i="5"/>
  <c r="R167" i="5"/>
  <c r="P167" i="5"/>
  <c r="BI166" i="5"/>
  <c r="BH166" i="5"/>
  <c r="BG166" i="5"/>
  <c r="BE166" i="5"/>
  <c r="T166" i="5"/>
  <c r="R166" i="5"/>
  <c r="P166" i="5"/>
  <c r="BI165" i="5"/>
  <c r="BH165" i="5"/>
  <c r="BG165" i="5"/>
  <c r="BE165" i="5"/>
  <c r="T165" i="5"/>
  <c r="R165" i="5"/>
  <c r="P165" i="5"/>
  <c r="BI164" i="5"/>
  <c r="BH164" i="5"/>
  <c r="BG164" i="5"/>
  <c r="BE164" i="5"/>
  <c r="T164" i="5"/>
  <c r="R164" i="5"/>
  <c r="P164" i="5"/>
  <c r="BI163" i="5"/>
  <c r="BH163" i="5"/>
  <c r="BG163" i="5"/>
  <c r="BE163" i="5"/>
  <c r="T163" i="5"/>
  <c r="R163" i="5"/>
  <c r="P163" i="5"/>
  <c r="BI162" i="5"/>
  <c r="BH162" i="5"/>
  <c r="BG162" i="5"/>
  <c r="BE162" i="5"/>
  <c r="T162" i="5"/>
  <c r="R162" i="5"/>
  <c r="P162" i="5"/>
  <c r="BI161" i="5"/>
  <c r="BH161" i="5"/>
  <c r="BG161" i="5"/>
  <c r="BE161" i="5"/>
  <c r="T161" i="5"/>
  <c r="R161" i="5"/>
  <c r="P161" i="5"/>
  <c r="BI160" i="5"/>
  <c r="BH160" i="5"/>
  <c r="BG160" i="5"/>
  <c r="BE160" i="5"/>
  <c r="T160" i="5"/>
  <c r="R160" i="5"/>
  <c r="P160" i="5"/>
  <c r="BI159" i="5"/>
  <c r="BH159" i="5"/>
  <c r="BG159" i="5"/>
  <c r="BE159" i="5"/>
  <c r="T159" i="5"/>
  <c r="R159" i="5"/>
  <c r="P159" i="5"/>
  <c r="BI158" i="5"/>
  <c r="BH158" i="5"/>
  <c r="BG158" i="5"/>
  <c r="BE158" i="5"/>
  <c r="T158" i="5"/>
  <c r="R158" i="5"/>
  <c r="P158" i="5"/>
  <c r="BI157" i="5"/>
  <c r="BH157" i="5"/>
  <c r="BG157" i="5"/>
  <c r="BE157" i="5"/>
  <c r="T157" i="5"/>
  <c r="R157" i="5"/>
  <c r="P157" i="5"/>
  <c r="BI156" i="5"/>
  <c r="BH156" i="5"/>
  <c r="BG156" i="5"/>
  <c r="BE156" i="5"/>
  <c r="T156" i="5"/>
  <c r="R156" i="5"/>
  <c r="P156" i="5"/>
  <c r="BI155" i="5"/>
  <c r="BH155" i="5"/>
  <c r="BG155" i="5"/>
  <c r="BE155" i="5"/>
  <c r="T155" i="5"/>
  <c r="R155" i="5"/>
  <c r="P155" i="5"/>
  <c r="BI154" i="5"/>
  <c r="BH154" i="5"/>
  <c r="BG154" i="5"/>
  <c r="BE154" i="5"/>
  <c r="T154" i="5"/>
  <c r="R154" i="5"/>
  <c r="P154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3" i="5"/>
  <c r="BH143" i="5"/>
  <c r="BG143" i="5"/>
  <c r="BE143" i="5"/>
  <c r="T143" i="5"/>
  <c r="T142" i="5" s="1"/>
  <c r="R143" i="5"/>
  <c r="R142" i="5" s="1"/>
  <c r="P143" i="5"/>
  <c r="P142" i="5" s="1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J125" i="5"/>
  <c r="J124" i="5"/>
  <c r="F124" i="5"/>
  <c r="F122" i="5"/>
  <c r="E120" i="5"/>
  <c r="J92" i="5"/>
  <c r="J91" i="5"/>
  <c r="F91" i="5"/>
  <c r="F89" i="5"/>
  <c r="E87" i="5"/>
  <c r="J18" i="5"/>
  <c r="E18" i="5"/>
  <c r="F125" i="5"/>
  <c r="J17" i="5"/>
  <c r="J12" i="5"/>
  <c r="J89" i="5"/>
  <c r="E7" i="5"/>
  <c r="E118" i="5" s="1"/>
  <c r="J37" i="4"/>
  <c r="J36" i="4"/>
  <c r="AY97" i="1"/>
  <c r="J35" i="4"/>
  <c r="AX97" i="1"/>
  <c r="BI207" i="4"/>
  <c r="BH207" i="4"/>
  <c r="BG207" i="4"/>
  <c r="BE207" i="4"/>
  <c r="T207" i="4"/>
  <c r="R207" i="4"/>
  <c r="P207" i="4"/>
  <c r="BI206" i="4"/>
  <c r="BH206" i="4"/>
  <c r="BG206" i="4"/>
  <c r="BE206" i="4"/>
  <c r="T206" i="4"/>
  <c r="R206" i="4"/>
  <c r="P206" i="4"/>
  <c r="BI205" i="4"/>
  <c r="BH205" i="4"/>
  <c r="BG205" i="4"/>
  <c r="BE205" i="4"/>
  <c r="T205" i="4"/>
  <c r="R205" i="4"/>
  <c r="P205" i="4"/>
  <c r="BI204" i="4"/>
  <c r="BH204" i="4"/>
  <c r="BG204" i="4"/>
  <c r="BE204" i="4"/>
  <c r="T204" i="4"/>
  <c r="R204" i="4"/>
  <c r="P204" i="4"/>
  <c r="BI203" i="4"/>
  <c r="BH203" i="4"/>
  <c r="BG203" i="4"/>
  <c r="BE203" i="4"/>
  <c r="T203" i="4"/>
  <c r="R203" i="4"/>
  <c r="P203" i="4"/>
  <c r="BI201" i="4"/>
  <c r="BH201" i="4"/>
  <c r="BG201" i="4"/>
  <c r="BE201" i="4"/>
  <c r="T201" i="4"/>
  <c r="R201" i="4"/>
  <c r="P201" i="4"/>
  <c r="BI200" i="4"/>
  <c r="BH200" i="4"/>
  <c r="BG200" i="4"/>
  <c r="BE200" i="4"/>
  <c r="T200" i="4"/>
  <c r="R200" i="4"/>
  <c r="P200" i="4"/>
  <c r="BI199" i="4"/>
  <c r="BH199" i="4"/>
  <c r="BG199" i="4"/>
  <c r="BE199" i="4"/>
  <c r="T199" i="4"/>
  <c r="R199" i="4"/>
  <c r="P199" i="4"/>
  <c r="BI198" i="4"/>
  <c r="BH198" i="4"/>
  <c r="BG198" i="4"/>
  <c r="BE198" i="4"/>
  <c r="T198" i="4"/>
  <c r="R198" i="4"/>
  <c r="P198" i="4"/>
  <c r="BI197" i="4"/>
  <c r="BH197" i="4"/>
  <c r="BG197" i="4"/>
  <c r="BE197" i="4"/>
  <c r="T197" i="4"/>
  <c r="R197" i="4"/>
  <c r="P197" i="4"/>
  <c r="BI196" i="4"/>
  <c r="BH196" i="4"/>
  <c r="BG196" i="4"/>
  <c r="BE196" i="4"/>
  <c r="T196" i="4"/>
  <c r="R196" i="4"/>
  <c r="P196" i="4"/>
  <c r="BI195" i="4"/>
  <c r="BH195" i="4"/>
  <c r="BG195" i="4"/>
  <c r="BE195" i="4"/>
  <c r="T195" i="4"/>
  <c r="R195" i="4"/>
  <c r="P195" i="4"/>
  <c r="BI194" i="4"/>
  <c r="BH194" i="4"/>
  <c r="BG194" i="4"/>
  <c r="BE194" i="4"/>
  <c r="T194" i="4"/>
  <c r="R194" i="4"/>
  <c r="P194" i="4"/>
  <c r="BI191" i="4"/>
  <c r="BH191" i="4"/>
  <c r="BG191" i="4"/>
  <c r="BE191" i="4"/>
  <c r="T191" i="4"/>
  <c r="T190" i="4" s="1"/>
  <c r="R191" i="4"/>
  <c r="R190" i="4" s="1"/>
  <c r="P191" i="4"/>
  <c r="P190" i="4"/>
  <c r="BI189" i="4"/>
  <c r="BH189" i="4"/>
  <c r="BG189" i="4"/>
  <c r="BE189" i="4"/>
  <c r="T189" i="4"/>
  <c r="R189" i="4"/>
  <c r="P189" i="4"/>
  <c r="BI188" i="4"/>
  <c r="BH188" i="4"/>
  <c r="BG188" i="4"/>
  <c r="BE188" i="4"/>
  <c r="T188" i="4"/>
  <c r="R188" i="4"/>
  <c r="P188" i="4"/>
  <c r="BI187" i="4"/>
  <c r="BH187" i="4"/>
  <c r="BG187" i="4"/>
  <c r="BE187" i="4"/>
  <c r="T187" i="4"/>
  <c r="R187" i="4"/>
  <c r="P187" i="4"/>
  <c r="BI186" i="4"/>
  <c r="BH186" i="4"/>
  <c r="BG186" i="4"/>
  <c r="BE186" i="4"/>
  <c r="T186" i="4"/>
  <c r="R186" i="4"/>
  <c r="P186" i="4"/>
  <c r="BI185" i="4"/>
  <c r="BH185" i="4"/>
  <c r="BG185" i="4"/>
  <c r="BE185" i="4"/>
  <c r="T185" i="4"/>
  <c r="R185" i="4"/>
  <c r="P185" i="4"/>
  <c r="BI184" i="4"/>
  <c r="BH184" i="4"/>
  <c r="BG184" i="4"/>
  <c r="BE184" i="4"/>
  <c r="T184" i="4"/>
  <c r="R184" i="4"/>
  <c r="P184" i="4"/>
  <c r="BI183" i="4"/>
  <c r="BH183" i="4"/>
  <c r="BG183" i="4"/>
  <c r="BE183" i="4"/>
  <c r="T183" i="4"/>
  <c r="R183" i="4"/>
  <c r="P183" i="4"/>
  <c r="BI182" i="4"/>
  <c r="BH182" i="4"/>
  <c r="BG182" i="4"/>
  <c r="BE182" i="4"/>
  <c r="T182" i="4"/>
  <c r="R182" i="4"/>
  <c r="P182" i="4"/>
  <c r="BI181" i="4"/>
  <c r="BH181" i="4"/>
  <c r="BG181" i="4"/>
  <c r="BE181" i="4"/>
  <c r="T181" i="4"/>
  <c r="R181" i="4"/>
  <c r="P181" i="4"/>
  <c r="BI179" i="4"/>
  <c r="BH179" i="4"/>
  <c r="BG179" i="4"/>
  <c r="BE179" i="4"/>
  <c r="T179" i="4"/>
  <c r="R179" i="4"/>
  <c r="P179" i="4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6" i="4"/>
  <c r="BH176" i="4"/>
  <c r="BG176" i="4"/>
  <c r="BE176" i="4"/>
  <c r="T176" i="4"/>
  <c r="R176" i="4"/>
  <c r="P176" i="4"/>
  <c r="BI175" i="4"/>
  <c r="BH175" i="4"/>
  <c r="BG175" i="4"/>
  <c r="BE175" i="4"/>
  <c r="T175" i="4"/>
  <c r="R175" i="4"/>
  <c r="P175" i="4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49" i="4"/>
  <c r="BH149" i="4"/>
  <c r="BG149" i="4"/>
  <c r="BE149" i="4"/>
  <c r="T149" i="4"/>
  <c r="T148" i="4"/>
  <c r="R149" i="4"/>
  <c r="R148" i="4"/>
  <c r="P149" i="4"/>
  <c r="P148" i="4"/>
  <c r="BI147" i="4"/>
  <c r="BH147" i="4"/>
  <c r="BG147" i="4"/>
  <c r="BE147" i="4"/>
  <c r="T147" i="4"/>
  <c r="T146" i="4"/>
  <c r="R147" i="4"/>
  <c r="R146" i="4"/>
  <c r="P147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J124" i="4"/>
  <c r="J123" i="4"/>
  <c r="F123" i="4"/>
  <c r="F121" i="4"/>
  <c r="E119" i="4"/>
  <c r="J92" i="4"/>
  <c r="J91" i="4"/>
  <c r="F91" i="4"/>
  <c r="F89" i="4"/>
  <c r="E87" i="4"/>
  <c r="J18" i="4"/>
  <c r="E18" i="4"/>
  <c r="F92" i="4" s="1"/>
  <c r="J17" i="4"/>
  <c r="J12" i="4"/>
  <c r="J121" i="4"/>
  <c r="E7" i="4"/>
  <c r="E85" i="4"/>
  <c r="J37" i="3"/>
  <c r="J36" i="3"/>
  <c r="AY96" i="1"/>
  <c r="J35" i="3"/>
  <c r="AX96" i="1"/>
  <c r="BI368" i="3"/>
  <c r="BH368" i="3"/>
  <c r="BG368" i="3"/>
  <c r="BE368" i="3"/>
  <c r="T368" i="3"/>
  <c r="T367" i="3"/>
  <c r="R368" i="3"/>
  <c r="R367" i="3"/>
  <c r="P368" i="3"/>
  <c r="P367" i="3"/>
  <c r="BI366" i="3"/>
  <c r="BH366" i="3"/>
  <c r="BG366" i="3"/>
  <c r="BE366" i="3"/>
  <c r="T366" i="3"/>
  <c r="R366" i="3"/>
  <c r="P366" i="3"/>
  <c r="BI365" i="3"/>
  <c r="BH365" i="3"/>
  <c r="BG365" i="3"/>
  <c r="BE365" i="3"/>
  <c r="T365" i="3"/>
  <c r="R365" i="3"/>
  <c r="P365" i="3"/>
  <c r="BI364" i="3"/>
  <c r="BH364" i="3"/>
  <c r="BG364" i="3"/>
  <c r="BE364" i="3"/>
  <c r="T364" i="3"/>
  <c r="R364" i="3"/>
  <c r="P364" i="3"/>
  <c r="BI363" i="3"/>
  <c r="BH363" i="3"/>
  <c r="BG363" i="3"/>
  <c r="BE363" i="3"/>
  <c r="T363" i="3"/>
  <c r="R363" i="3"/>
  <c r="P363" i="3"/>
  <c r="BI362" i="3"/>
  <c r="BH362" i="3"/>
  <c r="BG362" i="3"/>
  <c r="BE362" i="3"/>
  <c r="T362" i="3"/>
  <c r="R362" i="3"/>
  <c r="P362" i="3"/>
  <c r="BI361" i="3"/>
  <c r="BH361" i="3"/>
  <c r="BG361" i="3"/>
  <c r="BE361" i="3"/>
  <c r="T361" i="3"/>
  <c r="R361" i="3"/>
  <c r="P361" i="3"/>
  <c r="BI360" i="3"/>
  <c r="BH360" i="3"/>
  <c r="BG360" i="3"/>
  <c r="BE360" i="3"/>
  <c r="T360" i="3"/>
  <c r="R360" i="3"/>
  <c r="P360" i="3"/>
  <c r="BI359" i="3"/>
  <c r="BH359" i="3"/>
  <c r="BG359" i="3"/>
  <c r="BE359" i="3"/>
  <c r="T359" i="3"/>
  <c r="R359" i="3"/>
  <c r="P359" i="3"/>
  <c r="BI358" i="3"/>
  <c r="BH358" i="3"/>
  <c r="BG358" i="3"/>
  <c r="BE358" i="3"/>
  <c r="T358" i="3"/>
  <c r="R358" i="3"/>
  <c r="P358" i="3"/>
  <c r="BI356" i="3"/>
  <c r="BH356" i="3"/>
  <c r="BG356" i="3"/>
  <c r="BE356" i="3"/>
  <c r="T356" i="3"/>
  <c r="R356" i="3"/>
  <c r="P356" i="3"/>
  <c r="BI355" i="3"/>
  <c r="BH355" i="3"/>
  <c r="BG355" i="3"/>
  <c r="BE355" i="3"/>
  <c r="T355" i="3"/>
  <c r="R355" i="3"/>
  <c r="P355" i="3"/>
  <c r="BI354" i="3"/>
  <c r="BH354" i="3"/>
  <c r="BG354" i="3"/>
  <c r="BE354" i="3"/>
  <c r="T354" i="3"/>
  <c r="R354" i="3"/>
  <c r="P354" i="3"/>
  <c r="BI353" i="3"/>
  <c r="BH353" i="3"/>
  <c r="BG353" i="3"/>
  <c r="BE353" i="3"/>
  <c r="T353" i="3"/>
  <c r="R353" i="3"/>
  <c r="P353" i="3"/>
  <c r="BI352" i="3"/>
  <c r="BH352" i="3"/>
  <c r="BG352" i="3"/>
  <c r="BE352" i="3"/>
  <c r="T352" i="3"/>
  <c r="R352" i="3"/>
  <c r="P352" i="3"/>
  <c r="BI351" i="3"/>
  <c r="BH351" i="3"/>
  <c r="BG351" i="3"/>
  <c r="BE351" i="3"/>
  <c r="T351" i="3"/>
  <c r="R351" i="3"/>
  <c r="P351" i="3"/>
  <c r="BI350" i="3"/>
  <c r="BH350" i="3"/>
  <c r="BG350" i="3"/>
  <c r="BE350" i="3"/>
  <c r="T350" i="3"/>
  <c r="R350" i="3"/>
  <c r="P350" i="3"/>
  <c r="BI349" i="3"/>
  <c r="BH349" i="3"/>
  <c r="BG349" i="3"/>
  <c r="BE349" i="3"/>
  <c r="T349" i="3"/>
  <c r="R349" i="3"/>
  <c r="P349" i="3"/>
  <c r="BI348" i="3"/>
  <c r="BH348" i="3"/>
  <c r="BG348" i="3"/>
  <c r="BE348" i="3"/>
  <c r="T348" i="3"/>
  <c r="R348" i="3"/>
  <c r="P348" i="3"/>
  <c r="BI347" i="3"/>
  <c r="BH347" i="3"/>
  <c r="BG347" i="3"/>
  <c r="BE347" i="3"/>
  <c r="T347" i="3"/>
  <c r="R347" i="3"/>
  <c r="P347" i="3"/>
  <c r="BI346" i="3"/>
  <c r="BH346" i="3"/>
  <c r="BG346" i="3"/>
  <c r="BE346" i="3"/>
  <c r="T346" i="3"/>
  <c r="R346" i="3"/>
  <c r="P346" i="3"/>
  <c r="BI345" i="3"/>
  <c r="BH345" i="3"/>
  <c r="BG345" i="3"/>
  <c r="BE345" i="3"/>
  <c r="T345" i="3"/>
  <c r="R345" i="3"/>
  <c r="P345" i="3"/>
  <c r="BI344" i="3"/>
  <c r="BH344" i="3"/>
  <c r="BG344" i="3"/>
  <c r="BE344" i="3"/>
  <c r="T344" i="3"/>
  <c r="R344" i="3"/>
  <c r="P344" i="3"/>
  <c r="BI343" i="3"/>
  <c r="BH343" i="3"/>
  <c r="BG343" i="3"/>
  <c r="BE343" i="3"/>
  <c r="T343" i="3"/>
  <c r="R343" i="3"/>
  <c r="P343" i="3"/>
  <c r="BI342" i="3"/>
  <c r="BH342" i="3"/>
  <c r="BG342" i="3"/>
  <c r="BE342" i="3"/>
  <c r="T342" i="3"/>
  <c r="R342" i="3"/>
  <c r="P342" i="3"/>
  <c r="BI341" i="3"/>
  <c r="BH341" i="3"/>
  <c r="BG341" i="3"/>
  <c r="BE341" i="3"/>
  <c r="T341" i="3"/>
  <c r="R341" i="3"/>
  <c r="P341" i="3"/>
  <c r="BI340" i="3"/>
  <c r="BH340" i="3"/>
  <c r="BG340" i="3"/>
  <c r="BE340" i="3"/>
  <c r="T340" i="3"/>
  <c r="R340" i="3"/>
  <c r="P340" i="3"/>
  <c r="BI339" i="3"/>
  <c r="BH339" i="3"/>
  <c r="BG339" i="3"/>
  <c r="BE339" i="3"/>
  <c r="T339" i="3"/>
  <c r="R339" i="3"/>
  <c r="P339" i="3"/>
  <c r="BI338" i="3"/>
  <c r="BH338" i="3"/>
  <c r="BG338" i="3"/>
  <c r="BE338" i="3"/>
  <c r="T338" i="3"/>
  <c r="R338" i="3"/>
  <c r="P338" i="3"/>
  <c r="BI337" i="3"/>
  <c r="BH337" i="3"/>
  <c r="BG337" i="3"/>
  <c r="BE337" i="3"/>
  <c r="T337" i="3"/>
  <c r="R337" i="3"/>
  <c r="P337" i="3"/>
  <c r="BI336" i="3"/>
  <c r="BH336" i="3"/>
  <c r="BG336" i="3"/>
  <c r="BE336" i="3"/>
  <c r="T336" i="3"/>
  <c r="R336" i="3"/>
  <c r="P336" i="3"/>
  <c r="BI335" i="3"/>
  <c r="BH335" i="3"/>
  <c r="BG335" i="3"/>
  <c r="BE335" i="3"/>
  <c r="T335" i="3"/>
  <c r="R335" i="3"/>
  <c r="P335" i="3"/>
  <c r="BI334" i="3"/>
  <c r="BH334" i="3"/>
  <c r="BG334" i="3"/>
  <c r="BE334" i="3"/>
  <c r="T334" i="3"/>
  <c r="R334" i="3"/>
  <c r="P334" i="3"/>
  <c r="BI333" i="3"/>
  <c r="BH333" i="3"/>
  <c r="BG333" i="3"/>
  <c r="BE333" i="3"/>
  <c r="T333" i="3"/>
  <c r="R333" i="3"/>
  <c r="P333" i="3"/>
  <c r="BI332" i="3"/>
  <c r="BH332" i="3"/>
  <c r="BG332" i="3"/>
  <c r="BE332" i="3"/>
  <c r="T332" i="3"/>
  <c r="R332" i="3"/>
  <c r="P332" i="3"/>
  <c r="BI331" i="3"/>
  <c r="BH331" i="3"/>
  <c r="BG331" i="3"/>
  <c r="BE331" i="3"/>
  <c r="T331" i="3"/>
  <c r="R331" i="3"/>
  <c r="P331" i="3"/>
  <c r="BI330" i="3"/>
  <c r="BH330" i="3"/>
  <c r="BG330" i="3"/>
  <c r="BE330" i="3"/>
  <c r="T330" i="3"/>
  <c r="R330" i="3"/>
  <c r="P330" i="3"/>
  <c r="BI329" i="3"/>
  <c r="BH329" i="3"/>
  <c r="BG329" i="3"/>
  <c r="BE329" i="3"/>
  <c r="T329" i="3"/>
  <c r="R329" i="3"/>
  <c r="P329" i="3"/>
  <c r="BI328" i="3"/>
  <c r="BH328" i="3"/>
  <c r="BG328" i="3"/>
  <c r="BE328" i="3"/>
  <c r="T328" i="3"/>
  <c r="R328" i="3"/>
  <c r="P328" i="3"/>
  <c r="BI327" i="3"/>
  <c r="BH327" i="3"/>
  <c r="BG327" i="3"/>
  <c r="BE327" i="3"/>
  <c r="T327" i="3"/>
  <c r="R327" i="3"/>
  <c r="P327" i="3"/>
  <c r="BI326" i="3"/>
  <c r="BH326" i="3"/>
  <c r="BG326" i="3"/>
  <c r="BE326" i="3"/>
  <c r="T326" i="3"/>
  <c r="R326" i="3"/>
  <c r="P326" i="3"/>
  <c r="BI325" i="3"/>
  <c r="BH325" i="3"/>
  <c r="BG325" i="3"/>
  <c r="BE325" i="3"/>
  <c r="T325" i="3"/>
  <c r="R325" i="3"/>
  <c r="P325" i="3"/>
  <c r="BI324" i="3"/>
  <c r="BH324" i="3"/>
  <c r="BG324" i="3"/>
  <c r="BE324" i="3"/>
  <c r="T324" i="3"/>
  <c r="R324" i="3"/>
  <c r="P324" i="3"/>
  <c r="BI323" i="3"/>
  <c r="BH323" i="3"/>
  <c r="BG323" i="3"/>
  <c r="BE323" i="3"/>
  <c r="T323" i="3"/>
  <c r="R323" i="3"/>
  <c r="P323" i="3"/>
  <c r="BI322" i="3"/>
  <c r="BH322" i="3"/>
  <c r="BG322" i="3"/>
  <c r="BE322" i="3"/>
  <c r="T322" i="3"/>
  <c r="R322" i="3"/>
  <c r="P322" i="3"/>
  <c r="BI321" i="3"/>
  <c r="BH321" i="3"/>
  <c r="BG321" i="3"/>
  <c r="BE321" i="3"/>
  <c r="T321" i="3"/>
  <c r="R321" i="3"/>
  <c r="P321" i="3"/>
  <c r="BI320" i="3"/>
  <c r="BH320" i="3"/>
  <c r="BG320" i="3"/>
  <c r="BE320" i="3"/>
  <c r="T320" i="3"/>
  <c r="R320" i="3"/>
  <c r="P320" i="3"/>
  <c r="BI319" i="3"/>
  <c r="BH319" i="3"/>
  <c r="BG319" i="3"/>
  <c r="BE319" i="3"/>
  <c r="T319" i="3"/>
  <c r="R319" i="3"/>
  <c r="P319" i="3"/>
  <c r="BI318" i="3"/>
  <c r="BH318" i="3"/>
  <c r="BG318" i="3"/>
  <c r="BE318" i="3"/>
  <c r="T318" i="3"/>
  <c r="R318" i="3"/>
  <c r="P318" i="3"/>
  <c r="BI317" i="3"/>
  <c r="BH317" i="3"/>
  <c r="BG317" i="3"/>
  <c r="BE317" i="3"/>
  <c r="T317" i="3"/>
  <c r="R317" i="3"/>
  <c r="P317" i="3"/>
  <c r="BI316" i="3"/>
  <c r="BH316" i="3"/>
  <c r="BG316" i="3"/>
  <c r="BE316" i="3"/>
  <c r="T316" i="3"/>
  <c r="R316" i="3"/>
  <c r="P316" i="3"/>
  <c r="BI315" i="3"/>
  <c r="BH315" i="3"/>
  <c r="BG315" i="3"/>
  <c r="BE315" i="3"/>
  <c r="T315" i="3"/>
  <c r="R315" i="3"/>
  <c r="P315" i="3"/>
  <c r="BI314" i="3"/>
  <c r="BH314" i="3"/>
  <c r="BG314" i="3"/>
  <c r="BE314" i="3"/>
  <c r="T314" i="3"/>
  <c r="R314" i="3"/>
  <c r="P314" i="3"/>
  <c r="BI313" i="3"/>
  <c r="BH313" i="3"/>
  <c r="BG313" i="3"/>
  <c r="BE313" i="3"/>
  <c r="T313" i="3"/>
  <c r="R313" i="3"/>
  <c r="P313" i="3"/>
  <c r="BI312" i="3"/>
  <c r="BH312" i="3"/>
  <c r="BG312" i="3"/>
  <c r="BE312" i="3"/>
  <c r="T312" i="3"/>
  <c r="R312" i="3"/>
  <c r="P312" i="3"/>
  <c r="BI311" i="3"/>
  <c r="BH311" i="3"/>
  <c r="BG311" i="3"/>
  <c r="BE311" i="3"/>
  <c r="T311" i="3"/>
  <c r="R311" i="3"/>
  <c r="P311" i="3"/>
  <c r="BI310" i="3"/>
  <c r="BH310" i="3"/>
  <c r="BG310" i="3"/>
  <c r="BE310" i="3"/>
  <c r="T310" i="3"/>
  <c r="R310" i="3"/>
  <c r="P310" i="3"/>
  <c r="BI309" i="3"/>
  <c r="BH309" i="3"/>
  <c r="BG309" i="3"/>
  <c r="BE309" i="3"/>
  <c r="T309" i="3"/>
  <c r="R309" i="3"/>
  <c r="P309" i="3"/>
  <c r="BI308" i="3"/>
  <c r="BH308" i="3"/>
  <c r="BG308" i="3"/>
  <c r="BE308" i="3"/>
  <c r="T308" i="3"/>
  <c r="R308" i="3"/>
  <c r="P308" i="3"/>
  <c r="BI307" i="3"/>
  <c r="BH307" i="3"/>
  <c r="BG307" i="3"/>
  <c r="BE307" i="3"/>
  <c r="T307" i="3"/>
  <c r="R307" i="3"/>
  <c r="P307" i="3"/>
  <c r="BI306" i="3"/>
  <c r="BH306" i="3"/>
  <c r="BG306" i="3"/>
  <c r="BE306" i="3"/>
  <c r="T306" i="3"/>
  <c r="R306" i="3"/>
  <c r="P306" i="3"/>
  <c r="BI305" i="3"/>
  <c r="BH305" i="3"/>
  <c r="BG305" i="3"/>
  <c r="BE305" i="3"/>
  <c r="T305" i="3"/>
  <c r="R305" i="3"/>
  <c r="P305" i="3"/>
  <c r="BI304" i="3"/>
  <c r="BH304" i="3"/>
  <c r="BG304" i="3"/>
  <c r="BE304" i="3"/>
  <c r="T304" i="3"/>
  <c r="R304" i="3"/>
  <c r="P304" i="3"/>
  <c r="BI303" i="3"/>
  <c r="BH303" i="3"/>
  <c r="BG303" i="3"/>
  <c r="BE303" i="3"/>
  <c r="T303" i="3"/>
  <c r="R303" i="3"/>
  <c r="P303" i="3"/>
  <c r="BI302" i="3"/>
  <c r="BH302" i="3"/>
  <c r="BG302" i="3"/>
  <c r="BE302" i="3"/>
  <c r="T302" i="3"/>
  <c r="R302" i="3"/>
  <c r="P302" i="3"/>
  <c r="BI301" i="3"/>
  <c r="BH301" i="3"/>
  <c r="BG301" i="3"/>
  <c r="BE301" i="3"/>
  <c r="T301" i="3"/>
  <c r="R301" i="3"/>
  <c r="P301" i="3"/>
  <c r="BI300" i="3"/>
  <c r="BH300" i="3"/>
  <c r="BG300" i="3"/>
  <c r="BE300" i="3"/>
  <c r="T300" i="3"/>
  <c r="R300" i="3"/>
  <c r="P300" i="3"/>
  <c r="BI299" i="3"/>
  <c r="BH299" i="3"/>
  <c r="BG299" i="3"/>
  <c r="BE299" i="3"/>
  <c r="T299" i="3"/>
  <c r="R299" i="3"/>
  <c r="P299" i="3"/>
  <c r="BI298" i="3"/>
  <c r="BH298" i="3"/>
  <c r="BG298" i="3"/>
  <c r="BE298" i="3"/>
  <c r="T298" i="3"/>
  <c r="R298" i="3"/>
  <c r="P298" i="3"/>
  <c r="BI297" i="3"/>
  <c r="BH297" i="3"/>
  <c r="BG297" i="3"/>
  <c r="BE297" i="3"/>
  <c r="T297" i="3"/>
  <c r="R297" i="3"/>
  <c r="P297" i="3"/>
  <c r="BI296" i="3"/>
  <c r="BH296" i="3"/>
  <c r="BG296" i="3"/>
  <c r="BE296" i="3"/>
  <c r="T296" i="3"/>
  <c r="R296" i="3"/>
  <c r="P296" i="3"/>
  <c r="BI295" i="3"/>
  <c r="BH295" i="3"/>
  <c r="BG295" i="3"/>
  <c r="BE295" i="3"/>
  <c r="T295" i="3"/>
  <c r="R295" i="3"/>
  <c r="P295" i="3"/>
  <c r="BI294" i="3"/>
  <c r="BH294" i="3"/>
  <c r="BG294" i="3"/>
  <c r="BE294" i="3"/>
  <c r="T294" i="3"/>
  <c r="R294" i="3"/>
  <c r="P294" i="3"/>
  <c r="BI293" i="3"/>
  <c r="BH293" i="3"/>
  <c r="BG293" i="3"/>
  <c r="BE293" i="3"/>
  <c r="T293" i="3"/>
  <c r="R293" i="3"/>
  <c r="P293" i="3"/>
  <c r="BI292" i="3"/>
  <c r="BH292" i="3"/>
  <c r="BG292" i="3"/>
  <c r="BE292" i="3"/>
  <c r="T292" i="3"/>
  <c r="R292" i="3"/>
  <c r="P292" i="3"/>
  <c r="BI291" i="3"/>
  <c r="BH291" i="3"/>
  <c r="BG291" i="3"/>
  <c r="BE291" i="3"/>
  <c r="T291" i="3"/>
  <c r="R291" i="3"/>
  <c r="P291" i="3"/>
  <c r="BI290" i="3"/>
  <c r="BH290" i="3"/>
  <c r="BG290" i="3"/>
  <c r="BE290" i="3"/>
  <c r="T290" i="3"/>
  <c r="R290" i="3"/>
  <c r="P290" i="3"/>
  <c r="BI289" i="3"/>
  <c r="BH289" i="3"/>
  <c r="BG289" i="3"/>
  <c r="BE289" i="3"/>
  <c r="T289" i="3"/>
  <c r="R289" i="3"/>
  <c r="P289" i="3"/>
  <c r="BI288" i="3"/>
  <c r="BH288" i="3"/>
  <c r="BG288" i="3"/>
  <c r="BE288" i="3"/>
  <c r="T288" i="3"/>
  <c r="R288" i="3"/>
  <c r="P288" i="3"/>
  <c r="BI287" i="3"/>
  <c r="BH287" i="3"/>
  <c r="BG287" i="3"/>
  <c r="BE287" i="3"/>
  <c r="T287" i="3"/>
  <c r="R287" i="3"/>
  <c r="P287" i="3"/>
  <c r="BI286" i="3"/>
  <c r="BH286" i="3"/>
  <c r="BG286" i="3"/>
  <c r="BE286" i="3"/>
  <c r="T286" i="3"/>
  <c r="R286" i="3"/>
  <c r="P286" i="3"/>
  <c r="BI285" i="3"/>
  <c r="BH285" i="3"/>
  <c r="BG285" i="3"/>
  <c r="BE285" i="3"/>
  <c r="T285" i="3"/>
  <c r="R285" i="3"/>
  <c r="P285" i="3"/>
  <c r="BI284" i="3"/>
  <c r="BH284" i="3"/>
  <c r="BG284" i="3"/>
  <c r="BE284" i="3"/>
  <c r="T284" i="3"/>
  <c r="R284" i="3"/>
  <c r="P284" i="3"/>
  <c r="BI283" i="3"/>
  <c r="BH283" i="3"/>
  <c r="BG283" i="3"/>
  <c r="BE283" i="3"/>
  <c r="T283" i="3"/>
  <c r="R283" i="3"/>
  <c r="P283" i="3"/>
  <c r="BI282" i="3"/>
  <c r="BH282" i="3"/>
  <c r="BG282" i="3"/>
  <c r="BE282" i="3"/>
  <c r="T282" i="3"/>
  <c r="R282" i="3"/>
  <c r="P282" i="3"/>
  <c r="BI281" i="3"/>
  <c r="BH281" i="3"/>
  <c r="BG281" i="3"/>
  <c r="BE281" i="3"/>
  <c r="T281" i="3"/>
  <c r="R281" i="3"/>
  <c r="P281" i="3"/>
  <c r="BI280" i="3"/>
  <c r="BH280" i="3"/>
  <c r="BG280" i="3"/>
  <c r="BE280" i="3"/>
  <c r="T280" i="3"/>
  <c r="R280" i="3"/>
  <c r="P280" i="3"/>
  <c r="BI279" i="3"/>
  <c r="BH279" i="3"/>
  <c r="BG279" i="3"/>
  <c r="BE279" i="3"/>
  <c r="T279" i="3"/>
  <c r="R279" i="3"/>
  <c r="P279" i="3"/>
  <c r="BI278" i="3"/>
  <c r="BH278" i="3"/>
  <c r="BG278" i="3"/>
  <c r="BE278" i="3"/>
  <c r="T278" i="3"/>
  <c r="R278" i="3"/>
  <c r="P278" i="3"/>
  <c r="BI277" i="3"/>
  <c r="BH277" i="3"/>
  <c r="BG277" i="3"/>
  <c r="BE277" i="3"/>
  <c r="T277" i="3"/>
  <c r="R277" i="3"/>
  <c r="P277" i="3"/>
  <c r="BI276" i="3"/>
  <c r="BH276" i="3"/>
  <c r="BG276" i="3"/>
  <c r="BE276" i="3"/>
  <c r="T276" i="3"/>
  <c r="R276" i="3"/>
  <c r="P276" i="3"/>
  <c r="BI275" i="3"/>
  <c r="BH275" i="3"/>
  <c r="BG275" i="3"/>
  <c r="BE275" i="3"/>
  <c r="T275" i="3"/>
  <c r="R275" i="3"/>
  <c r="P275" i="3"/>
  <c r="BI274" i="3"/>
  <c r="BH274" i="3"/>
  <c r="BG274" i="3"/>
  <c r="BE274" i="3"/>
  <c r="T274" i="3"/>
  <c r="R274" i="3"/>
  <c r="P274" i="3"/>
  <c r="BI273" i="3"/>
  <c r="BH273" i="3"/>
  <c r="BG273" i="3"/>
  <c r="BE273" i="3"/>
  <c r="T273" i="3"/>
  <c r="R273" i="3"/>
  <c r="P273" i="3"/>
  <c r="BI272" i="3"/>
  <c r="BH272" i="3"/>
  <c r="BG272" i="3"/>
  <c r="BE272" i="3"/>
  <c r="T272" i="3"/>
  <c r="R272" i="3"/>
  <c r="P272" i="3"/>
  <c r="BI271" i="3"/>
  <c r="BH271" i="3"/>
  <c r="BG271" i="3"/>
  <c r="BE271" i="3"/>
  <c r="T271" i="3"/>
  <c r="R271" i="3"/>
  <c r="P271" i="3"/>
  <c r="BI270" i="3"/>
  <c r="BH270" i="3"/>
  <c r="BG270" i="3"/>
  <c r="BE270" i="3"/>
  <c r="T270" i="3"/>
  <c r="R270" i="3"/>
  <c r="P270" i="3"/>
  <c r="BI269" i="3"/>
  <c r="BH269" i="3"/>
  <c r="BG269" i="3"/>
  <c r="BE269" i="3"/>
  <c r="T269" i="3"/>
  <c r="R269" i="3"/>
  <c r="P269" i="3"/>
  <c r="BI268" i="3"/>
  <c r="BH268" i="3"/>
  <c r="BG268" i="3"/>
  <c r="BE268" i="3"/>
  <c r="T268" i="3"/>
  <c r="R268" i="3"/>
  <c r="P268" i="3"/>
  <c r="BI267" i="3"/>
  <c r="BH267" i="3"/>
  <c r="BG267" i="3"/>
  <c r="BE267" i="3"/>
  <c r="T267" i="3"/>
  <c r="R267" i="3"/>
  <c r="P267" i="3"/>
  <c r="BI266" i="3"/>
  <c r="BH266" i="3"/>
  <c r="BG266" i="3"/>
  <c r="BE266" i="3"/>
  <c r="T266" i="3"/>
  <c r="R266" i="3"/>
  <c r="P266" i="3"/>
  <c r="BI265" i="3"/>
  <c r="BH265" i="3"/>
  <c r="BG265" i="3"/>
  <c r="BE265" i="3"/>
  <c r="T265" i="3"/>
  <c r="R265" i="3"/>
  <c r="P265" i="3"/>
  <c r="BI264" i="3"/>
  <c r="BH264" i="3"/>
  <c r="BG264" i="3"/>
  <c r="BE264" i="3"/>
  <c r="T264" i="3"/>
  <c r="R264" i="3"/>
  <c r="P264" i="3"/>
  <c r="BI263" i="3"/>
  <c r="BH263" i="3"/>
  <c r="BG263" i="3"/>
  <c r="BE263" i="3"/>
  <c r="T263" i="3"/>
  <c r="R263" i="3"/>
  <c r="P263" i="3"/>
  <c r="BI262" i="3"/>
  <c r="BH262" i="3"/>
  <c r="BG262" i="3"/>
  <c r="BE262" i="3"/>
  <c r="T262" i="3"/>
  <c r="R262" i="3"/>
  <c r="P262" i="3"/>
  <c r="BI261" i="3"/>
  <c r="BH261" i="3"/>
  <c r="BG261" i="3"/>
  <c r="BE261" i="3"/>
  <c r="T261" i="3"/>
  <c r="R261" i="3"/>
  <c r="P261" i="3"/>
  <c r="BI260" i="3"/>
  <c r="BH260" i="3"/>
  <c r="BG260" i="3"/>
  <c r="BE260" i="3"/>
  <c r="T260" i="3"/>
  <c r="R260" i="3"/>
  <c r="P260" i="3"/>
  <c r="BI259" i="3"/>
  <c r="BH259" i="3"/>
  <c r="BG259" i="3"/>
  <c r="BE259" i="3"/>
  <c r="T259" i="3"/>
  <c r="R259" i="3"/>
  <c r="P259" i="3"/>
  <c r="BI258" i="3"/>
  <c r="BH258" i="3"/>
  <c r="BG258" i="3"/>
  <c r="BE258" i="3"/>
  <c r="T258" i="3"/>
  <c r="R258" i="3"/>
  <c r="P258" i="3"/>
  <c r="BI257" i="3"/>
  <c r="BH257" i="3"/>
  <c r="BG257" i="3"/>
  <c r="BE257" i="3"/>
  <c r="T257" i="3"/>
  <c r="R257" i="3"/>
  <c r="P257" i="3"/>
  <c r="BI256" i="3"/>
  <c r="BH256" i="3"/>
  <c r="BG256" i="3"/>
  <c r="BE256" i="3"/>
  <c r="T256" i="3"/>
  <c r="R256" i="3"/>
  <c r="P256" i="3"/>
  <c r="BI255" i="3"/>
  <c r="BH255" i="3"/>
  <c r="BG255" i="3"/>
  <c r="BE255" i="3"/>
  <c r="T255" i="3"/>
  <c r="R255" i="3"/>
  <c r="P255" i="3"/>
  <c r="BI254" i="3"/>
  <c r="BH254" i="3"/>
  <c r="BG254" i="3"/>
  <c r="BE254" i="3"/>
  <c r="T254" i="3"/>
  <c r="R254" i="3"/>
  <c r="P254" i="3"/>
  <c r="BI253" i="3"/>
  <c r="BH253" i="3"/>
  <c r="BG253" i="3"/>
  <c r="BE253" i="3"/>
  <c r="T253" i="3"/>
  <c r="R253" i="3"/>
  <c r="P253" i="3"/>
  <c r="BI251" i="3"/>
  <c r="BH251" i="3"/>
  <c r="BG251" i="3"/>
  <c r="BE251" i="3"/>
  <c r="T251" i="3"/>
  <c r="R251" i="3"/>
  <c r="P251" i="3"/>
  <c r="BI250" i="3"/>
  <c r="BH250" i="3"/>
  <c r="BG250" i="3"/>
  <c r="BE250" i="3"/>
  <c r="T250" i="3"/>
  <c r="R250" i="3"/>
  <c r="P250" i="3"/>
  <c r="BI249" i="3"/>
  <c r="BH249" i="3"/>
  <c r="BG249" i="3"/>
  <c r="BE249" i="3"/>
  <c r="T249" i="3"/>
  <c r="R249" i="3"/>
  <c r="P249" i="3"/>
  <c r="BI247" i="3"/>
  <c r="BH247" i="3"/>
  <c r="BG247" i="3"/>
  <c r="BE247" i="3"/>
  <c r="T247" i="3"/>
  <c r="R247" i="3"/>
  <c r="P247" i="3"/>
  <c r="BI246" i="3"/>
  <c r="BH246" i="3"/>
  <c r="BG246" i="3"/>
  <c r="BE246" i="3"/>
  <c r="T246" i="3"/>
  <c r="R246" i="3"/>
  <c r="P246" i="3"/>
  <c r="BI245" i="3"/>
  <c r="BH245" i="3"/>
  <c r="BG245" i="3"/>
  <c r="BE245" i="3"/>
  <c r="T245" i="3"/>
  <c r="R245" i="3"/>
  <c r="P245" i="3"/>
  <c r="BI244" i="3"/>
  <c r="BH244" i="3"/>
  <c r="BG244" i="3"/>
  <c r="BE244" i="3"/>
  <c r="T244" i="3"/>
  <c r="R244" i="3"/>
  <c r="P244" i="3"/>
  <c r="BI243" i="3"/>
  <c r="BH243" i="3"/>
  <c r="BG243" i="3"/>
  <c r="BE243" i="3"/>
  <c r="T243" i="3"/>
  <c r="R243" i="3"/>
  <c r="P243" i="3"/>
  <c r="BI242" i="3"/>
  <c r="BH242" i="3"/>
  <c r="BG242" i="3"/>
  <c r="BE242" i="3"/>
  <c r="T242" i="3"/>
  <c r="R242" i="3"/>
  <c r="P242" i="3"/>
  <c r="BI241" i="3"/>
  <c r="BH241" i="3"/>
  <c r="BG241" i="3"/>
  <c r="BE241" i="3"/>
  <c r="T241" i="3"/>
  <c r="R241" i="3"/>
  <c r="P241" i="3"/>
  <c r="BI240" i="3"/>
  <c r="BH240" i="3"/>
  <c r="BG240" i="3"/>
  <c r="BE240" i="3"/>
  <c r="T240" i="3"/>
  <c r="R240" i="3"/>
  <c r="P240" i="3"/>
  <c r="BI239" i="3"/>
  <c r="BH239" i="3"/>
  <c r="BG239" i="3"/>
  <c r="BE239" i="3"/>
  <c r="T239" i="3"/>
  <c r="R239" i="3"/>
  <c r="P239" i="3"/>
  <c r="BI238" i="3"/>
  <c r="BH238" i="3"/>
  <c r="BG238" i="3"/>
  <c r="BE238" i="3"/>
  <c r="T238" i="3"/>
  <c r="R238" i="3"/>
  <c r="P238" i="3"/>
  <c r="BI237" i="3"/>
  <c r="BH237" i="3"/>
  <c r="BG237" i="3"/>
  <c r="BE237" i="3"/>
  <c r="T237" i="3"/>
  <c r="R237" i="3"/>
  <c r="P237" i="3"/>
  <c r="BI236" i="3"/>
  <c r="BH236" i="3"/>
  <c r="BG236" i="3"/>
  <c r="BE236" i="3"/>
  <c r="T236" i="3"/>
  <c r="R236" i="3"/>
  <c r="P236" i="3"/>
  <c r="BI235" i="3"/>
  <c r="BH235" i="3"/>
  <c r="BG235" i="3"/>
  <c r="BE235" i="3"/>
  <c r="T235" i="3"/>
  <c r="R235" i="3"/>
  <c r="P235" i="3"/>
  <c r="BI234" i="3"/>
  <c r="BH234" i="3"/>
  <c r="BG234" i="3"/>
  <c r="BE234" i="3"/>
  <c r="T234" i="3"/>
  <c r="R234" i="3"/>
  <c r="P234" i="3"/>
  <c r="BI233" i="3"/>
  <c r="BH233" i="3"/>
  <c r="BG233" i="3"/>
  <c r="BE233" i="3"/>
  <c r="T233" i="3"/>
  <c r="R233" i="3"/>
  <c r="P233" i="3"/>
  <c r="BI232" i="3"/>
  <c r="BH232" i="3"/>
  <c r="BG232" i="3"/>
  <c r="BE232" i="3"/>
  <c r="T232" i="3"/>
  <c r="R232" i="3"/>
  <c r="P232" i="3"/>
  <c r="BI231" i="3"/>
  <c r="BH231" i="3"/>
  <c r="BG231" i="3"/>
  <c r="BE231" i="3"/>
  <c r="T231" i="3"/>
  <c r="R231" i="3"/>
  <c r="P231" i="3"/>
  <c r="BI230" i="3"/>
  <c r="BH230" i="3"/>
  <c r="BG230" i="3"/>
  <c r="BE230" i="3"/>
  <c r="T230" i="3"/>
  <c r="R230" i="3"/>
  <c r="P230" i="3"/>
  <c r="BI229" i="3"/>
  <c r="BH229" i="3"/>
  <c r="BG229" i="3"/>
  <c r="BE229" i="3"/>
  <c r="T229" i="3"/>
  <c r="R229" i="3"/>
  <c r="P229" i="3"/>
  <c r="BI228" i="3"/>
  <c r="BH228" i="3"/>
  <c r="BG228" i="3"/>
  <c r="BE228" i="3"/>
  <c r="T228" i="3"/>
  <c r="R228" i="3"/>
  <c r="P228" i="3"/>
  <c r="BI227" i="3"/>
  <c r="BH227" i="3"/>
  <c r="BG227" i="3"/>
  <c r="BE227" i="3"/>
  <c r="T227" i="3"/>
  <c r="R227" i="3"/>
  <c r="P227" i="3"/>
  <c r="BI226" i="3"/>
  <c r="BH226" i="3"/>
  <c r="BG226" i="3"/>
  <c r="BE226" i="3"/>
  <c r="T226" i="3"/>
  <c r="R226" i="3"/>
  <c r="P226" i="3"/>
  <c r="BI225" i="3"/>
  <c r="BH225" i="3"/>
  <c r="BG225" i="3"/>
  <c r="BE225" i="3"/>
  <c r="T225" i="3"/>
  <c r="R225" i="3"/>
  <c r="P225" i="3"/>
  <c r="BI224" i="3"/>
  <c r="BH224" i="3"/>
  <c r="BG224" i="3"/>
  <c r="BE224" i="3"/>
  <c r="T224" i="3"/>
  <c r="R224" i="3"/>
  <c r="P224" i="3"/>
  <c r="BI222" i="3"/>
  <c r="BH222" i="3"/>
  <c r="BG222" i="3"/>
  <c r="BE222" i="3"/>
  <c r="T222" i="3"/>
  <c r="R222" i="3"/>
  <c r="P222" i="3"/>
  <c r="BI221" i="3"/>
  <c r="BH221" i="3"/>
  <c r="BG221" i="3"/>
  <c r="BE221" i="3"/>
  <c r="T221" i="3"/>
  <c r="R221" i="3"/>
  <c r="P221" i="3"/>
  <c r="BI220" i="3"/>
  <c r="BH220" i="3"/>
  <c r="BG220" i="3"/>
  <c r="BE220" i="3"/>
  <c r="T220" i="3"/>
  <c r="R220" i="3"/>
  <c r="P220" i="3"/>
  <c r="BI219" i="3"/>
  <c r="BH219" i="3"/>
  <c r="BG219" i="3"/>
  <c r="BE219" i="3"/>
  <c r="T219" i="3"/>
  <c r="R219" i="3"/>
  <c r="P219" i="3"/>
  <c r="BI218" i="3"/>
  <c r="BH218" i="3"/>
  <c r="BG218" i="3"/>
  <c r="BE218" i="3"/>
  <c r="T218" i="3"/>
  <c r="R218" i="3"/>
  <c r="P218" i="3"/>
  <c r="BI217" i="3"/>
  <c r="BH217" i="3"/>
  <c r="BG217" i="3"/>
  <c r="BE217" i="3"/>
  <c r="T217" i="3"/>
  <c r="R217" i="3"/>
  <c r="P217" i="3"/>
  <c r="BI216" i="3"/>
  <c r="BH216" i="3"/>
  <c r="BG216" i="3"/>
  <c r="BE216" i="3"/>
  <c r="T216" i="3"/>
  <c r="R216" i="3"/>
  <c r="P216" i="3"/>
  <c r="BI215" i="3"/>
  <c r="BH215" i="3"/>
  <c r="BG215" i="3"/>
  <c r="BE215" i="3"/>
  <c r="T215" i="3"/>
  <c r="R215" i="3"/>
  <c r="P215" i="3"/>
  <c r="BI214" i="3"/>
  <c r="BH214" i="3"/>
  <c r="BG214" i="3"/>
  <c r="BE214" i="3"/>
  <c r="T214" i="3"/>
  <c r="R214" i="3"/>
  <c r="P214" i="3"/>
  <c r="BI213" i="3"/>
  <c r="BH213" i="3"/>
  <c r="BG213" i="3"/>
  <c r="BE213" i="3"/>
  <c r="T213" i="3"/>
  <c r="R213" i="3"/>
  <c r="P213" i="3"/>
  <c r="BI212" i="3"/>
  <c r="BH212" i="3"/>
  <c r="BG212" i="3"/>
  <c r="BE212" i="3"/>
  <c r="T212" i="3"/>
  <c r="R212" i="3"/>
  <c r="P212" i="3"/>
  <c r="BI211" i="3"/>
  <c r="BH211" i="3"/>
  <c r="BG211" i="3"/>
  <c r="BE211" i="3"/>
  <c r="T211" i="3"/>
  <c r="R211" i="3"/>
  <c r="P211" i="3"/>
  <c r="BI210" i="3"/>
  <c r="BH210" i="3"/>
  <c r="BG210" i="3"/>
  <c r="BE210" i="3"/>
  <c r="T210" i="3"/>
  <c r="R210" i="3"/>
  <c r="P210" i="3"/>
  <c r="BI209" i="3"/>
  <c r="BH209" i="3"/>
  <c r="BG209" i="3"/>
  <c r="BE209" i="3"/>
  <c r="T209" i="3"/>
  <c r="R209" i="3"/>
  <c r="P209" i="3"/>
  <c r="BI208" i="3"/>
  <c r="BH208" i="3"/>
  <c r="BG208" i="3"/>
  <c r="BE208" i="3"/>
  <c r="T208" i="3"/>
  <c r="R208" i="3"/>
  <c r="P208" i="3"/>
  <c r="BI207" i="3"/>
  <c r="BH207" i="3"/>
  <c r="BG207" i="3"/>
  <c r="BE207" i="3"/>
  <c r="T207" i="3"/>
  <c r="R207" i="3"/>
  <c r="P207" i="3"/>
  <c r="BI206" i="3"/>
  <c r="BH206" i="3"/>
  <c r="BG206" i="3"/>
  <c r="BE206" i="3"/>
  <c r="T206" i="3"/>
  <c r="R206" i="3"/>
  <c r="P206" i="3"/>
  <c r="BI205" i="3"/>
  <c r="BH205" i="3"/>
  <c r="BG205" i="3"/>
  <c r="BE205" i="3"/>
  <c r="T205" i="3"/>
  <c r="R205" i="3"/>
  <c r="P205" i="3"/>
  <c r="BI204" i="3"/>
  <c r="BH204" i="3"/>
  <c r="BG204" i="3"/>
  <c r="BE204" i="3"/>
  <c r="T204" i="3"/>
  <c r="R204" i="3"/>
  <c r="P204" i="3"/>
  <c r="BI203" i="3"/>
  <c r="BH203" i="3"/>
  <c r="BG203" i="3"/>
  <c r="BE203" i="3"/>
  <c r="T203" i="3"/>
  <c r="R203" i="3"/>
  <c r="P203" i="3"/>
  <c r="BI202" i="3"/>
  <c r="BH202" i="3"/>
  <c r="BG202" i="3"/>
  <c r="BE202" i="3"/>
  <c r="T202" i="3"/>
  <c r="T201" i="3" s="1"/>
  <c r="R202" i="3"/>
  <c r="P202" i="3"/>
  <c r="BI200" i="3"/>
  <c r="BH200" i="3"/>
  <c r="BG200" i="3"/>
  <c r="BE200" i="3"/>
  <c r="T200" i="3"/>
  <c r="R200" i="3"/>
  <c r="P200" i="3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7" i="3"/>
  <c r="BH197" i="3"/>
  <c r="BG197" i="3"/>
  <c r="BE197" i="3"/>
  <c r="T197" i="3"/>
  <c r="R197" i="3"/>
  <c r="P197" i="3"/>
  <c r="BI196" i="3"/>
  <c r="BH196" i="3"/>
  <c r="BG196" i="3"/>
  <c r="BE196" i="3"/>
  <c r="T196" i="3"/>
  <c r="R196" i="3"/>
  <c r="P196" i="3"/>
  <c r="BI195" i="3"/>
  <c r="BH195" i="3"/>
  <c r="BG195" i="3"/>
  <c r="BE195" i="3"/>
  <c r="T195" i="3"/>
  <c r="R195" i="3"/>
  <c r="P195" i="3"/>
  <c r="BI193" i="3"/>
  <c r="BH193" i="3"/>
  <c r="BG193" i="3"/>
  <c r="BE193" i="3"/>
  <c r="T193" i="3"/>
  <c r="R193" i="3"/>
  <c r="P193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6" i="3"/>
  <c r="BH186" i="3"/>
  <c r="BG186" i="3"/>
  <c r="BE186" i="3"/>
  <c r="T186" i="3"/>
  <c r="T185" i="3"/>
  <c r="R186" i="3"/>
  <c r="R185" i="3"/>
  <c r="P186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2" i="3"/>
  <c r="BH152" i="3"/>
  <c r="BG152" i="3"/>
  <c r="BE152" i="3"/>
  <c r="T152" i="3"/>
  <c r="T151" i="3"/>
  <c r="R152" i="3"/>
  <c r="R151" i="3" s="1"/>
  <c r="P152" i="3"/>
  <c r="P151" i="3"/>
  <c r="BI150" i="3"/>
  <c r="BH150" i="3"/>
  <c r="BG150" i="3"/>
  <c r="BE150" i="3"/>
  <c r="T150" i="3"/>
  <c r="T149" i="3" s="1"/>
  <c r="R150" i="3"/>
  <c r="R149" i="3"/>
  <c r="P150" i="3"/>
  <c r="P149" i="3" s="1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J130" i="3"/>
  <c r="J129" i="3"/>
  <c r="F129" i="3"/>
  <c r="F127" i="3"/>
  <c r="E125" i="3"/>
  <c r="J92" i="3"/>
  <c r="J91" i="3"/>
  <c r="F91" i="3"/>
  <c r="F89" i="3"/>
  <c r="E87" i="3"/>
  <c r="J18" i="3"/>
  <c r="E18" i="3"/>
  <c r="F130" i="3" s="1"/>
  <c r="J17" i="3"/>
  <c r="J12" i="3"/>
  <c r="J89" i="3"/>
  <c r="E7" i="3"/>
  <c r="E123" i="3"/>
  <c r="J306" i="2"/>
  <c r="J37" i="2"/>
  <c r="J36" i="2"/>
  <c r="AY95" i="1"/>
  <c r="J35" i="2"/>
  <c r="AX95" i="1"/>
  <c r="BI472" i="2"/>
  <c r="BH472" i="2"/>
  <c r="BG472" i="2"/>
  <c r="BE472" i="2"/>
  <c r="T472" i="2"/>
  <c r="R472" i="2"/>
  <c r="P472" i="2"/>
  <c r="BI471" i="2"/>
  <c r="BH471" i="2"/>
  <c r="BG471" i="2"/>
  <c r="BE471" i="2"/>
  <c r="T471" i="2"/>
  <c r="R471" i="2"/>
  <c r="P471" i="2"/>
  <c r="BI470" i="2"/>
  <c r="BH470" i="2"/>
  <c r="BG470" i="2"/>
  <c r="BE470" i="2"/>
  <c r="T470" i="2"/>
  <c r="R470" i="2"/>
  <c r="P470" i="2"/>
  <c r="BI469" i="2"/>
  <c r="BH469" i="2"/>
  <c r="BG469" i="2"/>
  <c r="BE469" i="2"/>
  <c r="T469" i="2"/>
  <c r="R469" i="2"/>
  <c r="P469" i="2"/>
  <c r="BI468" i="2"/>
  <c r="BH468" i="2"/>
  <c r="BG468" i="2"/>
  <c r="BE468" i="2"/>
  <c r="T468" i="2"/>
  <c r="R468" i="2"/>
  <c r="P468" i="2"/>
  <c r="BI467" i="2"/>
  <c r="BH467" i="2"/>
  <c r="BG467" i="2"/>
  <c r="BE467" i="2"/>
  <c r="T467" i="2"/>
  <c r="R467" i="2"/>
  <c r="P467" i="2"/>
  <c r="BI465" i="2"/>
  <c r="BH465" i="2"/>
  <c r="BG465" i="2"/>
  <c r="BE465" i="2"/>
  <c r="T465" i="2"/>
  <c r="T464" i="2"/>
  <c r="R465" i="2"/>
  <c r="R464" i="2"/>
  <c r="P465" i="2"/>
  <c r="P464" i="2"/>
  <c r="P459" i="2" s="1"/>
  <c r="BI463" i="2"/>
  <c r="BH463" i="2"/>
  <c r="BG463" i="2"/>
  <c r="BE463" i="2"/>
  <c r="T463" i="2"/>
  <c r="T462" i="2"/>
  <c r="R463" i="2"/>
  <c r="R462" i="2"/>
  <c r="P463" i="2"/>
  <c r="P462" i="2"/>
  <c r="BI461" i="2"/>
  <c r="BH461" i="2"/>
  <c r="BG461" i="2"/>
  <c r="BE461" i="2"/>
  <c r="T461" i="2"/>
  <c r="T460" i="2"/>
  <c r="T459" i="2" s="1"/>
  <c r="R461" i="2"/>
  <c r="R460" i="2" s="1"/>
  <c r="R459" i="2" s="1"/>
  <c r="P461" i="2"/>
  <c r="P460" i="2"/>
  <c r="BI458" i="2"/>
  <c r="BH458" i="2"/>
  <c r="BG458" i="2"/>
  <c r="BE458" i="2"/>
  <c r="T458" i="2"/>
  <c r="R458" i="2"/>
  <c r="P458" i="2"/>
  <c r="BI457" i="2"/>
  <c r="BH457" i="2"/>
  <c r="BG457" i="2"/>
  <c r="BE457" i="2"/>
  <c r="T457" i="2"/>
  <c r="R457" i="2"/>
  <c r="P457" i="2"/>
  <c r="BI456" i="2"/>
  <c r="BH456" i="2"/>
  <c r="BG456" i="2"/>
  <c r="BE456" i="2"/>
  <c r="T456" i="2"/>
  <c r="R456" i="2"/>
  <c r="P456" i="2"/>
  <c r="BI454" i="2"/>
  <c r="BH454" i="2"/>
  <c r="BG454" i="2"/>
  <c r="BE454" i="2"/>
  <c r="T454" i="2"/>
  <c r="R454" i="2"/>
  <c r="P454" i="2"/>
  <c r="BI453" i="2"/>
  <c r="BH453" i="2"/>
  <c r="BG453" i="2"/>
  <c r="BE453" i="2"/>
  <c r="T453" i="2"/>
  <c r="R453" i="2"/>
  <c r="P453" i="2"/>
  <c r="BI452" i="2"/>
  <c r="BH452" i="2"/>
  <c r="BG452" i="2"/>
  <c r="BE452" i="2"/>
  <c r="T452" i="2"/>
  <c r="R452" i="2"/>
  <c r="P452" i="2"/>
  <c r="BI450" i="2"/>
  <c r="BH450" i="2"/>
  <c r="BG450" i="2"/>
  <c r="BE450" i="2"/>
  <c r="T450" i="2"/>
  <c r="R450" i="2"/>
  <c r="P450" i="2"/>
  <c r="BI449" i="2"/>
  <c r="BH449" i="2"/>
  <c r="BG449" i="2"/>
  <c r="BE449" i="2"/>
  <c r="T449" i="2"/>
  <c r="R449" i="2"/>
  <c r="P449" i="2"/>
  <c r="BI448" i="2"/>
  <c r="BH448" i="2"/>
  <c r="BG448" i="2"/>
  <c r="BE448" i="2"/>
  <c r="T448" i="2"/>
  <c r="R448" i="2"/>
  <c r="P448" i="2"/>
  <c r="BI446" i="2"/>
  <c r="BH446" i="2"/>
  <c r="BG446" i="2"/>
  <c r="BE446" i="2"/>
  <c r="T446" i="2"/>
  <c r="R446" i="2"/>
  <c r="P446" i="2"/>
  <c r="BI445" i="2"/>
  <c r="BH445" i="2"/>
  <c r="BG445" i="2"/>
  <c r="BE445" i="2"/>
  <c r="T445" i="2"/>
  <c r="R445" i="2"/>
  <c r="P445" i="2"/>
  <c r="BI443" i="2"/>
  <c r="BH443" i="2"/>
  <c r="BG443" i="2"/>
  <c r="BE443" i="2"/>
  <c r="T443" i="2"/>
  <c r="R443" i="2"/>
  <c r="P443" i="2"/>
  <c r="BI442" i="2"/>
  <c r="BH442" i="2"/>
  <c r="BG442" i="2"/>
  <c r="BE442" i="2"/>
  <c r="T442" i="2"/>
  <c r="R442" i="2"/>
  <c r="P442" i="2"/>
  <c r="BI440" i="2"/>
  <c r="BH440" i="2"/>
  <c r="BG440" i="2"/>
  <c r="BE440" i="2"/>
  <c r="T440" i="2"/>
  <c r="R440" i="2"/>
  <c r="P440" i="2"/>
  <c r="BI439" i="2"/>
  <c r="BH439" i="2"/>
  <c r="BG439" i="2"/>
  <c r="BE439" i="2"/>
  <c r="T439" i="2"/>
  <c r="R439" i="2"/>
  <c r="P439" i="2"/>
  <c r="BI438" i="2"/>
  <c r="BH438" i="2"/>
  <c r="BG438" i="2"/>
  <c r="BE438" i="2"/>
  <c r="T438" i="2"/>
  <c r="R438" i="2"/>
  <c r="P438" i="2"/>
  <c r="BI436" i="2"/>
  <c r="BH436" i="2"/>
  <c r="BG436" i="2"/>
  <c r="BE436" i="2"/>
  <c r="T436" i="2"/>
  <c r="R436" i="2"/>
  <c r="P436" i="2"/>
  <c r="BI435" i="2"/>
  <c r="BH435" i="2"/>
  <c r="BG435" i="2"/>
  <c r="BE435" i="2"/>
  <c r="T435" i="2"/>
  <c r="R435" i="2"/>
  <c r="P435" i="2"/>
  <c r="BI434" i="2"/>
  <c r="BH434" i="2"/>
  <c r="BG434" i="2"/>
  <c r="BE434" i="2"/>
  <c r="T434" i="2"/>
  <c r="R434" i="2"/>
  <c r="P434" i="2"/>
  <c r="BI433" i="2"/>
  <c r="BH433" i="2"/>
  <c r="BG433" i="2"/>
  <c r="BE433" i="2"/>
  <c r="T433" i="2"/>
  <c r="R433" i="2"/>
  <c r="P433" i="2"/>
  <c r="BI432" i="2"/>
  <c r="BH432" i="2"/>
  <c r="BG432" i="2"/>
  <c r="BE432" i="2"/>
  <c r="T432" i="2"/>
  <c r="R432" i="2"/>
  <c r="P432" i="2"/>
  <c r="BI431" i="2"/>
  <c r="BH431" i="2"/>
  <c r="BG431" i="2"/>
  <c r="BE431" i="2"/>
  <c r="T431" i="2"/>
  <c r="R431" i="2"/>
  <c r="P431" i="2"/>
  <c r="BI430" i="2"/>
  <c r="BH430" i="2"/>
  <c r="BG430" i="2"/>
  <c r="BE430" i="2"/>
  <c r="T430" i="2"/>
  <c r="R430" i="2"/>
  <c r="P430" i="2"/>
  <c r="BI429" i="2"/>
  <c r="BH429" i="2"/>
  <c r="BG429" i="2"/>
  <c r="BE429" i="2"/>
  <c r="T429" i="2"/>
  <c r="R429" i="2"/>
  <c r="P429" i="2"/>
  <c r="BI428" i="2"/>
  <c r="BH428" i="2"/>
  <c r="BG428" i="2"/>
  <c r="BE428" i="2"/>
  <c r="T428" i="2"/>
  <c r="R428" i="2"/>
  <c r="P428" i="2"/>
  <c r="BI427" i="2"/>
  <c r="BH427" i="2"/>
  <c r="BG427" i="2"/>
  <c r="BE427" i="2"/>
  <c r="T427" i="2"/>
  <c r="R427" i="2"/>
  <c r="P427" i="2"/>
  <c r="BI426" i="2"/>
  <c r="BH426" i="2"/>
  <c r="BG426" i="2"/>
  <c r="BE426" i="2"/>
  <c r="T426" i="2"/>
  <c r="R426" i="2"/>
  <c r="P426" i="2"/>
  <c r="BI424" i="2"/>
  <c r="BH424" i="2"/>
  <c r="BG424" i="2"/>
  <c r="BE424" i="2"/>
  <c r="T424" i="2"/>
  <c r="R424" i="2"/>
  <c r="P424" i="2"/>
  <c r="BI423" i="2"/>
  <c r="BH423" i="2"/>
  <c r="BG423" i="2"/>
  <c r="BE423" i="2"/>
  <c r="T423" i="2"/>
  <c r="R423" i="2"/>
  <c r="P423" i="2"/>
  <c r="BI422" i="2"/>
  <c r="BH422" i="2"/>
  <c r="BG422" i="2"/>
  <c r="BE422" i="2"/>
  <c r="T422" i="2"/>
  <c r="R422" i="2"/>
  <c r="P422" i="2"/>
  <c r="BI421" i="2"/>
  <c r="BH421" i="2"/>
  <c r="BG421" i="2"/>
  <c r="BE421" i="2"/>
  <c r="T421" i="2"/>
  <c r="R421" i="2"/>
  <c r="P421" i="2"/>
  <c r="BI420" i="2"/>
  <c r="BH420" i="2"/>
  <c r="BG420" i="2"/>
  <c r="BE420" i="2"/>
  <c r="T420" i="2"/>
  <c r="R420" i="2"/>
  <c r="P420" i="2"/>
  <c r="BI419" i="2"/>
  <c r="BH419" i="2"/>
  <c r="BG419" i="2"/>
  <c r="BE419" i="2"/>
  <c r="T419" i="2"/>
  <c r="R419" i="2"/>
  <c r="P419" i="2"/>
  <c r="BI418" i="2"/>
  <c r="BH418" i="2"/>
  <c r="BG418" i="2"/>
  <c r="BE418" i="2"/>
  <c r="T418" i="2"/>
  <c r="R418" i="2"/>
  <c r="P418" i="2"/>
  <c r="BI417" i="2"/>
  <c r="BH417" i="2"/>
  <c r="BG417" i="2"/>
  <c r="BE417" i="2"/>
  <c r="T417" i="2"/>
  <c r="R417" i="2"/>
  <c r="P417" i="2"/>
  <c r="BI416" i="2"/>
  <c r="BH416" i="2"/>
  <c r="BG416" i="2"/>
  <c r="BE416" i="2"/>
  <c r="T416" i="2"/>
  <c r="R416" i="2"/>
  <c r="P416" i="2"/>
  <c r="BI415" i="2"/>
  <c r="BH415" i="2"/>
  <c r="BG415" i="2"/>
  <c r="BE415" i="2"/>
  <c r="T415" i="2"/>
  <c r="R415" i="2"/>
  <c r="P415" i="2"/>
  <c r="BI414" i="2"/>
  <c r="BH414" i="2"/>
  <c r="BG414" i="2"/>
  <c r="BE414" i="2"/>
  <c r="T414" i="2"/>
  <c r="R414" i="2"/>
  <c r="P414" i="2"/>
  <c r="BI413" i="2"/>
  <c r="BH413" i="2"/>
  <c r="BG413" i="2"/>
  <c r="BE413" i="2"/>
  <c r="T413" i="2"/>
  <c r="R413" i="2"/>
  <c r="P413" i="2"/>
  <c r="BI412" i="2"/>
  <c r="BH412" i="2"/>
  <c r="BG412" i="2"/>
  <c r="BE412" i="2"/>
  <c r="T412" i="2"/>
  <c r="R412" i="2"/>
  <c r="P412" i="2"/>
  <c r="BI411" i="2"/>
  <c r="BH411" i="2"/>
  <c r="BG411" i="2"/>
  <c r="BE411" i="2"/>
  <c r="T411" i="2"/>
  <c r="R411" i="2"/>
  <c r="P411" i="2"/>
  <c r="BI409" i="2"/>
  <c r="BH409" i="2"/>
  <c r="BG409" i="2"/>
  <c r="BE409" i="2"/>
  <c r="T409" i="2"/>
  <c r="R409" i="2"/>
  <c r="P409" i="2"/>
  <c r="BI408" i="2"/>
  <c r="BH408" i="2"/>
  <c r="BG408" i="2"/>
  <c r="BE408" i="2"/>
  <c r="T408" i="2"/>
  <c r="R408" i="2"/>
  <c r="P408" i="2"/>
  <c r="BI407" i="2"/>
  <c r="BH407" i="2"/>
  <c r="BG407" i="2"/>
  <c r="BE407" i="2"/>
  <c r="T407" i="2"/>
  <c r="R407" i="2"/>
  <c r="P407" i="2"/>
  <c r="BI406" i="2"/>
  <c r="BH406" i="2"/>
  <c r="BG406" i="2"/>
  <c r="BE406" i="2"/>
  <c r="T406" i="2"/>
  <c r="R406" i="2"/>
  <c r="P406" i="2"/>
  <c r="BI405" i="2"/>
  <c r="BH405" i="2"/>
  <c r="BG405" i="2"/>
  <c r="BE405" i="2"/>
  <c r="T405" i="2"/>
  <c r="R405" i="2"/>
  <c r="P405" i="2"/>
  <c r="BI404" i="2"/>
  <c r="BH404" i="2"/>
  <c r="BG404" i="2"/>
  <c r="BE404" i="2"/>
  <c r="T404" i="2"/>
  <c r="R404" i="2"/>
  <c r="P404" i="2"/>
  <c r="BI403" i="2"/>
  <c r="BH403" i="2"/>
  <c r="BG403" i="2"/>
  <c r="BE403" i="2"/>
  <c r="T403" i="2"/>
  <c r="R403" i="2"/>
  <c r="P403" i="2"/>
  <c r="BI402" i="2"/>
  <c r="BH402" i="2"/>
  <c r="BG402" i="2"/>
  <c r="BE402" i="2"/>
  <c r="T402" i="2"/>
  <c r="R402" i="2"/>
  <c r="P402" i="2"/>
  <c r="BI401" i="2"/>
  <c r="BH401" i="2"/>
  <c r="BG401" i="2"/>
  <c r="BE401" i="2"/>
  <c r="T401" i="2"/>
  <c r="R401" i="2"/>
  <c r="P401" i="2"/>
  <c r="BI400" i="2"/>
  <c r="BH400" i="2"/>
  <c r="BG400" i="2"/>
  <c r="BE400" i="2"/>
  <c r="T400" i="2"/>
  <c r="R400" i="2"/>
  <c r="P400" i="2"/>
  <c r="BI399" i="2"/>
  <c r="BH399" i="2"/>
  <c r="BG399" i="2"/>
  <c r="BE399" i="2"/>
  <c r="T399" i="2"/>
  <c r="R399" i="2"/>
  <c r="P399" i="2"/>
  <c r="BI398" i="2"/>
  <c r="BH398" i="2"/>
  <c r="BG398" i="2"/>
  <c r="BE398" i="2"/>
  <c r="T398" i="2"/>
  <c r="R398" i="2"/>
  <c r="P398" i="2"/>
  <c r="BI397" i="2"/>
  <c r="BH397" i="2"/>
  <c r="BG397" i="2"/>
  <c r="BE397" i="2"/>
  <c r="T397" i="2"/>
  <c r="R397" i="2"/>
  <c r="P397" i="2"/>
  <c r="BI396" i="2"/>
  <c r="BH396" i="2"/>
  <c r="BG396" i="2"/>
  <c r="BE396" i="2"/>
  <c r="T396" i="2"/>
  <c r="R396" i="2"/>
  <c r="P396" i="2"/>
  <c r="BI395" i="2"/>
  <c r="BH395" i="2"/>
  <c r="BG395" i="2"/>
  <c r="BE395" i="2"/>
  <c r="T395" i="2"/>
  <c r="R395" i="2"/>
  <c r="P395" i="2"/>
  <c r="BI394" i="2"/>
  <c r="BH394" i="2"/>
  <c r="BG394" i="2"/>
  <c r="BE394" i="2"/>
  <c r="T394" i="2"/>
  <c r="R394" i="2"/>
  <c r="P394" i="2"/>
  <c r="BI393" i="2"/>
  <c r="BH393" i="2"/>
  <c r="BG393" i="2"/>
  <c r="BE393" i="2"/>
  <c r="T393" i="2"/>
  <c r="R393" i="2"/>
  <c r="P393" i="2"/>
  <c r="BI392" i="2"/>
  <c r="BH392" i="2"/>
  <c r="BG392" i="2"/>
  <c r="BE392" i="2"/>
  <c r="T392" i="2"/>
  <c r="R392" i="2"/>
  <c r="P392" i="2"/>
  <c r="BI391" i="2"/>
  <c r="BH391" i="2"/>
  <c r="BG391" i="2"/>
  <c r="BE391" i="2"/>
  <c r="T391" i="2"/>
  <c r="R391" i="2"/>
  <c r="P391" i="2"/>
  <c r="BI390" i="2"/>
  <c r="BH390" i="2"/>
  <c r="BG390" i="2"/>
  <c r="BE390" i="2"/>
  <c r="T390" i="2"/>
  <c r="R390" i="2"/>
  <c r="P390" i="2"/>
  <c r="BI389" i="2"/>
  <c r="BH389" i="2"/>
  <c r="BG389" i="2"/>
  <c r="BE389" i="2"/>
  <c r="T389" i="2"/>
  <c r="R389" i="2"/>
  <c r="P389" i="2"/>
  <c r="BI387" i="2"/>
  <c r="BH387" i="2"/>
  <c r="BG387" i="2"/>
  <c r="BE387" i="2"/>
  <c r="T387" i="2"/>
  <c r="R387" i="2"/>
  <c r="P387" i="2"/>
  <c r="BI386" i="2"/>
  <c r="BH386" i="2"/>
  <c r="BG386" i="2"/>
  <c r="BE386" i="2"/>
  <c r="T386" i="2"/>
  <c r="R386" i="2"/>
  <c r="P386" i="2"/>
  <c r="BI385" i="2"/>
  <c r="BH385" i="2"/>
  <c r="BG385" i="2"/>
  <c r="BE385" i="2"/>
  <c r="T385" i="2"/>
  <c r="R385" i="2"/>
  <c r="P385" i="2"/>
  <c r="BI384" i="2"/>
  <c r="BH384" i="2"/>
  <c r="BG384" i="2"/>
  <c r="BE384" i="2"/>
  <c r="T384" i="2"/>
  <c r="R384" i="2"/>
  <c r="P384" i="2"/>
  <c r="BI383" i="2"/>
  <c r="BH383" i="2"/>
  <c r="BG383" i="2"/>
  <c r="BE383" i="2"/>
  <c r="T383" i="2"/>
  <c r="R383" i="2"/>
  <c r="P383" i="2"/>
  <c r="BI382" i="2"/>
  <c r="BH382" i="2"/>
  <c r="BG382" i="2"/>
  <c r="BE382" i="2"/>
  <c r="T382" i="2"/>
  <c r="R382" i="2"/>
  <c r="P382" i="2"/>
  <c r="BI381" i="2"/>
  <c r="BH381" i="2"/>
  <c r="BG381" i="2"/>
  <c r="BE381" i="2"/>
  <c r="T381" i="2"/>
  <c r="R381" i="2"/>
  <c r="P381" i="2"/>
  <c r="BI380" i="2"/>
  <c r="BH380" i="2"/>
  <c r="BG380" i="2"/>
  <c r="BE380" i="2"/>
  <c r="T380" i="2"/>
  <c r="R380" i="2"/>
  <c r="P380" i="2"/>
  <c r="BI379" i="2"/>
  <c r="BH379" i="2"/>
  <c r="BG379" i="2"/>
  <c r="BE379" i="2"/>
  <c r="T379" i="2"/>
  <c r="R379" i="2"/>
  <c r="P379" i="2"/>
  <c r="BI378" i="2"/>
  <c r="BH378" i="2"/>
  <c r="BG378" i="2"/>
  <c r="BE378" i="2"/>
  <c r="T378" i="2"/>
  <c r="R378" i="2"/>
  <c r="P378" i="2"/>
  <c r="BI376" i="2"/>
  <c r="BH376" i="2"/>
  <c r="BG376" i="2"/>
  <c r="BE376" i="2"/>
  <c r="T376" i="2"/>
  <c r="R376" i="2"/>
  <c r="P376" i="2"/>
  <c r="BI375" i="2"/>
  <c r="BH375" i="2"/>
  <c r="BG375" i="2"/>
  <c r="BE375" i="2"/>
  <c r="T375" i="2"/>
  <c r="R375" i="2"/>
  <c r="P375" i="2"/>
  <c r="BI373" i="2"/>
  <c r="BH373" i="2"/>
  <c r="BG373" i="2"/>
  <c r="BE373" i="2"/>
  <c r="T373" i="2"/>
  <c r="R373" i="2"/>
  <c r="P373" i="2"/>
  <c r="BI372" i="2"/>
  <c r="BH372" i="2"/>
  <c r="BG372" i="2"/>
  <c r="BE372" i="2"/>
  <c r="T372" i="2"/>
  <c r="R372" i="2"/>
  <c r="P372" i="2"/>
  <c r="BI371" i="2"/>
  <c r="BH371" i="2"/>
  <c r="BG371" i="2"/>
  <c r="BE371" i="2"/>
  <c r="T371" i="2"/>
  <c r="R371" i="2"/>
  <c r="P371" i="2"/>
  <c r="BI370" i="2"/>
  <c r="BH370" i="2"/>
  <c r="BG370" i="2"/>
  <c r="BE370" i="2"/>
  <c r="T370" i="2"/>
  <c r="R370" i="2"/>
  <c r="P370" i="2"/>
  <c r="BI369" i="2"/>
  <c r="BH369" i="2"/>
  <c r="BG369" i="2"/>
  <c r="BE369" i="2"/>
  <c r="T369" i="2"/>
  <c r="R369" i="2"/>
  <c r="P369" i="2"/>
  <c r="BI368" i="2"/>
  <c r="BH368" i="2"/>
  <c r="BG368" i="2"/>
  <c r="BE368" i="2"/>
  <c r="T368" i="2"/>
  <c r="R368" i="2"/>
  <c r="P368" i="2"/>
  <c r="BI367" i="2"/>
  <c r="BH367" i="2"/>
  <c r="BG367" i="2"/>
  <c r="BE367" i="2"/>
  <c r="T367" i="2"/>
  <c r="R367" i="2"/>
  <c r="P367" i="2"/>
  <c r="BI366" i="2"/>
  <c r="BH366" i="2"/>
  <c r="BG366" i="2"/>
  <c r="BE366" i="2"/>
  <c r="T366" i="2"/>
  <c r="R366" i="2"/>
  <c r="P366" i="2"/>
  <c r="BI365" i="2"/>
  <c r="BH365" i="2"/>
  <c r="BG365" i="2"/>
  <c r="BE365" i="2"/>
  <c r="T365" i="2"/>
  <c r="R365" i="2"/>
  <c r="P365" i="2"/>
  <c r="BI364" i="2"/>
  <c r="BH364" i="2"/>
  <c r="BG364" i="2"/>
  <c r="BE364" i="2"/>
  <c r="T364" i="2"/>
  <c r="R364" i="2"/>
  <c r="P364" i="2"/>
  <c r="BI363" i="2"/>
  <c r="BH363" i="2"/>
  <c r="BG363" i="2"/>
  <c r="BE363" i="2"/>
  <c r="T363" i="2"/>
  <c r="R363" i="2"/>
  <c r="P363" i="2"/>
  <c r="BI362" i="2"/>
  <c r="BH362" i="2"/>
  <c r="BG362" i="2"/>
  <c r="BE362" i="2"/>
  <c r="T362" i="2"/>
  <c r="R362" i="2"/>
  <c r="P362" i="2"/>
  <c r="BI361" i="2"/>
  <c r="BH361" i="2"/>
  <c r="BG361" i="2"/>
  <c r="BE361" i="2"/>
  <c r="T361" i="2"/>
  <c r="R361" i="2"/>
  <c r="P361" i="2"/>
  <c r="BI359" i="2"/>
  <c r="BH359" i="2"/>
  <c r="BG359" i="2"/>
  <c r="BE359" i="2"/>
  <c r="T359" i="2"/>
  <c r="T358" i="2"/>
  <c r="R359" i="2"/>
  <c r="R358" i="2"/>
  <c r="P359" i="2"/>
  <c r="P358" i="2"/>
  <c r="BI357" i="2"/>
  <c r="BH357" i="2"/>
  <c r="BG357" i="2"/>
  <c r="BE357" i="2"/>
  <c r="T357" i="2"/>
  <c r="T356" i="2"/>
  <c r="R357" i="2"/>
  <c r="R356" i="2"/>
  <c r="P357" i="2"/>
  <c r="P356" i="2"/>
  <c r="BI355" i="2"/>
  <c r="BH355" i="2"/>
  <c r="BG355" i="2"/>
  <c r="BE355" i="2"/>
  <c r="T355" i="2"/>
  <c r="R355" i="2"/>
  <c r="P355" i="2"/>
  <c r="BI354" i="2"/>
  <c r="BH354" i="2"/>
  <c r="BG354" i="2"/>
  <c r="BE354" i="2"/>
  <c r="T354" i="2"/>
  <c r="R354" i="2"/>
  <c r="P354" i="2"/>
  <c r="BI353" i="2"/>
  <c r="BH353" i="2"/>
  <c r="BG353" i="2"/>
  <c r="BE353" i="2"/>
  <c r="T353" i="2"/>
  <c r="R353" i="2"/>
  <c r="P353" i="2"/>
  <c r="BI352" i="2"/>
  <c r="BH352" i="2"/>
  <c r="BG352" i="2"/>
  <c r="BE352" i="2"/>
  <c r="T352" i="2"/>
  <c r="R352" i="2"/>
  <c r="P352" i="2"/>
  <c r="BI351" i="2"/>
  <c r="BH351" i="2"/>
  <c r="BG351" i="2"/>
  <c r="BE351" i="2"/>
  <c r="T351" i="2"/>
  <c r="R351" i="2"/>
  <c r="P351" i="2"/>
  <c r="BI350" i="2"/>
  <c r="BH350" i="2"/>
  <c r="BG350" i="2"/>
  <c r="BE350" i="2"/>
  <c r="T350" i="2"/>
  <c r="R350" i="2"/>
  <c r="P350" i="2"/>
  <c r="BI349" i="2"/>
  <c r="BH349" i="2"/>
  <c r="BG349" i="2"/>
  <c r="BE349" i="2"/>
  <c r="T349" i="2"/>
  <c r="R349" i="2"/>
  <c r="P349" i="2"/>
  <c r="BI348" i="2"/>
  <c r="BH348" i="2"/>
  <c r="BG348" i="2"/>
  <c r="BE348" i="2"/>
  <c r="T348" i="2"/>
  <c r="R348" i="2"/>
  <c r="P348" i="2"/>
  <c r="BI347" i="2"/>
  <c r="BH347" i="2"/>
  <c r="BG347" i="2"/>
  <c r="BE347" i="2"/>
  <c r="T347" i="2"/>
  <c r="R347" i="2"/>
  <c r="P347" i="2"/>
  <c r="BI346" i="2"/>
  <c r="BH346" i="2"/>
  <c r="BG346" i="2"/>
  <c r="BE346" i="2"/>
  <c r="T346" i="2"/>
  <c r="R346" i="2"/>
  <c r="P346" i="2"/>
  <c r="BI345" i="2"/>
  <c r="BH345" i="2"/>
  <c r="BG345" i="2"/>
  <c r="BE345" i="2"/>
  <c r="T345" i="2"/>
  <c r="R345" i="2"/>
  <c r="P345" i="2"/>
  <c r="BI344" i="2"/>
  <c r="BH344" i="2"/>
  <c r="BG344" i="2"/>
  <c r="BE344" i="2"/>
  <c r="T344" i="2"/>
  <c r="R344" i="2"/>
  <c r="P344" i="2"/>
  <c r="BI343" i="2"/>
  <c r="BH343" i="2"/>
  <c r="BG343" i="2"/>
  <c r="BE343" i="2"/>
  <c r="T343" i="2"/>
  <c r="R343" i="2"/>
  <c r="P343" i="2"/>
  <c r="BI342" i="2"/>
  <c r="BH342" i="2"/>
  <c r="BG342" i="2"/>
  <c r="BE342" i="2"/>
  <c r="T342" i="2"/>
  <c r="R342" i="2"/>
  <c r="P342" i="2"/>
  <c r="BI341" i="2"/>
  <c r="BH341" i="2"/>
  <c r="BG341" i="2"/>
  <c r="BE341" i="2"/>
  <c r="T341" i="2"/>
  <c r="R341" i="2"/>
  <c r="P341" i="2"/>
  <c r="BI340" i="2"/>
  <c r="BH340" i="2"/>
  <c r="BG340" i="2"/>
  <c r="BE340" i="2"/>
  <c r="T340" i="2"/>
  <c r="R340" i="2"/>
  <c r="P340" i="2"/>
  <c r="BI339" i="2"/>
  <c r="BH339" i="2"/>
  <c r="BG339" i="2"/>
  <c r="BE339" i="2"/>
  <c r="T339" i="2"/>
  <c r="R339" i="2"/>
  <c r="P339" i="2"/>
  <c r="BI338" i="2"/>
  <c r="BH338" i="2"/>
  <c r="BG338" i="2"/>
  <c r="BE338" i="2"/>
  <c r="T338" i="2"/>
  <c r="R338" i="2"/>
  <c r="P338" i="2"/>
  <c r="BI337" i="2"/>
  <c r="BH337" i="2"/>
  <c r="BG337" i="2"/>
  <c r="BE337" i="2"/>
  <c r="T337" i="2"/>
  <c r="R337" i="2"/>
  <c r="P337" i="2"/>
  <c r="BI336" i="2"/>
  <c r="BH336" i="2"/>
  <c r="BG336" i="2"/>
  <c r="BE336" i="2"/>
  <c r="T336" i="2"/>
  <c r="R336" i="2"/>
  <c r="P336" i="2"/>
  <c r="BI335" i="2"/>
  <c r="BH335" i="2"/>
  <c r="BG335" i="2"/>
  <c r="BE335" i="2"/>
  <c r="T335" i="2"/>
  <c r="R335" i="2"/>
  <c r="P335" i="2"/>
  <c r="BI334" i="2"/>
  <c r="BH334" i="2"/>
  <c r="BG334" i="2"/>
  <c r="BE334" i="2"/>
  <c r="T334" i="2"/>
  <c r="R334" i="2"/>
  <c r="P334" i="2"/>
  <c r="BI333" i="2"/>
  <c r="BH333" i="2"/>
  <c r="BG333" i="2"/>
  <c r="BE333" i="2"/>
  <c r="T333" i="2"/>
  <c r="R333" i="2"/>
  <c r="P333" i="2"/>
  <c r="BI332" i="2"/>
  <c r="BH332" i="2"/>
  <c r="BG332" i="2"/>
  <c r="BE332" i="2"/>
  <c r="T332" i="2"/>
  <c r="R332" i="2"/>
  <c r="P332" i="2"/>
  <c r="BI331" i="2"/>
  <c r="BH331" i="2"/>
  <c r="BG331" i="2"/>
  <c r="BE331" i="2"/>
  <c r="T331" i="2"/>
  <c r="R331" i="2"/>
  <c r="P331" i="2"/>
  <c r="BI329" i="2"/>
  <c r="BH329" i="2"/>
  <c r="BG329" i="2"/>
  <c r="BE329" i="2"/>
  <c r="T329" i="2"/>
  <c r="R329" i="2"/>
  <c r="P329" i="2"/>
  <c r="BI328" i="2"/>
  <c r="BH328" i="2"/>
  <c r="BG328" i="2"/>
  <c r="BE328" i="2"/>
  <c r="T328" i="2"/>
  <c r="R328" i="2"/>
  <c r="P328" i="2"/>
  <c r="BI327" i="2"/>
  <c r="BH327" i="2"/>
  <c r="BG327" i="2"/>
  <c r="BE327" i="2"/>
  <c r="T327" i="2"/>
  <c r="R327" i="2"/>
  <c r="P327" i="2"/>
  <c r="BI326" i="2"/>
  <c r="BH326" i="2"/>
  <c r="BG326" i="2"/>
  <c r="BE326" i="2"/>
  <c r="T326" i="2"/>
  <c r="R326" i="2"/>
  <c r="P326" i="2"/>
  <c r="BI325" i="2"/>
  <c r="BH325" i="2"/>
  <c r="BG325" i="2"/>
  <c r="BE325" i="2"/>
  <c r="T325" i="2"/>
  <c r="R325" i="2"/>
  <c r="P325" i="2"/>
  <c r="BI324" i="2"/>
  <c r="BH324" i="2"/>
  <c r="BG324" i="2"/>
  <c r="BE324" i="2"/>
  <c r="T324" i="2"/>
  <c r="R324" i="2"/>
  <c r="P324" i="2"/>
  <c r="BI323" i="2"/>
  <c r="BH323" i="2"/>
  <c r="BG323" i="2"/>
  <c r="BE323" i="2"/>
  <c r="T323" i="2"/>
  <c r="R323" i="2"/>
  <c r="P323" i="2"/>
  <c r="BI322" i="2"/>
  <c r="BH322" i="2"/>
  <c r="BG322" i="2"/>
  <c r="BE322" i="2"/>
  <c r="T322" i="2"/>
  <c r="R322" i="2"/>
  <c r="P322" i="2"/>
  <c r="BI321" i="2"/>
  <c r="BH321" i="2"/>
  <c r="BG321" i="2"/>
  <c r="BE321" i="2"/>
  <c r="T321" i="2"/>
  <c r="R321" i="2"/>
  <c r="P321" i="2"/>
  <c r="BI320" i="2"/>
  <c r="BH320" i="2"/>
  <c r="BG320" i="2"/>
  <c r="BE320" i="2"/>
  <c r="T320" i="2"/>
  <c r="R320" i="2"/>
  <c r="P320" i="2"/>
  <c r="BI319" i="2"/>
  <c r="BH319" i="2"/>
  <c r="BG319" i="2"/>
  <c r="BE319" i="2"/>
  <c r="T319" i="2"/>
  <c r="R319" i="2"/>
  <c r="P319" i="2"/>
  <c r="BI317" i="2"/>
  <c r="BH317" i="2"/>
  <c r="BG317" i="2"/>
  <c r="BE317" i="2"/>
  <c r="T317" i="2"/>
  <c r="R317" i="2"/>
  <c r="P317" i="2"/>
  <c r="BI316" i="2"/>
  <c r="BH316" i="2"/>
  <c r="BG316" i="2"/>
  <c r="BE316" i="2"/>
  <c r="T316" i="2"/>
  <c r="R316" i="2"/>
  <c r="P316" i="2"/>
  <c r="BI315" i="2"/>
  <c r="BH315" i="2"/>
  <c r="BG315" i="2"/>
  <c r="BE315" i="2"/>
  <c r="T315" i="2"/>
  <c r="R315" i="2"/>
  <c r="P315" i="2"/>
  <c r="BI314" i="2"/>
  <c r="BH314" i="2"/>
  <c r="BG314" i="2"/>
  <c r="BE314" i="2"/>
  <c r="T314" i="2"/>
  <c r="R314" i="2"/>
  <c r="P314" i="2"/>
  <c r="BI313" i="2"/>
  <c r="BH313" i="2"/>
  <c r="BG313" i="2"/>
  <c r="BE313" i="2"/>
  <c r="T313" i="2"/>
  <c r="R313" i="2"/>
  <c r="P313" i="2"/>
  <c r="BI312" i="2"/>
  <c r="BH312" i="2"/>
  <c r="BG312" i="2"/>
  <c r="BE312" i="2"/>
  <c r="T312" i="2"/>
  <c r="R312" i="2"/>
  <c r="P312" i="2"/>
  <c r="BI311" i="2"/>
  <c r="BH311" i="2"/>
  <c r="BG311" i="2"/>
  <c r="BE311" i="2"/>
  <c r="T311" i="2"/>
  <c r="R311" i="2"/>
  <c r="P311" i="2"/>
  <c r="BI310" i="2"/>
  <c r="BH310" i="2"/>
  <c r="BG310" i="2"/>
  <c r="BE310" i="2"/>
  <c r="T310" i="2"/>
  <c r="R310" i="2"/>
  <c r="P310" i="2"/>
  <c r="BI309" i="2"/>
  <c r="BH309" i="2"/>
  <c r="BG309" i="2"/>
  <c r="BE309" i="2"/>
  <c r="T309" i="2"/>
  <c r="R309" i="2"/>
  <c r="P309" i="2"/>
  <c r="BI308" i="2"/>
  <c r="BH308" i="2"/>
  <c r="BG308" i="2"/>
  <c r="BE308" i="2"/>
  <c r="T308" i="2"/>
  <c r="R308" i="2"/>
  <c r="P308" i="2"/>
  <c r="J106" i="2"/>
  <c r="BI305" i="2"/>
  <c r="BH305" i="2"/>
  <c r="BG305" i="2"/>
  <c r="BE305" i="2"/>
  <c r="T305" i="2"/>
  <c r="T304" i="2" s="1"/>
  <c r="R305" i="2"/>
  <c r="R304" i="2"/>
  <c r="P305" i="2"/>
  <c r="P304" i="2" s="1"/>
  <c r="BI303" i="2"/>
  <c r="BH303" i="2"/>
  <c r="BG303" i="2"/>
  <c r="BE303" i="2"/>
  <c r="T303" i="2"/>
  <c r="R303" i="2"/>
  <c r="P303" i="2"/>
  <c r="BI302" i="2"/>
  <c r="BH302" i="2"/>
  <c r="BG302" i="2"/>
  <c r="BE302" i="2"/>
  <c r="T302" i="2"/>
  <c r="R302" i="2"/>
  <c r="P302" i="2"/>
  <c r="BI301" i="2"/>
  <c r="BH301" i="2"/>
  <c r="BG301" i="2"/>
  <c r="BE301" i="2"/>
  <c r="T301" i="2"/>
  <c r="R301" i="2"/>
  <c r="P301" i="2"/>
  <c r="BI300" i="2"/>
  <c r="BH300" i="2"/>
  <c r="BG300" i="2"/>
  <c r="BE300" i="2"/>
  <c r="T300" i="2"/>
  <c r="R300" i="2"/>
  <c r="P300" i="2"/>
  <c r="BI299" i="2"/>
  <c r="BH299" i="2"/>
  <c r="BG299" i="2"/>
  <c r="BE299" i="2"/>
  <c r="T299" i="2"/>
  <c r="R299" i="2"/>
  <c r="P299" i="2"/>
  <c r="BI298" i="2"/>
  <c r="BH298" i="2"/>
  <c r="BG298" i="2"/>
  <c r="BE298" i="2"/>
  <c r="T298" i="2"/>
  <c r="R298" i="2"/>
  <c r="P298" i="2"/>
  <c r="BI297" i="2"/>
  <c r="BH297" i="2"/>
  <c r="BG297" i="2"/>
  <c r="BE297" i="2"/>
  <c r="T297" i="2"/>
  <c r="R297" i="2"/>
  <c r="P297" i="2"/>
  <c r="BI296" i="2"/>
  <c r="BH296" i="2"/>
  <c r="BG296" i="2"/>
  <c r="BE296" i="2"/>
  <c r="T296" i="2"/>
  <c r="R296" i="2"/>
  <c r="P296" i="2"/>
  <c r="BI295" i="2"/>
  <c r="BH295" i="2"/>
  <c r="BG295" i="2"/>
  <c r="BE295" i="2"/>
  <c r="T295" i="2"/>
  <c r="R295" i="2"/>
  <c r="P295" i="2"/>
  <c r="BI294" i="2"/>
  <c r="BH294" i="2"/>
  <c r="BG294" i="2"/>
  <c r="BE294" i="2"/>
  <c r="T294" i="2"/>
  <c r="R294" i="2"/>
  <c r="P294" i="2"/>
  <c r="BI293" i="2"/>
  <c r="BH293" i="2"/>
  <c r="BG293" i="2"/>
  <c r="BE293" i="2"/>
  <c r="T293" i="2"/>
  <c r="R293" i="2"/>
  <c r="P293" i="2"/>
  <c r="BI292" i="2"/>
  <c r="BH292" i="2"/>
  <c r="BG292" i="2"/>
  <c r="BE292" i="2"/>
  <c r="T292" i="2"/>
  <c r="R292" i="2"/>
  <c r="P292" i="2"/>
  <c r="BI291" i="2"/>
  <c r="BH291" i="2"/>
  <c r="BG291" i="2"/>
  <c r="BE291" i="2"/>
  <c r="T291" i="2"/>
  <c r="R291" i="2"/>
  <c r="P291" i="2"/>
  <c r="BI290" i="2"/>
  <c r="BH290" i="2"/>
  <c r="BG290" i="2"/>
  <c r="BE290" i="2"/>
  <c r="T290" i="2"/>
  <c r="R290" i="2"/>
  <c r="P290" i="2"/>
  <c r="BI289" i="2"/>
  <c r="BH289" i="2"/>
  <c r="BG289" i="2"/>
  <c r="BE289" i="2"/>
  <c r="T289" i="2"/>
  <c r="R289" i="2"/>
  <c r="P289" i="2"/>
  <c r="BI288" i="2"/>
  <c r="BH288" i="2"/>
  <c r="BG288" i="2"/>
  <c r="BE288" i="2"/>
  <c r="T288" i="2"/>
  <c r="R288" i="2"/>
  <c r="P288" i="2"/>
  <c r="BI287" i="2"/>
  <c r="BH287" i="2"/>
  <c r="BG287" i="2"/>
  <c r="BE287" i="2"/>
  <c r="T287" i="2"/>
  <c r="R287" i="2"/>
  <c r="P287" i="2"/>
  <c r="BI286" i="2"/>
  <c r="BH286" i="2"/>
  <c r="BG286" i="2"/>
  <c r="BE286" i="2"/>
  <c r="T286" i="2"/>
  <c r="R286" i="2"/>
  <c r="P286" i="2"/>
  <c r="BI285" i="2"/>
  <c r="BH285" i="2"/>
  <c r="BG285" i="2"/>
  <c r="BE285" i="2"/>
  <c r="T285" i="2"/>
  <c r="R285" i="2"/>
  <c r="P285" i="2"/>
  <c r="BI284" i="2"/>
  <c r="BH284" i="2"/>
  <c r="BG284" i="2"/>
  <c r="BE284" i="2"/>
  <c r="T284" i="2"/>
  <c r="R284" i="2"/>
  <c r="P284" i="2"/>
  <c r="BI283" i="2"/>
  <c r="BH283" i="2"/>
  <c r="BG283" i="2"/>
  <c r="BE283" i="2"/>
  <c r="T283" i="2"/>
  <c r="R283" i="2"/>
  <c r="P283" i="2"/>
  <c r="BI282" i="2"/>
  <c r="BH282" i="2"/>
  <c r="BG282" i="2"/>
  <c r="BE282" i="2"/>
  <c r="T282" i="2"/>
  <c r="R282" i="2"/>
  <c r="P282" i="2"/>
  <c r="BI281" i="2"/>
  <c r="BH281" i="2"/>
  <c r="BG281" i="2"/>
  <c r="BE281" i="2"/>
  <c r="T281" i="2"/>
  <c r="R281" i="2"/>
  <c r="P281" i="2"/>
  <c r="BI280" i="2"/>
  <c r="BH280" i="2"/>
  <c r="BG280" i="2"/>
  <c r="BE280" i="2"/>
  <c r="T280" i="2"/>
  <c r="R280" i="2"/>
  <c r="P280" i="2"/>
  <c r="BI279" i="2"/>
  <c r="BH279" i="2"/>
  <c r="BG279" i="2"/>
  <c r="BE279" i="2"/>
  <c r="T279" i="2"/>
  <c r="R279" i="2"/>
  <c r="P279" i="2"/>
  <c r="BI278" i="2"/>
  <c r="BH278" i="2"/>
  <c r="BG278" i="2"/>
  <c r="BE278" i="2"/>
  <c r="T278" i="2"/>
  <c r="R278" i="2"/>
  <c r="P278" i="2"/>
  <c r="BI277" i="2"/>
  <c r="BH277" i="2"/>
  <c r="BG277" i="2"/>
  <c r="BE277" i="2"/>
  <c r="T277" i="2"/>
  <c r="R277" i="2"/>
  <c r="P277" i="2"/>
  <c r="BI276" i="2"/>
  <c r="BH276" i="2"/>
  <c r="BG276" i="2"/>
  <c r="BE276" i="2"/>
  <c r="T276" i="2"/>
  <c r="R276" i="2"/>
  <c r="P276" i="2"/>
  <c r="BI275" i="2"/>
  <c r="BH275" i="2"/>
  <c r="BG275" i="2"/>
  <c r="BE275" i="2"/>
  <c r="T275" i="2"/>
  <c r="R275" i="2"/>
  <c r="P275" i="2"/>
  <c r="BI274" i="2"/>
  <c r="BH274" i="2"/>
  <c r="BG274" i="2"/>
  <c r="BE274" i="2"/>
  <c r="T274" i="2"/>
  <c r="R274" i="2"/>
  <c r="P274" i="2"/>
  <c r="BI273" i="2"/>
  <c r="BH273" i="2"/>
  <c r="BG273" i="2"/>
  <c r="BE273" i="2"/>
  <c r="T273" i="2"/>
  <c r="R273" i="2"/>
  <c r="P273" i="2"/>
  <c r="BI272" i="2"/>
  <c r="BH272" i="2"/>
  <c r="BG272" i="2"/>
  <c r="BE272" i="2"/>
  <c r="T272" i="2"/>
  <c r="R272" i="2"/>
  <c r="P272" i="2"/>
  <c r="BI271" i="2"/>
  <c r="BH271" i="2"/>
  <c r="BG271" i="2"/>
  <c r="BE271" i="2"/>
  <c r="T271" i="2"/>
  <c r="R271" i="2"/>
  <c r="P271" i="2"/>
  <c r="BI270" i="2"/>
  <c r="BH270" i="2"/>
  <c r="BG270" i="2"/>
  <c r="BE270" i="2"/>
  <c r="T270" i="2"/>
  <c r="R270" i="2"/>
  <c r="P270" i="2"/>
  <c r="BI269" i="2"/>
  <c r="BH269" i="2"/>
  <c r="BG269" i="2"/>
  <c r="BE269" i="2"/>
  <c r="T269" i="2"/>
  <c r="R269" i="2"/>
  <c r="P269" i="2"/>
  <c r="BI268" i="2"/>
  <c r="BH268" i="2"/>
  <c r="BG268" i="2"/>
  <c r="BE268" i="2"/>
  <c r="T268" i="2"/>
  <c r="R268" i="2"/>
  <c r="P268" i="2"/>
  <c r="BI267" i="2"/>
  <c r="BH267" i="2"/>
  <c r="BG267" i="2"/>
  <c r="BE267" i="2"/>
  <c r="T267" i="2"/>
  <c r="R267" i="2"/>
  <c r="P267" i="2"/>
  <c r="BI266" i="2"/>
  <c r="BH266" i="2"/>
  <c r="BG266" i="2"/>
  <c r="BE266" i="2"/>
  <c r="T266" i="2"/>
  <c r="R266" i="2"/>
  <c r="P266" i="2"/>
  <c r="BI265" i="2"/>
  <c r="BH265" i="2"/>
  <c r="BG265" i="2"/>
  <c r="BE265" i="2"/>
  <c r="T265" i="2"/>
  <c r="R265" i="2"/>
  <c r="P265" i="2"/>
  <c r="BI264" i="2"/>
  <c r="BH264" i="2"/>
  <c r="BG264" i="2"/>
  <c r="BE264" i="2"/>
  <c r="T264" i="2"/>
  <c r="R264" i="2"/>
  <c r="P264" i="2"/>
  <c r="BI263" i="2"/>
  <c r="BH263" i="2"/>
  <c r="BG263" i="2"/>
  <c r="BE263" i="2"/>
  <c r="T263" i="2"/>
  <c r="R263" i="2"/>
  <c r="P263" i="2"/>
  <c r="BI262" i="2"/>
  <c r="BH262" i="2"/>
  <c r="BG262" i="2"/>
  <c r="BE262" i="2"/>
  <c r="T262" i="2"/>
  <c r="R262" i="2"/>
  <c r="P262" i="2"/>
  <c r="BI261" i="2"/>
  <c r="BH261" i="2"/>
  <c r="BG261" i="2"/>
  <c r="BE261" i="2"/>
  <c r="T261" i="2"/>
  <c r="R261" i="2"/>
  <c r="P261" i="2"/>
  <c r="BI260" i="2"/>
  <c r="BH260" i="2"/>
  <c r="BG260" i="2"/>
  <c r="BE260" i="2"/>
  <c r="T260" i="2"/>
  <c r="R260" i="2"/>
  <c r="P260" i="2"/>
  <c r="BI259" i="2"/>
  <c r="BH259" i="2"/>
  <c r="BG259" i="2"/>
  <c r="BE259" i="2"/>
  <c r="T259" i="2"/>
  <c r="R259" i="2"/>
  <c r="P259" i="2"/>
  <c r="BI258" i="2"/>
  <c r="BH258" i="2"/>
  <c r="BG258" i="2"/>
  <c r="BE258" i="2"/>
  <c r="T258" i="2"/>
  <c r="R258" i="2"/>
  <c r="P258" i="2"/>
  <c r="BI257" i="2"/>
  <c r="BH257" i="2"/>
  <c r="BG257" i="2"/>
  <c r="BE257" i="2"/>
  <c r="T257" i="2"/>
  <c r="R257" i="2"/>
  <c r="P257" i="2"/>
  <c r="BI255" i="2"/>
  <c r="BH255" i="2"/>
  <c r="BG255" i="2"/>
  <c r="BE255" i="2"/>
  <c r="T255" i="2"/>
  <c r="R255" i="2"/>
  <c r="P255" i="2"/>
  <c r="BI254" i="2"/>
  <c r="BH254" i="2"/>
  <c r="BG254" i="2"/>
  <c r="BE254" i="2"/>
  <c r="T254" i="2"/>
  <c r="R254" i="2"/>
  <c r="P254" i="2"/>
  <c r="BI253" i="2"/>
  <c r="BH253" i="2"/>
  <c r="BG253" i="2"/>
  <c r="BE253" i="2"/>
  <c r="T253" i="2"/>
  <c r="R253" i="2"/>
  <c r="P253" i="2"/>
  <c r="BI252" i="2"/>
  <c r="BH252" i="2"/>
  <c r="BG252" i="2"/>
  <c r="BE252" i="2"/>
  <c r="T252" i="2"/>
  <c r="R252" i="2"/>
  <c r="P252" i="2"/>
  <c r="BI251" i="2"/>
  <c r="BH251" i="2"/>
  <c r="BG251" i="2"/>
  <c r="BE251" i="2"/>
  <c r="T251" i="2"/>
  <c r="R251" i="2"/>
  <c r="P251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8" i="2"/>
  <c r="BH248" i="2"/>
  <c r="BG248" i="2"/>
  <c r="BE248" i="2"/>
  <c r="T248" i="2"/>
  <c r="R248" i="2"/>
  <c r="P248" i="2"/>
  <c r="BI247" i="2"/>
  <c r="BH247" i="2"/>
  <c r="BG247" i="2"/>
  <c r="BE247" i="2"/>
  <c r="T247" i="2"/>
  <c r="R247" i="2"/>
  <c r="P247" i="2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44" i="2"/>
  <c r="BH244" i="2"/>
  <c r="BG244" i="2"/>
  <c r="BE244" i="2"/>
  <c r="T244" i="2"/>
  <c r="R244" i="2"/>
  <c r="P244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6" i="2"/>
  <c r="BH236" i="2"/>
  <c r="BG236" i="2"/>
  <c r="BE236" i="2"/>
  <c r="T236" i="2"/>
  <c r="R236" i="2"/>
  <c r="P236" i="2"/>
  <c r="BI235" i="2"/>
  <c r="BH235" i="2"/>
  <c r="BG235" i="2"/>
  <c r="BE235" i="2"/>
  <c r="T235" i="2"/>
  <c r="R235" i="2"/>
  <c r="P235" i="2"/>
  <c r="BI234" i="2"/>
  <c r="BH234" i="2"/>
  <c r="BG234" i="2"/>
  <c r="BE234" i="2"/>
  <c r="T234" i="2"/>
  <c r="R234" i="2"/>
  <c r="P234" i="2"/>
  <c r="BI233" i="2"/>
  <c r="BH233" i="2"/>
  <c r="BG233" i="2"/>
  <c r="BE233" i="2"/>
  <c r="T233" i="2"/>
  <c r="R233" i="2"/>
  <c r="P233" i="2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7" i="2"/>
  <c r="BH217" i="2"/>
  <c r="BG217" i="2"/>
  <c r="BE217" i="2"/>
  <c r="T217" i="2"/>
  <c r="R217" i="2"/>
  <c r="P217" i="2"/>
  <c r="BI216" i="2"/>
  <c r="BH216" i="2"/>
  <c r="BG216" i="2"/>
  <c r="BE216" i="2"/>
  <c r="T216" i="2"/>
  <c r="R216" i="2"/>
  <c r="P216" i="2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F142" i="2"/>
  <c r="E140" i="2"/>
  <c r="F89" i="2"/>
  <c r="E87" i="2"/>
  <c r="J24" i="2"/>
  <c r="E24" i="2"/>
  <c r="J145" i="2" s="1"/>
  <c r="J23" i="2"/>
  <c r="J21" i="2"/>
  <c r="E21" i="2"/>
  <c r="J91" i="2" s="1"/>
  <c r="J20" i="2"/>
  <c r="J18" i="2"/>
  <c r="E18" i="2"/>
  <c r="F92" i="2" s="1"/>
  <c r="J17" i="2"/>
  <c r="J15" i="2"/>
  <c r="E15" i="2"/>
  <c r="F144" i="2" s="1"/>
  <c r="J14" i="2"/>
  <c r="J12" i="2"/>
  <c r="J142" i="2"/>
  <c r="E7" i="2"/>
  <c r="E85" i="2"/>
  <c r="L90" i="1"/>
  <c r="AM90" i="1"/>
  <c r="AM89" i="1"/>
  <c r="L89" i="1"/>
  <c r="AM87" i="1"/>
  <c r="L87" i="1"/>
  <c r="L85" i="1"/>
  <c r="L84" i="1"/>
  <c r="BK471" i="2"/>
  <c r="BK456" i="2"/>
  <c r="BK424" i="2"/>
  <c r="BK422" i="2"/>
  <c r="BK369" i="2"/>
  <c r="J348" i="2"/>
  <c r="BK328" i="2"/>
  <c r="BK293" i="2"/>
  <c r="BK245" i="2"/>
  <c r="BK170" i="2"/>
  <c r="J438" i="2"/>
  <c r="J421" i="2"/>
  <c r="J415" i="2"/>
  <c r="J406" i="2"/>
  <c r="BK399" i="2"/>
  <c r="BK383" i="2"/>
  <c r="J376" i="2"/>
  <c r="BK364" i="2"/>
  <c r="J359" i="2"/>
  <c r="J341" i="2"/>
  <c r="J327" i="2"/>
  <c r="BK280" i="2"/>
  <c r="J265" i="2"/>
  <c r="BK205" i="2"/>
  <c r="BK193" i="2"/>
  <c r="BK156" i="2"/>
  <c r="J427" i="2"/>
  <c r="BK384" i="2"/>
  <c r="J372" i="2"/>
  <c r="BK341" i="2"/>
  <c r="J287" i="2"/>
  <c r="BK271" i="2"/>
  <c r="AS94" i="1"/>
  <c r="BK317" i="2"/>
  <c r="J312" i="2"/>
  <c r="BK301" i="2"/>
  <c r="J288" i="2"/>
  <c r="BK278" i="2"/>
  <c r="J261" i="2"/>
  <c r="J239" i="2"/>
  <c r="J220" i="2"/>
  <c r="BK207" i="2"/>
  <c r="J185" i="2"/>
  <c r="BK177" i="2"/>
  <c r="J168" i="2"/>
  <c r="J443" i="2"/>
  <c r="BK435" i="2"/>
  <c r="BK421" i="2"/>
  <c r="BK404" i="2"/>
  <c r="BK398" i="2"/>
  <c r="J355" i="2"/>
  <c r="BK346" i="2"/>
  <c r="BK338" i="2"/>
  <c r="BK331" i="2"/>
  <c r="BK292" i="2"/>
  <c r="J275" i="2"/>
  <c r="BK267" i="2"/>
  <c r="BK237" i="2"/>
  <c r="J204" i="2"/>
  <c r="J180" i="2"/>
  <c r="J414" i="2"/>
  <c r="J382" i="2"/>
  <c r="BK345" i="2"/>
  <c r="BK241" i="2"/>
  <c r="BK196" i="2"/>
  <c r="J154" i="2"/>
  <c r="BK439" i="2"/>
  <c r="BK387" i="2"/>
  <c r="BK350" i="2"/>
  <c r="BK337" i="2"/>
  <c r="J328" i="2"/>
  <c r="BK259" i="2"/>
  <c r="BK449" i="2"/>
  <c r="BK431" i="2"/>
  <c r="J428" i="2"/>
  <c r="J389" i="2"/>
  <c r="J352" i="2"/>
  <c r="BK286" i="2"/>
  <c r="BK260" i="2"/>
  <c r="BK418" i="2"/>
  <c r="J450" i="2"/>
  <c r="BK426" i="2"/>
  <c r="BK357" i="2"/>
  <c r="BK323" i="2"/>
  <c r="BK302" i="2"/>
  <c r="BK247" i="2"/>
  <c r="J215" i="2"/>
  <c r="J190" i="2"/>
  <c r="J175" i="2"/>
  <c r="BK402" i="2"/>
  <c r="J365" i="2"/>
  <c r="BK303" i="2"/>
  <c r="BK282" i="2"/>
  <c r="BK265" i="2"/>
  <c r="BK243" i="2"/>
  <c r="J226" i="2"/>
  <c r="J197" i="2"/>
  <c r="BK158" i="2"/>
  <c r="J349" i="3"/>
  <c r="J336" i="3"/>
  <c r="BK312" i="3"/>
  <c r="BK276" i="3"/>
  <c r="BK259" i="3"/>
  <c r="BK215" i="3"/>
  <c r="BK175" i="3"/>
  <c r="BK341" i="3"/>
  <c r="BK321" i="3"/>
  <c r="BK273" i="3"/>
  <c r="J251" i="3"/>
  <c r="J360" i="3"/>
  <c r="BK333" i="3"/>
  <c r="BK209" i="3"/>
  <c r="J184" i="3"/>
  <c r="J166" i="3"/>
  <c r="J141" i="3"/>
  <c r="BK325" i="3"/>
  <c r="J304" i="3"/>
  <c r="BK238" i="3"/>
  <c r="J179" i="3"/>
  <c r="BK158" i="3"/>
  <c r="BK351" i="3"/>
  <c r="BK284" i="3"/>
  <c r="BK221" i="3"/>
  <c r="J356" i="3"/>
  <c r="J289" i="3"/>
  <c r="J250" i="3"/>
  <c r="BK181" i="3"/>
  <c r="J305" i="3"/>
  <c r="J267" i="3"/>
  <c r="BK233" i="3"/>
  <c r="J214" i="3"/>
  <c r="BK139" i="3"/>
  <c r="J296" i="3"/>
  <c r="J190" i="3"/>
  <c r="BK298" i="3"/>
  <c r="J178" i="3"/>
  <c r="BK361" i="3"/>
  <c r="BK342" i="3"/>
  <c r="BK311" i="3"/>
  <c r="BK301" i="3"/>
  <c r="BK260" i="3"/>
  <c r="J234" i="3"/>
  <c r="BK147" i="3"/>
  <c r="BK289" i="3"/>
  <c r="J136" i="3"/>
  <c r="J260" i="3"/>
  <c r="BK227" i="3"/>
  <c r="J193" i="3"/>
  <c r="BK164" i="3"/>
  <c r="BK137" i="3"/>
  <c r="J183" i="4"/>
  <c r="J138" i="4"/>
  <c r="BK198" i="4"/>
  <c r="BK176" i="4"/>
  <c r="BK160" i="4"/>
  <c r="J158" i="4"/>
  <c r="J130" i="4"/>
  <c r="BK139" i="4"/>
  <c r="J132" i="4"/>
  <c r="J197" i="4"/>
  <c r="J179" i="4"/>
  <c r="BK149" i="4"/>
  <c r="BK138" i="4"/>
  <c r="J171" i="4"/>
  <c r="J141" i="4"/>
  <c r="J231" i="5"/>
  <c r="J177" i="5"/>
  <c r="J232" i="5"/>
  <c r="J210" i="5"/>
  <c r="BK184" i="5"/>
  <c r="BK154" i="5"/>
  <c r="BK131" i="5"/>
  <c r="BK173" i="5"/>
  <c r="BK218" i="5"/>
  <c r="BK190" i="5"/>
  <c r="J199" i="5"/>
  <c r="J176" i="5"/>
  <c r="J229" i="5"/>
  <c r="J203" i="5"/>
  <c r="BK189" i="5"/>
  <c r="J162" i="5"/>
  <c r="BK139" i="5"/>
  <c r="BK177" i="5"/>
  <c r="BK223" i="5"/>
  <c r="BK205" i="5"/>
  <c r="BK192" i="5"/>
  <c r="BK155" i="5"/>
  <c r="BK132" i="5"/>
  <c r="J148" i="6"/>
  <c r="BK164" i="6"/>
  <c r="J151" i="6"/>
  <c r="BK163" i="6"/>
  <c r="BK133" i="6"/>
  <c r="BK131" i="6"/>
  <c r="BK147" i="6"/>
  <c r="BK137" i="6"/>
  <c r="BK527" i="7"/>
  <c r="BK513" i="7"/>
  <c r="J494" i="7"/>
  <c r="J478" i="7"/>
  <c r="BK467" i="7"/>
  <c r="J459" i="7"/>
  <c r="J446" i="7"/>
  <c r="J429" i="7"/>
  <c r="J417" i="7"/>
  <c r="BK399" i="7"/>
  <c r="BK371" i="7"/>
  <c r="J352" i="7"/>
  <c r="BK336" i="7"/>
  <c r="J324" i="7"/>
  <c r="BK302" i="7"/>
  <c r="BK286" i="7"/>
  <c r="BK271" i="7"/>
  <c r="J254" i="7"/>
  <c r="BK237" i="7"/>
  <c r="BK217" i="7"/>
  <c r="J203" i="7"/>
  <c r="J188" i="7"/>
  <c r="J180" i="7"/>
  <c r="J166" i="7"/>
  <c r="J150" i="7"/>
  <c r="BK524" i="7"/>
  <c r="BK498" i="7"/>
  <c r="BK474" i="7"/>
  <c r="J392" i="7"/>
  <c r="BK374" i="7"/>
  <c r="J357" i="7"/>
  <c r="BK337" i="7"/>
  <c r="J325" i="7"/>
  <c r="J301" i="7"/>
  <c r="J281" i="7"/>
  <c r="J253" i="7"/>
  <c r="BK234" i="7"/>
  <c r="BK222" i="7"/>
  <c r="BK210" i="7"/>
  <c r="J194" i="7"/>
  <c r="J156" i="7"/>
  <c r="BK519" i="7"/>
  <c r="BK435" i="7"/>
  <c r="BK352" i="7"/>
  <c r="J280" i="7"/>
  <c r="BK205" i="7"/>
  <c r="BK391" i="7"/>
  <c r="J338" i="7"/>
  <c r="BK256" i="7"/>
  <c r="BK191" i="7"/>
  <c r="J152" i="7"/>
  <c r="J489" i="7"/>
  <c r="J420" i="7"/>
  <c r="J359" i="7"/>
  <c r="J314" i="7"/>
  <c r="J288" i="7"/>
  <c r="BK470" i="2"/>
  <c r="J423" i="2"/>
  <c r="J366" i="2"/>
  <c r="J267" i="2"/>
  <c r="J213" i="2"/>
  <c r="BK168" i="2"/>
  <c r="J418" i="2"/>
  <c r="BK403" i="2"/>
  <c r="BK370" i="2"/>
  <c r="BK342" i="2"/>
  <c r="J281" i="2"/>
  <c r="BK254" i="2"/>
  <c r="J181" i="2"/>
  <c r="BK412" i="2"/>
  <c r="BK347" i="2"/>
  <c r="BK232" i="2"/>
  <c r="J452" i="2"/>
  <c r="J329" i="2"/>
  <c r="J313" i="2"/>
  <c r="J298" i="2"/>
  <c r="BK264" i="2"/>
  <c r="J216" i="2"/>
  <c r="BK195" i="2"/>
  <c r="BK452" i="2"/>
  <c r="J424" i="2"/>
  <c r="J403" i="2"/>
  <c r="BK349" i="2"/>
  <c r="J337" i="2"/>
  <c r="BK268" i="2"/>
  <c r="BK183" i="2"/>
  <c r="BK392" i="2"/>
  <c r="J247" i="2"/>
  <c r="J454" i="2"/>
  <c r="BK363" i="2"/>
  <c r="J291" i="2"/>
  <c r="BK442" i="2"/>
  <c r="J391" i="2"/>
  <c r="BK329" i="2"/>
  <c r="BK200" i="2"/>
  <c r="J193" i="2"/>
  <c r="J192" i="2"/>
  <c r="J191" i="2"/>
  <c r="BK190" i="2"/>
  <c r="BK173" i="2"/>
  <c r="J167" i="2"/>
  <c r="BK163" i="2"/>
  <c r="BK162" i="2"/>
  <c r="J159" i="2"/>
  <c r="J472" i="2"/>
  <c r="J469" i="2"/>
  <c r="J467" i="2"/>
  <c r="J465" i="2"/>
  <c r="BK461" i="2"/>
  <c r="J458" i="2"/>
  <c r="BK448" i="2"/>
  <c r="BK438" i="2"/>
  <c r="J417" i="2"/>
  <c r="J412" i="2"/>
  <c r="J411" i="2"/>
  <c r="J405" i="2"/>
  <c r="BK397" i="2"/>
  <c r="J385" i="2"/>
  <c r="BK368" i="2"/>
  <c r="J363" i="2"/>
  <c r="BK327" i="2"/>
  <c r="J319" i="2"/>
  <c r="BK284" i="2"/>
  <c r="BK283" i="2"/>
  <c r="BK273" i="2"/>
  <c r="BK266" i="2"/>
  <c r="BK257" i="2"/>
  <c r="J255" i="2"/>
  <c r="BK219" i="2"/>
  <c r="BK203" i="2"/>
  <c r="J196" i="2"/>
  <c r="BK186" i="2"/>
  <c r="BK176" i="2"/>
  <c r="J153" i="2"/>
  <c r="J470" i="2"/>
  <c r="BK457" i="2"/>
  <c r="BK454" i="2"/>
  <c r="BK436" i="2"/>
  <c r="BK390" i="2"/>
  <c r="BK373" i="2"/>
  <c r="BK467" i="2"/>
  <c r="J461" i="2"/>
  <c r="J446" i="2"/>
  <c r="BK443" i="2"/>
  <c r="BK427" i="2"/>
  <c r="J408" i="2"/>
  <c r="BK365" i="2"/>
  <c r="BK355" i="2"/>
  <c r="BK326" i="2"/>
  <c r="J321" i="2"/>
  <c r="J310" i="2"/>
  <c r="BK308" i="2"/>
  <c r="BK297" i="2"/>
  <c r="J280" i="2"/>
  <c r="J258" i="2"/>
  <c r="J243" i="2"/>
  <c r="BK226" i="2"/>
  <c r="BK220" i="2"/>
  <c r="J211" i="2"/>
  <c r="J205" i="2"/>
  <c r="J194" i="2"/>
  <c r="J187" i="2"/>
  <c r="J177" i="2"/>
  <c r="J164" i="2"/>
  <c r="BK157" i="2"/>
  <c r="BK154" i="2"/>
  <c r="J395" i="2"/>
  <c r="J384" i="2"/>
  <c r="BK372" i="2"/>
  <c r="BK316" i="2"/>
  <c r="J308" i="2"/>
  <c r="J295" i="2"/>
  <c r="J285" i="2"/>
  <c r="BK281" i="2"/>
  <c r="J269" i="2"/>
  <c r="BK250" i="2"/>
  <c r="J246" i="2"/>
  <c r="BK234" i="2"/>
  <c r="BK227" i="2"/>
  <c r="J219" i="2"/>
  <c r="J208" i="2"/>
  <c r="BK187" i="2"/>
  <c r="BK171" i="2"/>
  <c r="J152" i="2"/>
  <c r="J364" i="3"/>
  <c r="BK356" i="3"/>
  <c r="J347" i="3"/>
  <c r="J335" i="3"/>
  <c r="J321" i="3"/>
  <c r="BK300" i="3"/>
  <c r="J280" i="3"/>
  <c r="J275" i="3"/>
  <c r="J262" i="3"/>
  <c r="BK250" i="3"/>
  <c r="BK229" i="3"/>
  <c r="BK212" i="3"/>
  <c r="J198" i="3"/>
  <c r="BK157" i="3"/>
  <c r="J353" i="3"/>
  <c r="BK343" i="3"/>
  <c r="BK331" i="3"/>
  <c r="J328" i="3"/>
  <c r="J318" i="3"/>
  <c r="J298" i="3"/>
  <c r="J265" i="3"/>
  <c r="J254" i="3"/>
  <c r="BK235" i="3"/>
  <c r="J351" i="3"/>
  <c r="J273" i="3"/>
  <c r="BK210" i="3"/>
  <c r="BK183" i="3"/>
  <c r="BK169" i="3"/>
  <c r="J162" i="3"/>
  <c r="J161" i="3"/>
  <c r="BK152" i="3"/>
  <c r="BK140" i="3"/>
  <c r="BK315" i="3"/>
  <c r="J290" i="3"/>
  <c r="J261" i="3"/>
  <c r="BK251" i="3"/>
  <c r="BK206" i="3"/>
  <c r="J196" i="3"/>
  <c r="J137" i="3"/>
  <c r="BK340" i="3"/>
  <c r="BK313" i="3"/>
  <c r="J284" i="3"/>
  <c r="J270" i="3"/>
  <c r="J227" i="3"/>
  <c r="BK186" i="3"/>
  <c r="BK337" i="3"/>
  <c r="J311" i="3"/>
  <c r="BK295" i="3"/>
  <c r="BK268" i="3"/>
  <c r="J243" i="3"/>
  <c r="BK231" i="3"/>
  <c r="BK226" i="3"/>
  <c r="BK218" i="3"/>
  <c r="J211" i="3"/>
  <c r="J145" i="3"/>
  <c r="J140" i="3"/>
  <c r="J316" i="3"/>
  <c r="BK278" i="3"/>
  <c r="J225" i="3"/>
  <c r="J152" i="3"/>
  <c r="BK359" i="3"/>
  <c r="J294" i="3"/>
  <c r="BK287" i="3"/>
  <c r="BK145" i="3"/>
  <c r="J366" i="3"/>
  <c r="J358" i="3"/>
  <c r="BK347" i="3"/>
  <c r="BK338" i="3"/>
  <c r="J317" i="3"/>
  <c r="BK309" i="3"/>
  <c r="BK292" i="3"/>
  <c r="J279" i="3"/>
  <c r="BK257" i="3"/>
  <c r="J249" i="3"/>
  <c r="BK237" i="3"/>
  <c r="J232" i="3"/>
  <c r="J210" i="3"/>
  <c r="J177" i="3"/>
  <c r="BK310" i="3"/>
  <c r="BK288" i="3"/>
  <c r="BK172" i="3"/>
  <c r="BK155" i="3"/>
  <c r="J324" i="3"/>
  <c r="J299" i="3"/>
  <c r="J259" i="3"/>
  <c r="BK241" i="3"/>
  <c r="J231" i="3"/>
  <c r="J204" i="3"/>
  <c r="J195" i="3"/>
  <c r="BK168" i="3"/>
  <c r="BK166" i="3"/>
  <c r="J142" i="3"/>
  <c r="BK207" i="4"/>
  <c r="BK191" i="4"/>
  <c r="J181" i="4"/>
  <c r="J139" i="4"/>
  <c r="BK130" i="4"/>
  <c r="J147" i="4"/>
  <c r="BK199" i="4"/>
  <c r="BK182" i="4"/>
  <c r="BK173" i="4"/>
  <c r="J166" i="4"/>
  <c r="BK157" i="4"/>
  <c r="J152" i="4"/>
  <c r="BK159" i="4"/>
  <c r="BK152" i="4"/>
  <c r="J135" i="4"/>
  <c r="J172" i="4"/>
  <c r="J143" i="4"/>
  <c r="J207" i="4"/>
  <c r="BK165" i="4"/>
  <c r="BK204" i="4"/>
  <c r="J200" i="4"/>
  <c r="BK188" i="4"/>
  <c r="J184" i="4"/>
  <c r="J178" i="4"/>
  <c r="J173" i="4"/>
  <c r="BK158" i="4"/>
  <c r="J140" i="4"/>
  <c r="J131" i="4"/>
  <c r="BK155" i="4"/>
  <c r="J136" i="4"/>
  <c r="BK179" i="4"/>
  <c r="BK162" i="4"/>
  <c r="J198" i="4"/>
  <c r="J159" i="4"/>
  <c r="J223" i="5"/>
  <c r="J183" i="5"/>
  <c r="BK152" i="5"/>
  <c r="J137" i="5"/>
  <c r="BK219" i="5"/>
  <c r="BK208" i="5"/>
  <c r="BK199" i="5"/>
  <c r="BK178" i="5"/>
  <c r="BK167" i="5"/>
  <c r="BK147" i="5"/>
  <c r="BK135" i="5"/>
  <c r="BK213" i="5"/>
  <c r="BK227" i="5"/>
  <c r="BK175" i="5"/>
  <c r="J213" i="5"/>
  <c r="J163" i="5"/>
  <c r="J215" i="5"/>
  <c r="BK197" i="5"/>
  <c r="J166" i="5"/>
  <c r="BK161" i="5"/>
  <c r="BK195" i="5"/>
  <c r="J219" i="5"/>
  <c r="J175" i="5"/>
  <c r="J234" i="5"/>
  <c r="BK228" i="5"/>
  <c r="BK225" i="5"/>
  <c r="BK207" i="5"/>
  <c r="BK196" i="5"/>
  <c r="BK182" i="5"/>
  <c r="J172" i="5"/>
  <c r="BK163" i="5"/>
  <c r="J160" i="5"/>
  <c r="J155" i="5"/>
  <c r="BK138" i="5"/>
  <c r="J182" i="5"/>
  <c r="BK136" i="5"/>
  <c r="BK224" i="5"/>
  <c r="J218" i="5"/>
  <c r="J208" i="5"/>
  <c r="BK204" i="5"/>
  <c r="BK201" i="5"/>
  <c r="J191" i="5"/>
  <c r="J185" i="5"/>
  <c r="J179" i="5"/>
  <c r="J148" i="5"/>
  <c r="BK146" i="5"/>
  <c r="BK167" i="6"/>
  <c r="J162" i="6"/>
  <c r="J155" i="6"/>
  <c r="BK146" i="6"/>
  <c r="J137" i="6"/>
  <c r="J128" i="6"/>
  <c r="J146" i="6"/>
  <c r="BK159" i="6"/>
  <c r="BK136" i="6"/>
  <c r="J126" i="6"/>
  <c r="J153" i="6"/>
  <c r="BK157" i="6"/>
  <c r="J147" i="6"/>
  <c r="J172" i="6"/>
  <c r="BK168" i="6"/>
  <c r="BK172" i="6"/>
  <c r="J169" i="6"/>
  <c r="J150" i="6"/>
  <c r="J134" i="6"/>
  <c r="J165" i="6"/>
  <c r="BK141" i="6"/>
  <c r="J133" i="6"/>
  <c r="BK125" i="6"/>
  <c r="J524" i="7"/>
  <c r="J515" i="7"/>
  <c r="BK506" i="7"/>
  <c r="J497" i="7"/>
  <c r="BK491" i="7"/>
  <c r="BK489" i="7"/>
  <c r="J481" i="7"/>
  <c r="J477" i="7"/>
  <c r="J475" i="7"/>
  <c r="BK468" i="7"/>
  <c r="J464" i="7"/>
  <c r="BK460" i="7"/>
  <c r="BK454" i="7"/>
  <c r="J450" i="7"/>
  <c r="J435" i="7"/>
  <c r="J433" i="7"/>
  <c r="BK425" i="7"/>
  <c r="BK419" i="7"/>
  <c r="BK409" i="7"/>
  <c r="BK404" i="7"/>
  <c r="J400" i="7"/>
  <c r="J395" i="7"/>
  <c r="BK372" i="7"/>
  <c r="J364" i="7"/>
  <c r="BK355" i="7"/>
  <c r="J343" i="7"/>
  <c r="J337" i="7"/>
  <c r="BK330" i="7"/>
  <c r="J320" i="7"/>
  <c r="BK311" i="7"/>
  <c r="J299" i="7"/>
  <c r="BK284" i="7"/>
  <c r="BK281" i="7"/>
  <c r="BK274" i="7"/>
  <c r="J267" i="7"/>
  <c r="J261" i="7"/>
  <c r="J252" i="7"/>
  <c r="BK243" i="7"/>
  <c r="J241" i="7"/>
  <c r="BK227" i="7"/>
  <c r="J218" i="7"/>
  <c r="BK213" i="7"/>
  <c r="J205" i="7"/>
  <c r="J200" i="7"/>
  <c r="BK185" i="7"/>
  <c r="BK183" i="7"/>
  <c r="J181" i="7"/>
  <c r="BK178" i="7"/>
  <c r="J171" i="7"/>
  <c r="J160" i="7"/>
  <c r="BK156" i="7"/>
  <c r="J146" i="7"/>
  <c r="J143" i="7"/>
  <c r="J526" i="7"/>
  <c r="BK523" i="7"/>
  <c r="BK511" i="7"/>
  <c r="BK505" i="7"/>
  <c r="J495" i="7"/>
  <c r="BK486" i="7"/>
  <c r="J472" i="7"/>
  <c r="J468" i="7"/>
  <c r="BK396" i="7"/>
  <c r="J389" i="7"/>
  <c r="BK381" i="7"/>
  <c r="J373" i="7"/>
  <c r="J363" i="7"/>
  <c r="J353" i="7"/>
  <c r="BK341" i="7"/>
  <c r="J335" i="7"/>
  <c r="BK327" i="7"/>
  <c r="BK324" i="7"/>
  <c r="BK313" i="7"/>
  <c r="BK304" i="7"/>
  <c r="J283" i="7"/>
  <c r="BK277" i="7"/>
  <c r="J262" i="7"/>
  <c r="J244" i="7"/>
  <c r="BK241" i="7"/>
  <c r="BK228" i="7"/>
  <c r="J217" i="7"/>
  <c r="BK214" i="7"/>
  <c r="BK207" i="7"/>
  <c r="J199" i="7"/>
  <c r="J186" i="7"/>
  <c r="J155" i="7"/>
  <c r="J532" i="7"/>
  <c r="BK530" i="7"/>
  <c r="BK518" i="7"/>
  <c r="J479" i="7"/>
  <c r="J466" i="7"/>
  <c r="BK421" i="7"/>
  <c r="BK393" i="7"/>
  <c r="J382" i="7"/>
  <c r="BK326" i="7"/>
  <c r="J279" i="7"/>
  <c r="J260" i="7"/>
  <c r="BK224" i="7"/>
  <c r="BK503" i="7"/>
  <c r="J480" i="7"/>
  <c r="BK451" i="7"/>
  <c r="J415" i="7"/>
  <c r="J396" i="7"/>
  <c r="J520" i="7"/>
  <c r="BK447" i="7"/>
  <c r="J442" i="7"/>
  <c r="BK417" i="7"/>
  <c r="BK403" i="7"/>
  <c r="J381" i="7"/>
  <c r="BK350" i="7"/>
  <c r="BK307" i="7"/>
  <c r="J285" i="7"/>
  <c r="BK262" i="7"/>
  <c r="BK253" i="7"/>
  <c r="J196" i="7"/>
  <c r="J190" i="7"/>
  <c r="BK163" i="7"/>
  <c r="BK143" i="7"/>
  <c r="BK494" i="7"/>
  <c r="J485" i="7"/>
  <c r="J421" i="7"/>
  <c r="J391" i="7"/>
  <c r="BK376" i="7"/>
  <c r="J350" i="7"/>
  <c r="J321" i="7"/>
  <c r="BK315" i="7"/>
  <c r="J309" i="7"/>
  <c r="BK287" i="7"/>
  <c r="J272" i="7"/>
  <c r="BK258" i="7"/>
  <c r="J238" i="7"/>
  <c r="BK232" i="7"/>
  <c r="J229" i="7"/>
  <c r="BK211" i="7"/>
  <c r="BK194" i="7"/>
  <c r="BK157" i="7"/>
  <c r="J523" i="7"/>
  <c r="J511" i="7"/>
  <c r="J484" i="7"/>
  <c r="BK462" i="7"/>
  <c r="J426" i="7"/>
  <c r="BK394" i="7"/>
  <c r="BK377" i="7"/>
  <c r="BK323" i="7"/>
  <c r="BK321" i="7"/>
  <c r="BK464" i="7"/>
  <c r="J447" i="7"/>
  <c r="J465" i="7"/>
  <c r="J455" i="7"/>
  <c r="BK446" i="7"/>
  <c r="BK436" i="7"/>
  <c r="BK431" i="7"/>
  <c r="BK385" i="7"/>
  <c r="BK361" i="7"/>
  <c r="BK320" i="7"/>
  <c r="BK297" i="7"/>
  <c r="J290" i="7"/>
  <c r="J208" i="7"/>
  <c r="J170" i="7"/>
  <c r="BK149" i="7"/>
  <c r="BK145" i="7"/>
  <c r="BK416" i="7"/>
  <c r="BK411" i="7"/>
  <c r="BK378" i="7"/>
  <c r="J355" i="7"/>
  <c r="J328" i="7"/>
  <c r="BK285" i="7"/>
  <c r="J240" i="7"/>
  <c r="J226" i="7"/>
  <c r="J201" i="7"/>
  <c r="BK180" i="7"/>
  <c r="J178" i="7"/>
  <c r="BK174" i="7"/>
  <c r="BK172" i="7"/>
  <c r="BK166" i="7"/>
  <c r="J164" i="7"/>
  <c r="BK148" i="7"/>
  <c r="BK144" i="7"/>
  <c r="BK442" i="7"/>
  <c r="J418" i="7"/>
  <c r="BK388" i="7"/>
  <c r="BK370" i="7"/>
  <c r="J348" i="7"/>
  <c r="BK333" i="7"/>
  <c r="BK298" i="7"/>
  <c r="J291" i="7"/>
  <c r="J258" i="7"/>
  <c r="J251" i="7"/>
  <c r="J221" i="7"/>
  <c r="BK190" i="7"/>
  <c r="F33" i="8"/>
  <c r="AZ101" i="1"/>
  <c r="J124" i="9"/>
  <c r="BK144" i="9"/>
  <c r="J135" i="9"/>
  <c r="J132" i="9"/>
  <c r="J140" i="9"/>
  <c r="J123" i="9"/>
  <c r="J138" i="9"/>
  <c r="J145" i="9"/>
  <c r="BK147" i="9"/>
  <c r="BK145" i="9"/>
  <c r="J127" i="9"/>
  <c r="BK133" i="9"/>
  <c r="BK122" i="9"/>
  <c r="J468" i="2"/>
  <c r="J434" i="2"/>
  <c r="BK385" i="2"/>
  <c r="J368" i="2"/>
  <c r="J332" i="2"/>
  <c r="BK246" i="2"/>
  <c r="BK222" i="2"/>
  <c r="J178" i="2"/>
  <c r="BK446" i="2"/>
  <c r="BK419" i="2"/>
  <c r="BK408" i="2"/>
  <c r="J401" i="2"/>
  <c r="J381" i="2"/>
  <c r="BK366" i="2"/>
  <c r="J344" i="2"/>
  <c r="J331" i="2"/>
  <c r="J314" i="2"/>
  <c r="BK270" i="2"/>
  <c r="BK228" i="2"/>
  <c r="BK198" i="2"/>
  <c r="BK169" i="2"/>
  <c r="BK428" i="2"/>
  <c r="BK386" i="2"/>
  <c r="J361" i="2"/>
  <c r="J292" i="2"/>
  <c r="BK251" i="2"/>
  <c r="J151" i="2"/>
  <c r="J299" i="2"/>
  <c r="J283" i="2"/>
  <c r="BK275" i="2"/>
  <c r="BK229" i="2"/>
  <c r="J209" i="2"/>
  <c r="BK197" i="2"/>
  <c r="BK182" i="2"/>
  <c r="BK458" i="2"/>
  <c r="J432" i="2"/>
  <c r="BK415" i="2"/>
  <c r="J402" i="2"/>
  <c r="BK352" i="2"/>
  <c r="BK344" i="2"/>
  <c r="BK336" i="2"/>
  <c r="J244" i="2"/>
  <c r="BK179" i="2"/>
  <c r="J419" i="2"/>
  <c r="J373" i="2"/>
  <c r="BK276" i="2"/>
  <c r="BK181" i="2"/>
  <c r="J409" i="2"/>
  <c r="BK371" i="2"/>
  <c r="J343" i="2"/>
  <c r="BK294" i="2"/>
  <c r="BK244" i="2"/>
  <c r="J429" i="2"/>
  <c r="J335" i="2"/>
  <c r="BK274" i="2"/>
  <c r="J259" i="2"/>
  <c r="BK214" i="2"/>
  <c r="BK380" i="2"/>
  <c r="J448" i="2"/>
  <c r="J435" i="2"/>
  <c r="J392" i="2"/>
  <c r="BK334" i="2"/>
  <c r="BK305" i="2"/>
  <c r="J262" i="2"/>
  <c r="J223" i="2"/>
  <c r="J202" i="2"/>
  <c r="J186" i="2"/>
  <c r="BK160" i="2"/>
  <c r="BK389" i="2"/>
  <c r="J315" i="2"/>
  <c r="BK296" i="2"/>
  <c r="BK279" i="2"/>
  <c r="J263" i="2"/>
  <c r="J233" i="2"/>
  <c r="J206" i="2"/>
  <c r="BK161" i="2"/>
  <c r="BK362" i="3"/>
  <c r="BK328" i="3"/>
  <c r="J291" i="3"/>
  <c r="BK263" i="3"/>
  <c r="J216" i="3"/>
  <c r="BK199" i="3"/>
  <c r="J147" i="3"/>
  <c r="J339" i="3"/>
  <c r="J310" i="3"/>
  <c r="J263" i="3"/>
  <c r="BK217" i="3"/>
  <c r="BK353" i="3"/>
  <c r="J219" i="3"/>
  <c r="J199" i="3"/>
  <c r="J176" i="3"/>
  <c r="BK162" i="3"/>
  <c r="BK355" i="3"/>
  <c r="J306" i="3"/>
  <c r="BK232" i="3"/>
  <c r="J173" i="3"/>
  <c r="J154" i="3"/>
  <c r="J138" i="3"/>
  <c r="BK283" i="3"/>
  <c r="BK220" i="3"/>
  <c r="J172" i="3"/>
  <c r="BK329" i="3"/>
  <c r="J274" i="3"/>
  <c r="J207" i="3"/>
  <c r="J343" i="3"/>
  <c r="J271" i="3"/>
  <c r="BK240" i="3"/>
  <c r="BK225" i="3"/>
  <c r="BK195" i="3"/>
  <c r="J308" i="3"/>
  <c r="BK224" i="3"/>
  <c r="BK334" i="3"/>
  <c r="J272" i="3"/>
  <c r="J365" i="3"/>
  <c r="BK346" i="3"/>
  <c r="J312" i="3"/>
  <c r="BK264" i="3"/>
  <c r="J235" i="3"/>
  <c r="J175" i="3"/>
  <c r="J278" i="3"/>
  <c r="J326" i="3"/>
  <c r="BK281" i="3"/>
  <c r="J238" i="3"/>
  <c r="BK202" i="3"/>
  <c r="J170" i="3"/>
  <c r="J146" i="3"/>
  <c r="BK195" i="4"/>
  <c r="BK134" i="4"/>
  <c r="BK132" i="4"/>
  <c r="BK178" i="4"/>
  <c r="J153" i="4"/>
  <c r="J170" i="4"/>
  <c r="J137" i="4"/>
  <c r="J177" i="4"/>
  <c r="BK164" i="4"/>
  <c r="J195" i="4"/>
  <c r="J182" i="4"/>
  <c r="J161" i="4"/>
  <c r="BK184" i="4"/>
  <c r="J205" i="4"/>
  <c r="J157" i="4"/>
  <c r="J167" i="4"/>
  <c r="J189" i="5"/>
  <c r="J150" i="5"/>
  <c r="BK221" i="5"/>
  <c r="J200" i="5"/>
  <c r="BK210" i="5"/>
  <c r="J138" i="5"/>
  <c r="J157" i="5"/>
  <c r="BK159" i="5"/>
  <c r="J209" i="5"/>
  <c r="J192" i="5"/>
  <c r="J167" i="5"/>
  <c r="J154" i="5"/>
  <c r="J198" i="5"/>
  <c r="BK234" i="5"/>
  <c r="BK215" i="5"/>
  <c r="BK202" i="5"/>
  <c r="BK183" i="5"/>
  <c r="BK149" i="5"/>
  <c r="J170" i="6"/>
  <c r="BK152" i="6"/>
  <c r="BK126" i="6"/>
  <c r="J156" i="6"/>
  <c r="J158" i="6"/>
  <c r="J135" i="6"/>
  <c r="BK156" i="6"/>
  <c r="J136" i="6"/>
  <c r="BK143" i="6"/>
  <c r="BK130" i="6"/>
  <c r="J521" i="7"/>
  <c r="BK499" i="7"/>
  <c r="J490" i="7"/>
  <c r="BK472" i="7"/>
  <c r="BK463" i="7"/>
  <c r="J456" i="7"/>
  <c r="J440" i="7"/>
  <c r="BK426" i="7"/>
  <c r="J406" i="7"/>
  <c r="J385" i="7"/>
  <c r="BK357" i="7"/>
  <c r="BK348" i="7"/>
  <c r="BK332" i="7"/>
  <c r="J317" i="7"/>
  <c r="J287" i="7"/>
  <c r="J276" i="7"/>
  <c r="BK266" i="7"/>
  <c r="BK247" i="7"/>
  <c r="J230" i="7"/>
  <c r="J211" i="7"/>
  <c r="BK196" i="7"/>
  <c r="J183" i="7"/>
  <c r="J172" i="7"/>
  <c r="BK153" i="7"/>
  <c r="J141" i="7"/>
  <c r="J516" i="7"/>
  <c r="BK500" i="7"/>
  <c r="J476" i="7"/>
  <c r="J388" i="7"/>
  <c r="BK366" i="7"/>
  <c r="J347" i="7"/>
  <c r="J330" i="7"/>
  <c r="J306" i="7"/>
  <c r="J298" i="7"/>
  <c r="BK279" i="7"/>
  <c r="J250" i="7"/>
  <c r="J223" i="7"/>
  <c r="J213" i="7"/>
  <c r="J204" i="7"/>
  <c r="J168" i="7"/>
  <c r="J147" i="7"/>
  <c r="BK516" i="7"/>
  <c r="BK415" i="7"/>
  <c r="BK363" i="7"/>
  <c r="BK275" i="7"/>
  <c r="BK223" i="7"/>
  <c r="BK465" i="7"/>
  <c r="J403" i="7"/>
  <c r="J500" i="7"/>
  <c r="J432" i="7"/>
  <c r="J399" i="7"/>
  <c r="BK349" i="7"/>
  <c r="J302" i="7"/>
  <c r="BK257" i="7"/>
  <c r="BK192" i="7"/>
  <c r="BK168" i="7"/>
  <c r="BK490" i="7"/>
  <c r="J416" i="7"/>
  <c r="BK351" i="7"/>
  <c r="J313" i="7"/>
  <c r="J275" i="7"/>
  <c r="BK251" i="7"/>
  <c r="BK230" i="7"/>
  <c r="J202" i="7"/>
  <c r="J148" i="7"/>
  <c r="J503" i="7"/>
  <c r="J482" i="7"/>
  <c r="BK423" i="7"/>
  <c r="J376" i="7"/>
  <c r="BK305" i="7"/>
  <c r="BK473" i="7"/>
  <c r="BK440" i="7"/>
  <c r="J424" i="7"/>
  <c r="BK329" i="7"/>
  <c r="BK250" i="7"/>
  <c r="BK202" i="7"/>
  <c r="BK147" i="7"/>
  <c r="J412" i="7"/>
  <c r="BK364" i="7"/>
  <c r="BK314" i="7"/>
  <c r="J216" i="7"/>
  <c r="BK181" i="7"/>
  <c r="BK171" i="7"/>
  <c r="BK158" i="7"/>
  <c r="J142" i="7"/>
  <c r="BK401" i="7"/>
  <c r="BK359" i="7"/>
  <c r="BK331" i="7"/>
  <c r="BK265" i="7"/>
  <c r="J243" i="7"/>
  <c r="BK121" i="8"/>
  <c r="BK136" i="9"/>
  <c r="BK128" i="9"/>
  <c r="BK125" i="9"/>
  <c r="BK138" i="9"/>
  <c r="J129" i="9"/>
  <c r="J131" i="9"/>
  <c r="BK124" i="9"/>
  <c r="BK139" i="9"/>
  <c r="BK131" i="9"/>
  <c r="BK472" i="2"/>
  <c r="BK430" i="2"/>
  <c r="BK367" i="2"/>
  <c r="J297" i="2"/>
  <c r="BK180" i="2"/>
  <c r="BK159" i="2"/>
  <c r="J416" i="2"/>
  <c r="BK405" i="2"/>
  <c r="J378" i="2"/>
  <c r="J357" i="2"/>
  <c r="BK325" i="2"/>
  <c r="J274" i="2"/>
  <c r="J218" i="2"/>
  <c r="J155" i="2"/>
  <c r="BK396" i="2"/>
  <c r="BK351" i="2"/>
  <c r="J286" i="2"/>
  <c r="BK164" i="2"/>
  <c r="J347" i="2"/>
  <c r="BK322" i="2"/>
  <c r="J316" i="2"/>
  <c r="BK295" i="2"/>
  <c r="BK277" i="2"/>
  <c r="J234" i="2"/>
  <c r="BK208" i="2"/>
  <c r="J169" i="2"/>
  <c r="BK434" i="2"/>
  <c r="BK407" i="2"/>
  <c r="BK361" i="2"/>
  <c r="J342" i="2"/>
  <c r="BK289" i="2"/>
  <c r="BK238" i="2"/>
  <c r="J161" i="2"/>
  <c r="J387" i="2"/>
  <c r="BK258" i="2"/>
  <c r="BK445" i="2"/>
  <c r="J399" i="2"/>
  <c r="J336" i="2"/>
  <c r="J224" i="2"/>
  <c r="J393" i="2"/>
  <c r="J294" i="2"/>
  <c r="J238" i="2"/>
  <c r="BK213" i="2"/>
  <c r="BK212" i="2"/>
  <c r="J199" i="2"/>
  <c r="J189" i="2"/>
  <c r="BK178" i="2"/>
  <c r="BK167" i="2"/>
  <c r="BK151" i="2"/>
  <c r="J471" i="2"/>
  <c r="J456" i="2"/>
  <c r="BK417" i="2"/>
  <c r="BK379" i="2"/>
  <c r="BK468" i="2"/>
  <c r="J463" i="2"/>
  <c r="J449" i="2"/>
  <c r="J445" i="2"/>
  <c r="J436" i="2"/>
  <c r="J404" i="2"/>
  <c r="J369" i="2"/>
  <c r="J346" i="2"/>
  <c r="J322" i="2"/>
  <c r="BK311" i="2"/>
  <c r="J303" i="2"/>
  <c r="J296" i="2"/>
  <c r="BK249" i="2"/>
  <c r="BK242" i="2"/>
  <c r="J222" i="2"/>
  <c r="J217" i="2"/>
  <c r="J207" i="2"/>
  <c r="J198" i="2"/>
  <c r="BK188" i="2"/>
  <c r="J183" i="2"/>
  <c r="J165" i="2"/>
  <c r="BK155" i="2"/>
  <c r="J407" i="2"/>
  <c r="J398" i="2"/>
  <c r="BK376" i="2"/>
  <c r="J362" i="2"/>
  <c r="J309" i="2"/>
  <c r="J301" i="2"/>
  <c r="BK288" i="2"/>
  <c r="J273" i="2"/>
  <c r="J268" i="2"/>
  <c r="J249" i="2"/>
  <c r="J245" i="2"/>
  <c r="BK235" i="2"/>
  <c r="BK221" i="2"/>
  <c r="BK211" i="2"/>
  <c r="BK199" i="2"/>
  <c r="J184" i="2"/>
  <c r="J163" i="2"/>
  <c r="BK365" i="3"/>
  <c r="J354" i="3"/>
  <c r="J344" i="3"/>
  <c r="BK330" i="3"/>
  <c r="J320" i="3"/>
  <c r="BK293" i="3"/>
  <c r="J277" i="3"/>
  <c r="J268" i="3"/>
  <c r="J257" i="3"/>
  <c r="J239" i="3"/>
  <c r="BK213" i="3"/>
  <c r="BK200" i="3"/>
  <c r="J158" i="3"/>
  <c r="J144" i="3"/>
  <c r="BK344" i="3"/>
  <c r="BK335" i="3"/>
  <c r="J329" i="3"/>
  <c r="J319" i="3"/>
  <c r="BK280" i="3"/>
  <c r="BK272" i="3"/>
  <c r="J255" i="3"/>
  <c r="J246" i="3"/>
  <c r="BK189" i="3"/>
  <c r="BK354" i="3"/>
  <c r="J332" i="3"/>
  <c r="BK253" i="3"/>
  <c r="J215" i="3"/>
  <c r="J205" i="3"/>
  <c r="BK190" i="3"/>
  <c r="J181" i="3"/>
  <c r="J169" i="3"/>
  <c r="J165" i="3"/>
  <c r="BK143" i="3"/>
  <c r="BK349" i="3"/>
  <c r="J309" i="3"/>
  <c r="J287" i="3"/>
  <c r="J247" i="3"/>
  <c r="BK234" i="3"/>
  <c r="BK205" i="3"/>
  <c r="J180" i="3"/>
  <c r="BK165" i="3"/>
  <c r="BK156" i="3"/>
  <c r="BK142" i="3"/>
  <c r="BK299" i="3"/>
  <c r="BK291" i="3"/>
  <c r="J253" i="3"/>
  <c r="J245" i="3"/>
  <c r="BK197" i="3"/>
  <c r="BK174" i="3"/>
  <c r="BK138" i="3"/>
  <c r="J348" i="3"/>
  <c r="BK314" i="3"/>
  <c r="J281" i="3"/>
  <c r="J230" i="3"/>
  <c r="J200" i="3"/>
  <c r="BK179" i="3"/>
  <c r="BK322" i="3"/>
  <c r="J303" i="3"/>
  <c r="J269" i="3"/>
  <c r="J244" i="3"/>
  <c r="BK239" i="3"/>
  <c r="BK230" i="3"/>
  <c r="J217" i="3"/>
  <c r="J209" i="3"/>
  <c r="BK192" i="3"/>
  <c r="BK368" i="3"/>
  <c r="BK297" i="3"/>
  <c r="BK277" i="3"/>
  <c r="J192" i="3"/>
  <c r="BK150" i="3"/>
  <c r="BK326" i="3"/>
  <c r="J293" i="3"/>
  <c r="BK216" i="3"/>
  <c r="J139" i="3"/>
  <c r="BK363" i="3"/>
  <c r="BK348" i="3"/>
  <c r="BK339" i="3"/>
  <c r="J314" i="3"/>
  <c r="J307" i="3"/>
  <c r="J300" i="3"/>
  <c r="J285" i="3"/>
  <c r="J258" i="3"/>
  <c r="J241" i="3"/>
  <c r="J233" i="3"/>
  <c r="J186" i="3"/>
  <c r="J362" i="3"/>
  <c r="BK308" i="3"/>
  <c r="BK279" i="3"/>
  <c r="J164" i="3"/>
  <c r="BK154" i="3"/>
  <c r="BK294" i="3"/>
  <c r="BK261" i="3"/>
  <c r="J242" i="3"/>
  <c r="BK228" i="3"/>
  <c r="J203" i="3"/>
  <c r="BK191" i="3"/>
  <c r="J167" i="3"/>
  <c r="J159" i="3"/>
  <c r="BK141" i="3"/>
  <c r="BK197" i="4"/>
  <c r="BK189" i="4"/>
  <c r="J174" i="4"/>
  <c r="BK131" i="4"/>
  <c r="BK161" i="4"/>
  <c r="BK203" i="4"/>
  <c r="J189" i="4"/>
  <c r="BK174" i="4"/>
  <c r="J163" i="4"/>
  <c r="J156" i="4"/>
  <c r="BK143" i="4"/>
  <c r="BK166" i="4"/>
  <c r="BK142" i="4"/>
  <c r="J187" i="4"/>
  <c r="J194" i="4"/>
  <c r="BK135" i="4"/>
  <c r="BK187" i="4"/>
  <c r="BK163" i="4"/>
  <c r="J203" i="4"/>
  <c r="J199" i="4"/>
  <c r="BK185" i="4"/>
  <c r="BK175" i="4"/>
  <c r="J162" i="4"/>
  <c r="BK144" i="4"/>
  <c r="J134" i="4"/>
  <c r="BK156" i="4"/>
  <c r="BK141" i="4"/>
  <c r="BK194" i="4"/>
  <c r="BK169" i="4"/>
  <c r="BK200" i="4"/>
  <c r="J160" i="4"/>
  <c r="J224" i="5"/>
  <c r="BK185" i="5"/>
  <c r="J146" i="5"/>
  <c r="BK231" i="5"/>
  <c r="J220" i="5"/>
  <c r="J201" i="5"/>
  <c r="J195" i="5"/>
  <c r="BK171" i="5"/>
  <c r="BK166" i="5"/>
  <c r="BK157" i="5"/>
  <c r="J141" i="5"/>
  <c r="J134" i="5"/>
  <c r="J235" i="5"/>
  <c r="BK217" i="5"/>
  <c r="J174" i="5"/>
  <c r="BK206" i="5"/>
  <c r="BK148" i="5"/>
  <c r="J161" i="5"/>
  <c r="J196" i="5"/>
  <c r="BK164" i="5"/>
  <c r="J204" i="5"/>
  <c r="BK191" i="5"/>
  <c r="BK181" i="5"/>
  <c r="BK160" i="5"/>
  <c r="BK230" i="5"/>
  <c r="J221" i="5"/>
  <c r="BK200" i="5"/>
  <c r="BK193" i="5"/>
  <c r="J184" i="5"/>
  <c r="J173" i="5"/>
  <c r="J165" i="5"/>
  <c r="J151" i="5"/>
  <c r="J131" i="5"/>
  <c r="BK194" i="5"/>
  <c r="BK235" i="5"/>
  <c r="J230" i="5"/>
  <c r="J222" i="5"/>
  <c r="BK211" i="5"/>
  <c r="BK203" i="5"/>
  <c r="BK198" i="5"/>
  <c r="J187" i="5"/>
  <c r="J178" i="5"/>
  <c r="J147" i="5"/>
  <c r="J140" i="5"/>
  <c r="J166" i="6"/>
  <c r="J161" i="6"/>
  <c r="BK150" i="6"/>
  <c r="BK140" i="6"/>
  <c r="J131" i="6"/>
  <c r="J143" i="6"/>
  <c r="BK158" i="6"/>
  <c r="BK129" i="6"/>
  <c r="BK132" i="6"/>
  <c r="BK161" i="6"/>
  <c r="J154" i="6"/>
  <c r="J129" i="6"/>
  <c r="BK170" i="6"/>
  <c r="J159" i="6"/>
  <c r="J171" i="6"/>
  <c r="J152" i="6"/>
  <c r="BK171" i="6"/>
  <c r="BK154" i="6"/>
  <c r="J142" i="6"/>
  <c r="BK134" i="6"/>
  <c r="BK128" i="6"/>
  <c r="BK526" i="7"/>
  <c r="J518" i="7"/>
  <c r="BK507" i="7"/>
  <c r="BK501" i="7"/>
  <c r="BK492" i="7"/>
  <c r="J488" i="7"/>
  <c r="BK480" i="7"/>
  <c r="BK476" i="7"/>
  <c r="J473" i="7"/>
  <c r="BK466" i="7"/>
  <c r="J462" i="7"/>
  <c r="J458" i="7"/>
  <c r="BK452" i="7"/>
  <c r="J448" i="7"/>
  <c r="BK434" i="7"/>
  <c r="J427" i="7"/>
  <c r="BK424" i="7"/>
  <c r="BK412" i="7"/>
  <c r="BK405" i="7"/>
  <c r="BK398" i="7"/>
  <c r="BK373" i="7"/>
  <c r="J360" i="7"/>
  <c r="J354" i="7"/>
  <c r="J344" i="7"/>
  <c r="J331" i="7"/>
  <c r="BK325" i="7"/>
  <c r="J315" i="7"/>
  <c r="BK301" i="7"/>
  <c r="J295" i="7"/>
  <c r="BK283" i="7"/>
  <c r="BK278" i="7"/>
  <c r="J270" i="7"/>
  <c r="BK263" i="7"/>
  <c r="BK249" i="7"/>
  <c r="BK242" i="7"/>
  <c r="J222" i="7"/>
  <c r="J212" i="7"/>
  <c r="BK204" i="7"/>
  <c r="BK197" i="7"/>
  <c r="J193" i="7"/>
  <c r="BK184" i="7"/>
  <c r="BK182" i="7"/>
  <c r="BK179" i="7"/>
  <c r="BK173" i="7"/>
  <c r="J159" i="7"/>
  <c r="BK155" i="7"/>
  <c r="J144" i="7"/>
  <c r="BK529" i="7"/>
  <c r="J522" i="7"/>
  <c r="BK515" i="7"/>
  <c r="J507" i="7"/>
  <c r="J501" i="7"/>
  <c r="J491" i="7"/>
  <c r="BK481" i="7"/>
  <c r="BK469" i="7"/>
  <c r="J394" i="7"/>
  <c r="BK386" i="7"/>
  <c r="J380" i="7"/>
  <c r="J371" i="7"/>
  <c r="BK360" i="7"/>
  <c r="BK344" i="7"/>
  <c r="J336" i="7"/>
  <c r="BK334" i="7"/>
  <c r="J316" i="7"/>
  <c r="J310" i="7"/>
  <c r="BK303" i="7"/>
  <c r="J284" i="7"/>
  <c r="BK280" i="7"/>
  <c r="J255" i="7"/>
  <c r="J245" i="7"/>
  <c r="BK231" i="7"/>
  <c r="J225" i="7"/>
  <c r="BK219" i="7"/>
  <c r="BK212" i="7"/>
  <c r="BK206" i="7"/>
  <c r="J192" i="7"/>
  <c r="J169" i="7"/>
  <c r="J151" i="7"/>
  <c r="BK531" i="7"/>
  <c r="J527" i="7"/>
  <c r="J506" i="7"/>
  <c r="J469" i="7"/>
  <c r="J460" i="7"/>
  <c r="BK413" i="7"/>
  <c r="J362" i="7"/>
  <c r="J289" i="7"/>
  <c r="J274" i="7"/>
  <c r="J236" i="7"/>
  <c r="J504" i="7"/>
  <c r="J492" i="7"/>
  <c r="BK457" i="7"/>
  <c r="J438" i="7"/>
  <c r="J409" i="7"/>
  <c r="BK521" i="7"/>
  <c r="J483" i="7"/>
  <c r="BK444" i="7"/>
  <c r="J422" i="7"/>
  <c r="BK400" i="7"/>
  <c r="BK390" i="7"/>
  <c r="BK353" i="7"/>
  <c r="BK342" i="7"/>
  <c r="J303" i="7"/>
  <c r="BK264" i="7"/>
  <c r="BK261" i="7"/>
  <c r="BK220" i="7"/>
  <c r="BK193" i="7"/>
  <c r="BK188" i="7"/>
  <c r="J157" i="7"/>
  <c r="J140" i="7"/>
  <c r="BK488" i="7"/>
  <c r="J452" i="7"/>
  <c r="BK395" i="7"/>
  <c r="BK375" i="7"/>
  <c r="BK338" i="7"/>
  <c r="BK312" i="7"/>
  <c r="BK294" i="7"/>
  <c r="BK276" i="7"/>
  <c r="BK267" i="7"/>
  <c r="BK235" i="7"/>
  <c r="J231" i="7"/>
  <c r="BK225" i="7"/>
  <c r="J195" i="7"/>
  <c r="BK175" i="7"/>
  <c r="BK140" i="7"/>
  <c r="BK520" i="7"/>
  <c r="J486" i="7"/>
  <c r="BK483" i="7"/>
  <c r="BK478" i="7"/>
  <c r="BK427" i="7"/>
  <c r="J378" i="7"/>
  <c r="J375" i="7"/>
  <c r="BK300" i="7"/>
  <c r="BK270" i="7"/>
  <c r="J423" i="7"/>
  <c r="J463" i="7"/>
  <c r="BK453" i="7"/>
  <c r="BK437" i="7"/>
  <c r="BK432" i="7"/>
  <c r="J425" i="7"/>
  <c r="BK354" i="7"/>
  <c r="BK328" i="7"/>
  <c r="J296" i="7"/>
  <c r="J249" i="7"/>
  <c r="BK203" i="7"/>
  <c r="BK159" i="7"/>
  <c r="BK141" i="7"/>
  <c r="J413" i="7"/>
  <c r="J410" i="7"/>
  <c r="J379" i="7"/>
  <c r="J370" i="7"/>
  <c r="BK347" i="7"/>
  <c r="BK309" i="7"/>
  <c r="J235" i="7"/>
  <c r="BK200" i="7"/>
  <c r="J197" i="7"/>
  <c r="BK177" i="7"/>
  <c r="J173" i="7"/>
  <c r="BK167" i="7"/>
  <c r="J162" i="7"/>
  <c r="BK154" i="7"/>
  <c r="J149" i="7"/>
  <c r="J139" i="7"/>
  <c r="BK429" i="7"/>
  <c r="J402" i="7"/>
  <c r="BK382" i="7"/>
  <c r="J361" i="7"/>
  <c r="J334" i="7"/>
  <c r="J304" i="7"/>
  <c r="BK290" i="7"/>
  <c r="J256" i="7"/>
  <c r="BK245" i="7"/>
  <c r="J206" i="7"/>
  <c r="F35" i="8"/>
  <c r="BB101" i="1"/>
  <c r="BK148" i="9"/>
  <c r="BK142" i="9"/>
  <c r="J134" i="9"/>
  <c r="J130" i="9"/>
  <c r="BK123" i="9"/>
  <c r="J148" i="9"/>
  <c r="BK134" i="9"/>
  <c r="J136" i="9"/>
  <c r="J139" i="9"/>
  <c r="J137" i="9"/>
  <c r="BK129" i="9"/>
  <c r="BK463" i="2"/>
  <c r="J383" i="2"/>
  <c r="BK298" i="2"/>
  <c r="BK223" i="2"/>
  <c r="J171" i="2"/>
  <c r="BK432" i="2"/>
  <c r="BK413" i="2"/>
  <c r="J386" i="2"/>
  <c r="BK362" i="2"/>
  <c r="J323" i="2"/>
  <c r="J264" i="2"/>
  <c r="J203" i="2"/>
  <c r="BK152" i="2"/>
  <c r="J379" i="2"/>
  <c r="J325" i="2"/>
  <c r="BK262" i="2"/>
  <c r="J457" i="2"/>
  <c r="BK333" i="2"/>
  <c r="BK319" i="2"/>
  <c r="BK300" i="2"/>
  <c r="J276" i="2"/>
  <c r="J221" i="2"/>
  <c r="BK202" i="2"/>
  <c r="J170" i="2"/>
  <c r="BK440" i="2"/>
  <c r="J420" i="2"/>
  <c r="BK393" i="2"/>
  <c r="BK348" i="2"/>
  <c r="J334" i="2"/>
  <c r="J271" i="2"/>
  <c r="BK236" i="2"/>
  <c r="BK401" i="2"/>
  <c r="J242" i="2"/>
  <c r="J172" i="2"/>
  <c r="BK395" i="2"/>
  <c r="BK340" i="2"/>
  <c r="BK261" i="2"/>
  <c r="J439" i="2"/>
  <c r="BK354" i="2"/>
  <c r="J282" i="2"/>
  <c r="J236" i="2"/>
  <c r="J311" i="2"/>
  <c r="BK272" i="2"/>
  <c r="BK239" i="2"/>
  <c r="J375" i="2"/>
  <c r="J305" i="2"/>
  <c r="J277" i="2"/>
  <c r="BK248" i="2"/>
  <c r="J232" i="2"/>
  <c r="BK210" i="2"/>
  <c r="BK175" i="2"/>
  <c r="BK366" i="3"/>
  <c r="J346" i="3"/>
  <c r="BK323" i="3"/>
  <c r="BK286" i="3"/>
  <c r="BK265" i="3"/>
  <c r="BK249" i="3"/>
  <c r="BK207" i="3"/>
  <c r="J352" i="3"/>
  <c r="J334" i="3"/>
  <c r="BK307" i="3"/>
  <c r="BK262" i="3"/>
  <c r="BK203" i="3"/>
  <c r="BK304" i="3"/>
  <c r="J218" i="3"/>
  <c r="J197" i="3"/>
  <c r="BK177" i="3"/>
  <c r="BK146" i="3"/>
  <c r="J345" i="3"/>
  <c r="BK305" i="3"/>
  <c r="BK242" i="3"/>
  <c r="J182" i="3"/>
  <c r="J163" i="3"/>
  <c r="BK148" i="3"/>
  <c r="J295" i="3"/>
  <c r="BK244" i="3"/>
  <c r="BK173" i="3"/>
  <c r="J331" i="3"/>
  <c r="J266" i="3"/>
  <c r="J189" i="3"/>
  <c r="J302" i="3"/>
  <c r="J264" i="3"/>
  <c r="J224" i="3"/>
  <c r="BK204" i="3"/>
  <c r="J361" i="3"/>
  <c r="J288" i="3"/>
  <c r="J191" i="3"/>
  <c r="BK319" i="3"/>
  <c r="BK144" i="3"/>
  <c r="J350" i="3"/>
  <c r="J330" i="3"/>
  <c r="BK306" i="3"/>
  <c r="BK256" i="3"/>
  <c r="BK211" i="3"/>
  <c r="J333" i="3"/>
  <c r="J156" i="3"/>
  <c r="J292" i="3"/>
  <c r="BK258" i="3"/>
  <c r="J206" i="3"/>
  <c r="J183" i="3"/>
  <c r="J155" i="3"/>
  <c r="BK206" i="4"/>
  <c r="BK177" i="4"/>
  <c r="J142" i="4"/>
  <c r="BK183" i="4"/>
  <c r="BK171" i="4"/>
  <c r="BK168" i="4"/>
  <c r="BK136" i="4"/>
  <c r="BK201" i="4"/>
  <c r="BK186" i="4"/>
  <c r="J201" i="4"/>
  <c r="J186" i="4"/>
  <c r="BK172" i="4"/>
  <c r="BK137" i="4"/>
  <c r="J144" i="4"/>
  <c r="J168" i="4"/>
  <c r="J164" i="4"/>
  <c r="BK179" i="5"/>
  <c r="BK222" i="5"/>
  <c r="J205" i="5"/>
  <c r="BK187" i="5"/>
  <c r="BK162" i="5"/>
  <c r="BK137" i="5"/>
  <c r="J211" i="5"/>
  <c r="J139" i="5"/>
  <c r="BK168" i="5"/>
  <c r="J206" i="5"/>
  <c r="J156" i="5"/>
  <c r="J143" i="5"/>
  <c r="J217" i="5"/>
  <c r="BK174" i="5"/>
  <c r="J159" i="5"/>
  <c r="BK134" i="5"/>
  <c r="J227" i="5"/>
  <c r="BK209" i="5"/>
  <c r="J193" i="5"/>
  <c r="BK172" i="5"/>
  <c r="BK143" i="5"/>
  <c r="J164" i="6"/>
  <c r="J141" i="6"/>
  <c r="J127" i="6"/>
  <c r="J168" i="6"/>
  <c r="BK165" i="6"/>
  <c r="BK169" i="6"/>
  <c r="BK166" i="6"/>
  <c r="BK151" i="6"/>
  <c r="J529" i="7"/>
  <c r="J512" i="7"/>
  <c r="J451" i="7"/>
  <c r="J428" i="7"/>
  <c r="BK414" i="7"/>
  <c r="J401" i="7"/>
  <c r="BK368" i="7"/>
  <c r="J351" i="7"/>
  <c r="BK335" i="7"/>
  <c r="J318" i="7"/>
  <c r="BK296" i="7"/>
  <c r="BK282" i="7"/>
  <c r="J265" i="7"/>
  <c r="BK246" i="7"/>
  <c r="J220" i="7"/>
  <c r="BK209" i="7"/>
  <c r="J189" i="7"/>
  <c r="J182" i="7"/>
  <c r="J167" i="7"/>
  <c r="BK142" i="7"/>
  <c r="BK512" i="7"/>
  <c r="J493" i="7"/>
  <c r="J471" i="7"/>
  <c r="BK383" i="7"/>
  <c r="J365" i="7"/>
  <c r="BK345" i="7"/>
  <c r="J326" i="7"/>
  <c r="J300" i="7"/>
  <c r="J282" i="7"/>
  <c r="BK254" i="7"/>
  <c r="J233" i="7"/>
  <c r="BK221" i="7"/>
  <c r="BK208" i="7"/>
  <c r="BK186" i="7"/>
  <c r="BK532" i="7"/>
  <c r="BK517" i="7"/>
  <c r="BK455" i="7"/>
  <c r="J340" i="7"/>
  <c r="J259" i="7"/>
  <c r="J498" i="7"/>
  <c r="BK456" i="7"/>
  <c r="J397" i="7"/>
  <c r="BK450" i="7"/>
  <c r="J414" i="7"/>
  <c r="BK369" i="7"/>
  <c r="BK308" i="7"/>
  <c r="BK289" i="7"/>
  <c r="J237" i="7"/>
  <c r="BK169" i="7"/>
  <c r="BK496" i="7"/>
  <c r="BK433" i="7"/>
  <c r="BK389" i="7"/>
  <c r="BK318" i="7"/>
  <c r="BK295" i="7"/>
  <c r="J271" i="7"/>
  <c r="BK233" i="7"/>
  <c r="BK201" i="7"/>
  <c r="J153" i="7"/>
  <c r="J509" i="7"/>
  <c r="BK410" i="7"/>
  <c r="J327" i="7"/>
  <c r="BK475" i="7"/>
  <c r="BK459" i="7"/>
  <c r="BK438" i="7"/>
  <c r="BK365" i="7"/>
  <c r="BK316" i="7"/>
  <c r="J247" i="7"/>
  <c r="J165" i="7"/>
  <c r="J443" i="7"/>
  <c r="BK392" i="7"/>
  <c r="J356" i="7"/>
  <c r="BK259" i="7"/>
  <c r="J215" i="7"/>
  <c r="J176" i="7"/>
  <c r="BK165" i="7"/>
  <c r="BK150" i="7"/>
  <c r="J138" i="7"/>
  <c r="J383" i="7"/>
  <c r="J332" i="7"/>
  <c r="J264" i="7"/>
  <c r="BK238" i="7"/>
  <c r="J121" i="8"/>
  <c r="J142" i="9"/>
  <c r="BK130" i="9"/>
  <c r="BK127" i="9"/>
  <c r="J122" i="9"/>
  <c r="J133" i="9"/>
  <c r="J141" i="9"/>
  <c r="BK135" i="9"/>
  <c r="J143" i="9"/>
  <c r="J128" i="9"/>
  <c r="BK469" i="2"/>
  <c r="BK433" i="2"/>
  <c r="J413" i="2"/>
  <c r="J349" i="2"/>
  <c r="BK263" i="2"/>
  <c r="BK231" i="2"/>
  <c r="J179" i="2"/>
  <c r="BK429" i="2"/>
  <c r="BK409" i="2"/>
  <c r="J390" i="2"/>
  <c r="J380" i="2"/>
  <c r="J367" i="2"/>
  <c r="J354" i="2"/>
  <c r="BK332" i="2"/>
  <c r="J324" i="2"/>
  <c r="J279" i="2"/>
  <c r="BK253" i="2"/>
  <c r="BK204" i="2"/>
  <c r="BK185" i="2"/>
  <c r="J433" i="2"/>
  <c r="J422" i="2"/>
  <c r="J371" i="2"/>
  <c r="BK315" i="2"/>
  <c r="BK285" i="2"/>
  <c r="J157" i="2"/>
  <c r="J453" i="2"/>
  <c r="BK335" i="2"/>
  <c r="J326" i="2"/>
  <c r="J320" i="2"/>
  <c r="BK312" i="2"/>
  <c r="J302" i="2"/>
  <c r="J290" i="2"/>
  <c r="BK287" i="2"/>
  <c r="J253" i="2"/>
  <c r="J235" i="2"/>
  <c r="J214" i="2"/>
  <c r="J200" i="2"/>
  <c r="BK172" i="2"/>
  <c r="J431" i="2"/>
  <c r="BK416" i="2"/>
  <c r="J400" i="2"/>
  <c r="J350" i="2"/>
  <c r="J340" i="2"/>
  <c r="BK324" i="2"/>
  <c r="BK269" i="2"/>
  <c r="J250" i="2"/>
  <c r="BK217" i="2"/>
  <c r="BK165" i="2"/>
  <c r="BK420" i="2"/>
  <c r="J364" i="2"/>
  <c r="BK233" i="2"/>
  <c r="J182" i="2"/>
  <c r="J440" i="2"/>
  <c r="BK400" i="2"/>
  <c r="J351" i="2"/>
  <c r="BK339" i="2"/>
  <c r="J284" i="2"/>
  <c r="J237" i="2"/>
  <c r="J430" i="2"/>
  <c r="BK394" i="2"/>
  <c r="J338" i="2"/>
  <c r="J272" i="2"/>
  <c r="J240" i="2"/>
  <c r="J228" i="2"/>
  <c r="J442" i="2"/>
  <c r="BK309" i="2"/>
  <c r="J254" i="2"/>
  <c r="BK224" i="2"/>
  <c r="J210" i="2"/>
  <c r="BK192" i="2"/>
  <c r="J176" i="2"/>
  <c r="J156" i="2"/>
  <c r="BK391" i="2"/>
  <c r="BK359" i="2"/>
  <c r="J293" i="2"/>
  <c r="J278" i="2"/>
  <c r="J251" i="2"/>
  <c r="BK240" i="2"/>
  <c r="BK215" i="2"/>
  <c r="J195" i="2"/>
  <c r="J160" i="2"/>
  <c r="BK352" i="3"/>
  <c r="J340" i="3"/>
  <c r="BK317" i="3"/>
  <c r="J282" i="3"/>
  <c r="BK327" i="3"/>
  <c r="BK269" i="3"/>
  <c r="BK159" i="3"/>
  <c r="BK302" i="3"/>
  <c r="J213" i="3"/>
  <c r="BK178" i="3"/>
  <c r="J150" i="3"/>
  <c r="BK350" i="3"/>
  <c r="BK245" i="3"/>
  <c r="J208" i="3"/>
  <c r="BK176" i="3"/>
  <c r="J157" i="3"/>
  <c r="BK296" i="3"/>
  <c r="BK254" i="3"/>
  <c r="BK219" i="3"/>
  <c r="BK170" i="3"/>
  <c r="J315" i="3"/>
  <c r="BK275" i="3"/>
  <c r="J229" i="3"/>
  <c r="BK336" i="3"/>
  <c r="J297" i="3"/>
  <c r="BK236" i="3"/>
  <c r="J220" i="3"/>
  <c r="BK193" i="3"/>
  <c r="BK332" i="3"/>
  <c r="BK267" i="3"/>
  <c r="J337" i="3"/>
  <c r="BK222" i="3"/>
  <c r="J368" i="3"/>
  <c r="J355" i="3"/>
  <c r="BK318" i="3"/>
  <c r="BK303" i="3"/>
  <c r="BK266" i="3"/>
  <c r="BK246" i="3"/>
  <c r="J228" i="3"/>
  <c r="J174" i="3"/>
  <c r="J286" i="3"/>
  <c r="BK163" i="3"/>
  <c r="J323" i="3"/>
  <c r="BK243" i="3"/>
  <c r="J221" i="3"/>
  <c r="BK184" i="3"/>
  <c r="BK161" i="3"/>
  <c r="J204" i="4"/>
  <c r="BK167" i="4"/>
  <c r="BK133" i="4"/>
  <c r="J191" i="4"/>
  <c r="J169" i="4"/>
  <c r="J151" i="4"/>
  <c r="BK153" i="4"/>
  <c r="J176" i="4"/>
  <c r="J206" i="4"/>
  <c r="J196" i="4"/>
  <c r="BK181" i="4"/>
  <c r="BK145" i="4"/>
  <c r="J188" i="4"/>
  <c r="J149" i="4"/>
  <c r="J214" i="5"/>
  <c r="BK158" i="5"/>
  <c r="BK216" i="5"/>
  <c r="J194" i="5"/>
  <c r="J158" i="5"/>
  <c r="J132" i="5"/>
  <c r="BK214" i="5"/>
  <c r="J164" i="5"/>
  <c r="J171" i="5"/>
  <c r="BK156" i="5"/>
  <c r="BK229" i="5"/>
  <c r="BK232" i="5"/>
  <c r="J202" i="5"/>
  <c r="J168" i="5"/>
  <c r="BK150" i="5"/>
  <c r="J181" i="5"/>
  <c r="J225" i="5"/>
  <c r="J207" i="5"/>
  <c r="BK188" i="5"/>
  <c r="BK176" i="5"/>
  <c r="J135" i="5"/>
  <c r="BK160" i="6"/>
  <c r="BK135" i="6"/>
  <c r="J157" i="6"/>
  <c r="BK162" i="6"/>
  <c r="J140" i="6"/>
  <c r="J132" i="6"/>
  <c r="J149" i="6"/>
  <c r="J160" i="6"/>
  <c r="BK127" i="6"/>
  <c r="BK522" i="7"/>
  <c r="BK504" i="7"/>
  <c r="BK493" i="7"/>
  <c r="BK482" i="7"/>
  <c r="J470" i="7"/>
  <c r="J457" i="7"/>
  <c r="J444" i="7"/>
  <c r="BK422" i="7"/>
  <c r="BK407" i="7"/>
  <c r="BK397" i="7"/>
  <c r="J366" i="7"/>
  <c r="J341" i="7"/>
  <c r="J329" i="7"/>
  <c r="J308" i="7"/>
  <c r="BK288" i="7"/>
  <c r="BK273" i="7"/>
  <c r="J248" i="7"/>
  <c r="J224" i="7"/>
  <c r="J210" i="7"/>
  <c r="J191" i="7"/>
  <c r="J184" i="7"/>
  <c r="J163" i="7"/>
  <c r="BK152" i="7"/>
  <c r="BK138" i="7"/>
  <c r="BK509" i="7"/>
  <c r="BK484" i="7"/>
  <c r="J390" i="7"/>
  <c r="J372" i="7"/>
  <c r="J349" i="7"/>
  <c r="J333" i="7"/>
  <c r="J307" i="7"/>
  <c r="BK291" i="7"/>
  <c r="BK269" i="7"/>
  <c r="J242" i="7"/>
  <c r="BK226" i="7"/>
  <c r="J209" i="7"/>
  <c r="BK198" i="7"/>
  <c r="BK161" i="7"/>
  <c r="J530" i="7"/>
  <c r="J461" i="7"/>
  <c r="J407" i="7"/>
  <c r="J312" i="7"/>
  <c r="J227" i="7"/>
  <c r="J487" i="7"/>
  <c r="J419" i="7"/>
  <c r="J505" i="7"/>
  <c r="BK443" i="7"/>
  <c r="BK406" i="7"/>
  <c r="J368" i="7"/>
  <c r="J277" i="7"/>
  <c r="BK218" i="7"/>
  <c r="BK176" i="7"/>
  <c r="BK497" i="7"/>
  <c r="J467" i="7"/>
  <c r="J384" i="7"/>
  <c r="J323" i="7"/>
  <c r="J311" i="7"/>
  <c r="J269" i="7"/>
  <c r="BK236" i="7"/>
  <c r="J228" i="7"/>
  <c r="BK164" i="7"/>
  <c r="J519" i="7"/>
  <c r="BK479" i="7"/>
  <c r="J405" i="7"/>
  <c r="J358" i="7"/>
  <c r="BK448" i="7"/>
  <c r="BK458" i="7"/>
  <c r="J434" i="7"/>
  <c r="BK340" i="7"/>
  <c r="BK248" i="7"/>
  <c r="J154" i="7"/>
  <c r="J445" i="7"/>
  <c r="J377" i="7"/>
  <c r="J339" i="7"/>
  <c r="J234" i="7"/>
  <c r="J179" i="7"/>
  <c r="BK170" i="7"/>
  <c r="BK160" i="7"/>
  <c r="J145" i="7"/>
  <c r="J404" i="7"/>
  <c r="BK358" i="7"/>
  <c r="J305" i="7"/>
  <c r="J257" i="7"/>
  <c r="J232" i="7"/>
  <c r="BK143" i="9"/>
  <c r="J125" i="9"/>
  <c r="J147" i="9"/>
  <c r="BK140" i="9"/>
  <c r="J126" i="9"/>
  <c r="BK465" i="2"/>
  <c r="J394" i="2"/>
  <c r="J339" i="2"/>
  <c r="J260" i="2"/>
  <c r="J188" i="2"/>
  <c r="J158" i="2"/>
  <c r="BK411" i="2"/>
  <c r="J396" i="2"/>
  <c r="BK375" i="2"/>
  <c r="BK343" i="2"/>
  <c r="BK290" i="2"/>
  <c r="BK252" i="2"/>
  <c r="BK189" i="2"/>
  <c r="BK423" i="2"/>
  <c r="BK378" i="2"/>
  <c r="BK314" i="2"/>
  <c r="J227" i="2"/>
  <c r="BK382" i="2"/>
  <c r="BK321" i="2"/>
  <c r="BK313" i="2"/>
  <c r="J289" i="2"/>
  <c r="J241" i="2"/>
  <c r="J212" i="2"/>
  <c r="BK194" i="2"/>
  <c r="BK453" i="2"/>
  <c r="J426" i="2"/>
  <c r="J397" i="2"/>
  <c r="J345" i="2"/>
  <c r="BK299" i="2"/>
  <c r="J257" i="2"/>
  <c r="BK191" i="2"/>
  <c r="BK450" i="2"/>
  <c r="J317" i="2"/>
  <c r="BK216" i="2"/>
  <c r="BK406" i="2"/>
  <c r="J353" i="2"/>
  <c r="J333" i="2"/>
  <c r="J252" i="2"/>
  <c r="BK414" i="2"/>
  <c r="BK353" i="2"/>
  <c r="J266" i="2"/>
  <c r="J231" i="2"/>
  <c r="J370" i="2"/>
  <c r="BK320" i="2"/>
  <c r="J300" i="2"/>
  <c r="J248" i="2"/>
  <c r="BK218" i="2"/>
  <c r="BK206" i="2"/>
  <c r="BK184" i="2"/>
  <c r="J162" i="2"/>
  <c r="BK153" i="2"/>
  <c r="BK381" i="2"/>
  <c r="BK310" i="2"/>
  <c r="BK291" i="2"/>
  <c r="J270" i="2"/>
  <c r="BK255" i="2"/>
  <c r="J229" i="2"/>
  <c r="BK209" i="2"/>
  <c r="J173" i="2"/>
  <c r="J363" i="3"/>
  <c r="J342" i="3"/>
  <c r="BK316" i="3"/>
  <c r="BK274" i="3"/>
  <c r="J256" i="3"/>
  <c r="BK214" i="3"/>
  <c r="J148" i="3"/>
  <c r="J338" i="3"/>
  <c r="BK324" i="3"/>
  <c r="J276" i="3"/>
  <c r="BK247" i="3"/>
  <c r="BK358" i="3"/>
  <c r="J301" i="3"/>
  <c r="BK208" i="3"/>
  <c r="BK182" i="3"/>
  <c r="J168" i="3"/>
  <c r="BK136" i="3"/>
  <c r="J322" i="3"/>
  <c r="J236" i="3"/>
  <c r="J202" i="3"/>
  <c r="BK167" i="3"/>
  <c r="BK360" i="3"/>
  <c r="BK282" i="3"/>
  <c r="J327" i="3"/>
  <c r="BK270" i="3"/>
  <c r="J237" i="3"/>
  <c r="J222" i="3"/>
  <c r="BK196" i="3"/>
  <c r="J359" i="3"/>
  <c r="J226" i="3"/>
  <c r="J341" i="3"/>
  <c r="J283" i="3"/>
  <c r="BK364" i="3"/>
  <c r="BK345" i="3"/>
  <c r="J313" i="3"/>
  <c r="BK290" i="3"/>
  <c r="BK255" i="3"/>
  <c r="J212" i="3"/>
  <c r="BK320" i="3"/>
  <c r="BK271" i="3"/>
  <c r="J325" i="3"/>
  <c r="BK285" i="3"/>
  <c r="J240" i="3"/>
  <c r="BK198" i="3"/>
  <c r="BK180" i="3"/>
  <c r="J143" i="3"/>
  <c r="BK205" i="4"/>
  <c r="BK140" i="4"/>
  <c r="BK151" i="4"/>
  <c r="BK196" i="4"/>
  <c r="J175" i="4"/>
  <c r="J155" i="4"/>
  <c r="J165" i="4"/>
  <c r="J133" i="4"/>
  <c r="BK147" i="4"/>
  <c r="J145" i="4"/>
  <c r="BK170" i="4"/>
  <c r="J185" i="4"/>
  <c r="J188" i="5"/>
  <c r="BK141" i="5"/>
  <c r="BK212" i="5"/>
  <c r="J170" i="5"/>
  <c r="J149" i="5"/>
  <c r="J212" i="5"/>
  <c r="BK165" i="5"/>
  <c r="J216" i="5"/>
  <c r="J228" i="5"/>
  <c r="J190" i="5"/>
  <c r="BK140" i="5"/>
  <c r="BK220" i="5"/>
  <c r="J197" i="5"/>
  <c r="BK170" i="5"/>
  <c r="J152" i="5"/>
  <c r="BK151" i="5"/>
  <c r="J136" i="5"/>
  <c r="J163" i="6"/>
  <c r="BK142" i="6"/>
  <c r="J125" i="6"/>
  <c r="BK155" i="6"/>
  <c r="J167" i="6"/>
  <c r="BK149" i="6"/>
  <c r="BK153" i="6"/>
  <c r="J130" i="6"/>
  <c r="BK148" i="6"/>
  <c r="J517" i="7"/>
  <c r="BK495" i="7"/>
  <c r="BK485" i="7"/>
  <c r="BK471" i="7"/>
  <c r="BK461" i="7"/>
  <c r="J453" i="7"/>
  <c r="J436" i="7"/>
  <c r="BK420" i="7"/>
  <c r="BK402" i="7"/>
  <c r="J393" i="7"/>
  <c r="BK356" i="7"/>
  <c r="J342" i="7"/>
  <c r="J319" i="7"/>
  <c r="J294" i="7"/>
  <c r="BK272" i="7"/>
  <c r="BK260" i="7"/>
  <c r="BK240" i="7"/>
  <c r="J214" i="7"/>
  <c r="BK199" i="7"/>
  <c r="J185" i="7"/>
  <c r="J177" i="7"/>
  <c r="J158" i="7"/>
  <c r="BK139" i="7"/>
  <c r="J513" i="7"/>
  <c r="J496" i="7"/>
  <c r="BK470" i="7"/>
  <c r="BK384" i="7"/>
  <c r="BK362" i="7"/>
  <c r="BK339" i="7"/>
  <c r="BK319" i="7"/>
  <c r="BK299" i="7"/>
  <c r="J278" i="7"/>
  <c r="BK252" i="7"/>
  <c r="BK229" i="7"/>
  <c r="BK215" i="7"/>
  <c r="BK195" i="7"/>
  <c r="BK162" i="7"/>
  <c r="J531" i="7"/>
  <c r="J508" i="7"/>
  <c r="BK428" i="7"/>
  <c r="J374" i="7"/>
  <c r="J266" i="7"/>
  <c r="BK508" i="7"/>
  <c r="J474" i="7"/>
  <c r="J437" i="7"/>
  <c r="J499" i="7"/>
  <c r="J431" i="7"/>
  <c r="J398" i="7"/>
  <c r="BK343" i="7"/>
  <c r="BK306" i="7"/>
  <c r="J263" i="7"/>
  <c r="J219" i="7"/>
  <c r="BK189" i="7"/>
  <c r="BK151" i="7"/>
  <c r="BK477" i="7"/>
  <c r="BK379" i="7"/>
  <c r="BK317" i="7"/>
  <c r="BK310" i="7"/>
  <c r="J286" i="7"/>
  <c r="J246" i="7"/>
  <c r="BK216" i="7"/>
  <c r="J174" i="7"/>
  <c r="BK487" i="7"/>
  <c r="J454" i="7"/>
  <c r="J386" i="7"/>
  <c r="J273" i="7"/>
  <c r="BK418" i="7"/>
  <c r="BK445" i="7"/>
  <c r="BK380" i="7"/>
  <c r="J345" i="7"/>
  <c r="BK244" i="7"/>
  <c r="J198" i="7"/>
  <c r="J175" i="7"/>
  <c r="J161" i="7"/>
  <c r="BK146" i="7"/>
  <c r="J411" i="7"/>
  <c r="J369" i="7"/>
  <c r="J297" i="7"/>
  <c r="BK255" i="7"/>
  <c r="J207" i="7"/>
  <c r="F36" i="8"/>
  <c r="BC101" i="1"/>
  <c r="BK141" i="9"/>
  <c r="J144" i="9"/>
  <c r="BK137" i="9"/>
  <c r="BK132" i="9"/>
  <c r="BK126" i="9"/>
  <c r="R430" i="7" l="1"/>
  <c r="R150" i="2"/>
  <c r="P174" i="2"/>
  <c r="T201" i="2"/>
  <c r="P230" i="2"/>
  <c r="P256" i="2"/>
  <c r="P318" i="2"/>
  <c r="P330" i="2"/>
  <c r="R360" i="2"/>
  <c r="T374" i="2"/>
  <c r="T377" i="2"/>
  <c r="BK410" i="2"/>
  <c r="J410" i="2" s="1"/>
  <c r="J116" i="2" s="1"/>
  <c r="BK425" i="2"/>
  <c r="J425" i="2" s="1"/>
  <c r="J117" i="2" s="1"/>
  <c r="P437" i="2"/>
  <c r="R441" i="2"/>
  <c r="BK447" i="2"/>
  <c r="J447" i="2"/>
  <c r="J121" i="2"/>
  <c r="P451" i="2"/>
  <c r="R455" i="2"/>
  <c r="BK466" i="2"/>
  <c r="J466" i="2"/>
  <c r="J128" i="2"/>
  <c r="T135" i="3"/>
  <c r="BK171" i="3"/>
  <c r="J171" i="3"/>
  <c r="J103" i="3"/>
  <c r="P223" i="3"/>
  <c r="P248" i="3"/>
  <c r="P357" i="3"/>
  <c r="BK180" i="4"/>
  <c r="J180" i="4"/>
  <c r="J103" i="4" s="1"/>
  <c r="R133" i="5"/>
  <c r="R145" i="5"/>
  <c r="R186" i="5"/>
  <c r="BK139" i="6"/>
  <c r="J139" i="6"/>
  <c r="J100" i="6"/>
  <c r="P139" i="6"/>
  <c r="P138" i="6"/>
  <c r="R223" i="3"/>
  <c r="BK248" i="3"/>
  <c r="J248" i="3"/>
  <c r="J110" i="3" s="1"/>
  <c r="BK357" i="3"/>
  <c r="J357" i="3"/>
  <c r="J112" i="3" s="1"/>
  <c r="BK150" i="4"/>
  <c r="J150" i="4"/>
  <c r="J101" i="4"/>
  <c r="R150" i="4"/>
  <c r="P180" i="4"/>
  <c r="R202" i="4"/>
  <c r="T130" i="5"/>
  <c r="P145" i="5"/>
  <c r="P186" i="5"/>
  <c r="P233" i="5"/>
  <c r="R139" i="6"/>
  <c r="R138" i="6" s="1"/>
  <c r="T239" i="7"/>
  <c r="T322" i="7"/>
  <c r="BK408" i="7"/>
  <c r="J408" i="7" s="1"/>
  <c r="J107" i="7" s="1"/>
  <c r="P510" i="7"/>
  <c r="BK150" i="2"/>
  <c r="BK174" i="2"/>
  <c r="J174" i="2" s="1"/>
  <c r="J100" i="2" s="1"/>
  <c r="BK201" i="2"/>
  <c r="J201" i="2" s="1"/>
  <c r="J101" i="2" s="1"/>
  <c r="BK230" i="2"/>
  <c r="J230" i="2"/>
  <c r="J103" i="2" s="1"/>
  <c r="BK256" i="2"/>
  <c r="J256" i="2"/>
  <c r="J104" i="2"/>
  <c r="R307" i="2"/>
  <c r="BK330" i="2"/>
  <c r="J330" i="2"/>
  <c r="J109" i="2"/>
  <c r="BK360" i="2"/>
  <c r="J360" i="2"/>
  <c r="J112" i="2"/>
  <c r="P374" i="2"/>
  <c r="P388" i="2"/>
  <c r="P410" i="2"/>
  <c r="R425" i="2"/>
  <c r="BK441" i="2"/>
  <c r="J441" i="2"/>
  <c r="J119" i="2" s="1"/>
  <c r="P444" i="2"/>
  <c r="BK451" i="2"/>
  <c r="J451" i="2" s="1"/>
  <c r="J122" i="2" s="1"/>
  <c r="BK455" i="2"/>
  <c r="J455" i="2"/>
  <c r="J123" i="2" s="1"/>
  <c r="P466" i="2"/>
  <c r="R135" i="3"/>
  <c r="T153" i="3"/>
  <c r="P171" i="3"/>
  <c r="R201" i="3"/>
  <c r="P252" i="3"/>
  <c r="P129" i="4"/>
  <c r="P154" i="4"/>
  <c r="BK202" i="4"/>
  <c r="J202" i="4"/>
  <c r="J107" i="4"/>
  <c r="T133" i="5"/>
  <c r="P153" i="5"/>
  <c r="P169" i="5"/>
  <c r="P180" i="5"/>
  <c r="BK226" i="5"/>
  <c r="J226" i="5" s="1"/>
  <c r="J107" i="5" s="1"/>
  <c r="P124" i="6"/>
  <c r="P123" i="6" s="1"/>
  <c r="T139" i="6"/>
  <c r="T138" i="6"/>
  <c r="P137" i="7"/>
  <c r="BK293" i="7"/>
  <c r="J293" i="7"/>
  <c r="J102" i="7"/>
  <c r="BK367" i="7"/>
  <c r="J367" i="7"/>
  <c r="J105" i="7" s="1"/>
  <c r="T449" i="7"/>
  <c r="T514" i="7"/>
  <c r="R252" i="3"/>
  <c r="T129" i="4"/>
  <c r="R154" i="4"/>
  <c r="R128" i="4" s="1"/>
  <c r="R127" i="4" s="1"/>
  <c r="P193" i="4"/>
  <c r="P192" i="4" s="1"/>
  <c r="P130" i="5"/>
  <c r="T153" i="5"/>
  <c r="T169" i="5"/>
  <c r="T180" i="5"/>
  <c r="T226" i="5"/>
  <c r="P145" i="6"/>
  <c r="P144" i="6"/>
  <c r="R187" i="7"/>
  <c r="T268" i="7"/>
  <c r="R346" i="7"/>
  <c r="R387" i="7"/>
  <c r="BK441" i="7"/>
  <c r="J441" i="7"/>
  <c r="J110" i="7"/>
  <c r="R510" i="7"/>
  <c r="T187" i="7"/>
  <c r="P268" i="7"/>
  <c r="R322" i="7"/>
  <c r="BK387" i="7"/>
  <c r="J387" i="7" s="1"/>
  <c r="J106" i="7" s="1"/>
  <c r="P449" i="7"/>
  <c r="R502" i="7"/>
  <c r="T510" i="7"/>
  <c r="T525" i="7"/>
  <c r="BK137" i="7"/>
  <c r="J137" i="7" s="1"/>
  <c r="J97" i="7" s="1"/>
  <c r="R239" i="7"/>
  <c r="P322" i="7"/>
  <c r="T367" i="7"/>
  <c r="R449" i="7"/>
  <c r="P514" i="7"/>
  <c r="R528" i="7"/>
  <c r="BK268" i="7"/>
  <c r="J268" i="7"/>
  <c r="J100" i="7"/>
  <c r="P346" i="7"/>
  <c r="R408" i="7"/>
  <c r="P502" i="7"/>
  <c r="BK528" i="7"/>
  <c r="J528" i="7"/>
  <c r="J116" i="7" s="1"/>
  <c r="P150" i="2"/>
  <c r="BK166" i="2"/>
  <c r="J166" i="2" s="1"/>
  <c r="J99" i="2" s="1"/>
  <c r="T166" i="2"/>
  <c r="T174" i="2"/>
  <c r="R201" i="2"/>
  <c r="P225" i="2"/>
  <c r="R225" i="2"/>
  <c r="T230" i="2"/>
  <c r="T256" i="2"/>
  <c r="P307" i="2"/>
  <c r="T307" i="2"/>
  <c r="R318" i="2"/>
  <c r="T330" i="2"/>
  <c r="T360" i="2"/>
  <c r="R374" i="2"/>
  <c r="P377" i="2"/>
  <c r="R377" i="2"/>
  <c r="R388" i="2"/>
  <c r="T410" i="2"/>
  <c r="T425" i="2"/>
  <c r="T437" i="2"/>
  <c r="T441" i="2"/>
  <c r="R444" i="2"/>
  <c r="P447" i="2"/>
  <c r="R447" i="2"/>
  <c r="T451" i="2"/>
  <c r="T455" i="2"/>
  <c r="T466" i="2"/>
  <c r="P135" i="3"/>
  <c r="P153" i="3"/>
  <c r="BK160" i="3"/>
  <c r="J160" i="3"/>
  <c r="J102" i="3"/>
  <c r="T160" i="3"/>
  <c r="R171" i="3"/>
  <c r="P188" i="3"/>
  <c r="T188" i="3"/>
  <c r="P194" i="3"/>
  <c r="T194" i="3"/>
  <c r="T187" i="3" s="1"/>
  <c r="BK252" i="3"/>
  <c r="J252" i="3" s="1"/>
  <c r="J111" i="3" s="1"/>
  <c r="R357" i="3"/>
  <c r="P150" i="4"/>
  <c r="T150" i="4"/>
  <c r="T180" i="4"/>
  <c r="T193" i="4"/>
  <c r="T192" i="4"/>
  <c r="BK133" i="5"/>
  <c r="J133" i="5"/>
  <c r="J99" i="5"/>
  <c r="BK153" i="5"/>
  <c r="BK169" i="5"/>
  <c r="J169" i="5"/>
  <c r="J104" i="5"/>
  <c r="BK180" i="5"/>
  <c r="J180" i="5"/>
  <c r="J105" i="5" s="1"/>
  <c r="R180" i="5"/>
  <c r="P226" i="5"/>
  <c r="R233" i="5"/>
  <c r="R124" i="6"/>
  <c r="R123" i="6"/>
  <c r="T145" i="6"/>
  <c r="T144" i="6" s="1"/>
  <c r="R137" i="7"/>
  <c r="P239" i="7"/>
  <c r="BK322" i="7"/>
  <c r="J322" i="7"/>
  <c r="J103" i="7" s="1"/>
  <c r="R367" i="7"/>
  <c r="T408" i="7"/>
  <c r="T441" i="7"/>
  <c r="BK502" i="7"/>
  <c r="J502" i="7"/>
  <c r="J112" i="7"/>
  <c r="BK514" i="7"/>
  <c r="J514" i="7"/>
  <c r="J114" i="7"/>
  <c r="BK525" i="7"/>
  <c r="J525" i="7"/>
  <c r="J115" i="7" s="1"/>
  <c r="T528" i="7"/>
  <c r="BK223" i="3"/>
  <c r="J223" i="3" s="1"/>
  <c r="J109" i="3" s="1"/>
  <c r="T223" i="3"/>
  <c r="R248" i="3"/>
  <c r="T248" i="3"/>
  <c r="T357" i="3"/>
  <c r="BK129" i="4"/>
  <c r="J129" i="4"/>
  <c r="J98" i="4"/>
  <c r="T154" i="4"/>
  <c r="BK193" i="4"/>
  <c r="J193" i="4"/>
  <c r="J106" i="4" s="1"/>
  <c r="P202" i="4"/>
  <c r="P133" i="5"/>
  <c r="T145" i="5"/>
  <c r="BK186" i="5"/>
  <c r="J186" i="5"/>
  <c r="J106" i="5"/>
  <c r="R226" i="5"/>
  <c r="T233" i="5"/>
  <c r="T124" i="6"/>
  <c r="T123" i="6"/>
  <c r="BK145" i="6"/>
  <c r="J145" i="6"/>
  <c r="J102" i="6"/>
  <c r="BK187" i="7"/>
  <c r="J187" i="7" s="1"/>
  <c r="J98" i="7" s="1"/>
  <c r="R268" i="7"/>
  <c r="BK346" i="7"/>
  <c r="J346" i="7"/>
  <c r="J104" i="7" s="1"/>
  <c r="BK449" i="7"/>
  <c r="J449" i="7"/>
  <c r="J111" i="7" s="1"/>
  <c r="BK510" i="7"/>
  <c r="J510" i="7"/>
  <c r="J113" i="7"/>
  <c r="R525" i="7"/>
  <c r="P187" i="7"/>
  <c r="R293" i="7"/>
  <c r="T346" i="7"/>
  <c r="T387" i="7"/>
  <c r="P441" i="7"/>
  <c r="BK121" i="9"/>
  <c r="J121" i="9"/>
  <c r="J98" i="9" s="1"/>
  <c r="BK239" i="7"/>
  <c r="J239" i="7"/>
  <c r="J99" i="7"/>
  <c r="T293" i="7"/>
  <c r="P367" i="7"/>
  <c r="P408" i="7"/>
  <c r="R441" i="7"/>
  <c r="T502" i="7"/>
  <c r="R514" i="7"/>
  <c r="P525" i="7"/>
  <c r="P528" i="7"/>
  <c r="R121" i="9"/>
  <c r="R120" i="9"/>
  <c r="T150" i="2"/>
  <c r="P166" i="2"/>
  <c r="R166" i="2"/>
  <c r="R174" i="2"/>
  <c r="P201" i="2"/>
  <c r="BK225" i="2"/>
  <c r="J225" i="2"/>
  <c r="J102" i="2" s="1"/>
  <c r="T225" i="2"/>
  <c r="R230" i="2"/>
  <c r="R256" i="2"/>
  <c r="BK307" i="2"/>
  <c r="J307" i="2"/>
  <c r="J107" i="2"/>
  <c r="BK318" i="2"/>
  <c r="J318" i="2"/>
  <c r="J108" i="2"/>
  <c r="T318" i="2"/>
  <c r="R330" i="2"/>
  <c r="P360" i="2"/>
  <c r="BK374" i="2"/>
  <c r="J374" i="2"/>
  <c r="J113" i="2" s="1"/>
  <c r="BK377" i="2"/>
  <c r="J377" i="2"/>
  <c r="J114" i="2"/>
  <c r="BK388" i="2"/>
  <c r="J388" i="2"/>
  <c r="J115" i="2"/>
  <c r="T388" i="2"/>
  <c r="R410" i="2"/>
  <c r="P425" i="2"/>
  <c r="BK437" i="2"/>
  <c r="J437" i="2"/>
  <c r="J118" i="2" s="1"/>
  <c r="R437" i="2"/>
  <c r="P441" i="2"/>
  <c r="BK444" i="2"/>
  <c r="J444" i="2" s="1"/>
  <c r="J120" i="2" s="1"/>
  <c r="T444" i="2"/>
  <c r="T447" i="2"/>
  <c r="R451" i="2"/>
  <c r="P455" i="2"/>
  <c r="R466" i="2"/>
  <c r="BK135" i="3"/>
  <c r="J135" i="3" s="1"/>
  <c r="J98" i="3" s="1"/>
  <c r="BK153" i="3"/>
  <c r="J153" i="3"/>
  <c r="J101" i="3" s="1"/>
  <c r="R153" i="3"/>
  <c r="P160" i="3"/>
  <c r="R160" i="3"/>
  <c r="T171" i="3"/>
  <c r="BK188" i="3"/>
  <c r="R188" i="3"/>
  <c r="BK194" i="3"/>
  <c r="J194" i="3" s="1"/>
  <c r="J107" i="3" s="1"/>
  <c r="R194" i="3"/>
  <c r="BK201" i="3"/>
  <c r="J201" i="3" s="1"/>
  <c r="J108" i="3" s="1"/>
  <c r="P201" i="3"/>
  <c r="T252" i="3"/>
  <c r="R129" i="4"/>
  <c r="BK154" i="4"/>
  <c r="J154" i="4"/>
  <c r="J102" i="4"/>
  <c r="R180" i="4"/>
  <c r="R193" i="4"/>
  <c r="R192" i="4"/>
  <c r="T202" i="4"/>
  <c r="BK130" i="5"/>
  <c r="J130" i="5"/>
  <c r="J98" i="5" s="1"/>
  <c r="R130" i="5"/>
  <c r="R129" i="5"/>
  <c r="BK145" i="5"/>
  <c r="J145" i="5"/>
  <c r="J102" i="5"/>
  <c r="R153" i="5"/>
  <c r="R169" i="5"/>
  <c r="T186" i="5"/>
  <c r="BK233" i="5"/>
  <c r="J233" i="5"/>
  <c r="J108" i="5"/>
  <c r="BK124" i="6"/>
  <c r="J124" i="6"/>
  <c r="J98" i="6"/>
  <c r="R145" i="6"/>
  <c r="R144" i="6"/>
  <c r="T137" i="7"/>
  <c r="T136" i="7"/>
  <c r="P293" i="7"/>
  <c r="P387" i="7"/>
  <c r="P121" i="9"/>
  <c r="P120" i="9"/>
  <c r="T121" i="9"/>
  <c r="T120" i="9"/>
  <c r="BK146" i="9"/>
  <c r="J146" i="9"/>
  <c r="J99" i="9"/>
  <c r="P146" i="9"/>
  <c r="P119" i="9" s="1"/>
  <c r="AU102" i="1" s="1"/>
  <c r="R146" i="9"/>
  <c r="T146" i="9"/>
  <c r="BK356" i="2"/>
  <c r="J356" i="2"/>
  <c r="J110" i="2"/>
  <c r="BK190" i="4"/>
  <c r="J190" i="4"/>
  <c r="J104" i="4"/>
  <c r="BK142" i="5"/>
  <c r="J142" i="5"/>
  <c r="J100" i="5"/>
  <c r="BK120" i="8"/>
  <c r="J120" i="8" s="1"/>
  <c r="J98" i="8" s="1"/>
  <c r="BK304" i="2"/>
  <c r="J304" i="2"/>
  <c r="J105" i="2"/>
  <c r="BK464" i="2"/>
  <c r="J464" i="2"/>
  <c r="J127" i="2"/>
  <c r="BK185" i="3"/>
  <c r="J185" i="3"/>
  <c r="J104" i="3"/>
  <c r="BK148" i="4"/>
  <c r="J148" i="4" s="1"/>
  <c r="J100" i="4" s="1"/>
  <c r="BK146" i="4"/>
  <c r="J146" i="4"/>
  <c r="J99" i="4"/>
  <c r="BK439" i="7"/>
  <c r="J439" i="7"/>
  <c r="J109" i="7"/>
  <c r="BK358" i="2"/>
  <c r="J358" i="2"/>
  <c r="J111" i="2"/>
  <c r="BK460" i="2"/>
  <c r="J460" i="2" s="1"/>
  <c r="J125" i="2" s="1"/>
  <c r="BK462" i="2"/>
  <c r="J462" i="2"/>
  <c r="J126" i="2"/>
  <c r="BK149" i="3"/>
  <c r="J149" i="3"/>
  <c r="J99" i="3"/>
  <c r="BK151" i="3"/>
  <c r="J151" i="3"/>
  <c r="J100" i="3"/>
  <c r="BK367" i="3"/>
  <c r="J367" i="3" s="1"/>
  <c r="J113" i="3" s="1"/>
  <c r="J91" i="9"/>
  <c r="F115" i="9"/>
  <c r="BF137" i="9"/>
  <c r="BF140" i="9"/>
  <c r="J116" i="9"/>
  <c r="BF122" i="9"/>
  <c r="BF129" i="9"/>
  <c r="BF132" i="9"/>
  <c r="BF133" i="9"/>
  <c r="BF144" i="9"/>
  <c r="BF148" i="9"/>
  <c r="BF136" i="9"/>
  <c r="BF143" i="9"/>
  <c r="BF125" i="9"/>
  <c r="BF131" i="9"/>
  <c r="BF139" i="9"/>
  <c r="BF142" i="9"/>
  <c r="F116" i="9"/>
  <c r="BF123" i="9"/>
  <c r="BF130" i="9"/>
  <c r="BF138" i="9"/>
  <c r="BF145" i="9"/>
  <c r="E85" i="9"/>
  <c r="BF124" i="9"/>
  <c r="BF135" i="9"/>
  <c r="BF141" i="9"/>
  <c r="BF147" i="9"/>
  <c r="J89" i="9"/>
  <c r="BF127" i="9"/>
  <c r="BF128" i="9"/>
  <c r="BF126" i="9"/>
  <c r="BF134" i="9"/>
  <c r="E108" i="8"/>
  <c r="F114" i="8"/>
  <c r="J115" i="8"/>
  <c r="BF121" i="8"/>
  <c r="F92" i="8"/>
  <c r="J114" i="8"/>
  <c r="J89" i="8"/>
  <c r="BF198" i="7"/>
  <c r="BF203" i="7"/>
  <c r="BF214" i="7"/>
  <c r="BF215" i="7"/>
  <c r="BF216" i="7"/>
  <c r="BF227" i="7"/>
  <c r="BF246" i="7"/>
  <c r="BF249" i="7"/>
  <c r="BF299" i="7"/>
  <c r="BF308" i="7"/>
  <c r="BF312" i="7"/>
  <c r="BF336" i="7"/>
  <c r="BF337" i="7"/>
  <c r="BF338" i="7"/>
  <c r="BF362" i="7"/>
  <c r="BF366" i="7"/>
  <c r="BF385" i="7"/>
  <c r="BF394" i="7"/>
  <c r="BF414" i="7"/>
  <c r="BF431" i="7"/>
  <c r="BK123" i="6"/>
  <c r="J123" i="6"/>
  <c r="J97" i="6" s="1"/>
  <c r="J91" i="7"/>
  <c r="J92" i="7"/>
  <c r="BF144" i="7"/>
  <c r="BF147" i="7"/>
  <c r="BF148" i="7"/>
  <c r="BF159" i="7"/>
  <c r="BF160" i="7"/>
  <c r="BF164" i="7"/>
  <c r="BF170" i="7"/>
  <c r="BF195" i="7"/>
  <c r="BF202" i="7"/>
  <c r="BF204" i="7"/>
  <c r="BF209" i="7"/>
  <c r="BF211" i="7"/>
  <c r="BF218" i="7"/>
  <c r="BF224" i="7"/>
  <c r="BF231" i="7"/>
  <c r="BF247" i="7"/>
  <c r="BF257" i="7"/>
  <c r="BF269" i="7"/>
  <c r="BF279" i="7"/>
  <c r="BF303" i="7"/>
  <c r="BF311" i="7"/>
  <c r="BF321" i="7"/>
  <c r="BF331" i="7"/>
  <c r="BF334" i="7"/>
  <c r="BF350" i="7"/>
  <c r="BF357" i="7"/>
  <c r="BF361" i="7"/>
  <c r="BF371" i="7"/>
  <c r="BF375" i="7"/>
  <c r="BF381" i="7"/>
  <c r="BF386" i="7"/>
  <c r="BF418" i="7"/>
  <c r="BF429" i="7"/>
  <c r="BF433" i="7"/>
  <c r="BK144" i="6"/>
  <c r="J144" i="6"/>
  <c r="J101" i="6" s="1"/>
  <c r="F91" i="7"/>
  <c r="BF142" i="7"/>
  <c r="BF156" i="7"/>
  <c r="BF163" i="7"/>
  <c r="BF168" i="7"/>
  <c r="BF172" i="7"/>
  <c r="BF175" i="7"/>
  <c r="BF205" i="7"/>
  <c r="BF245" i="7"/>
  <c r="BF251" i="7"/>
  <c r="BF266" i="7"/>
  <c r="BF272" i="7"/>
  <c r="BF275" i="7"/>
  <c r="BF286" i="7"/>
  <c r="BF288" i="7"/>
  <c r="BF310" i="7"/>
  <c r="BF317" i="7"/>
  <c r="BF335" i="7"/>
  <c r="BF348" i="7"/>
  <c r="BF352" i="7"/>
  <c r="BF358" i="7"/>
  <c r="BF368" i="7"/>
  <c r="BF370" i="7"/>
  <c r="BF372" i="7"/>
  <c r="BF374" i="7"/>
  <c r="BF376" i="7"/>
  <c r="BF419" i="7"/>
  <c r="BF423" i="7"/>
  <c r="BF425" i="7"/>
  <c r="BF446" i="7"/>
  <c r="BF450" i="7"/>
  <c r="BF453" i="7"/>
  <c r="BF466" i="7"/>
  <c r="BF468" i="7"/>
  <c r="BF474" i="7"/>
  <c r="BF384" i="7"/>
  <c r="BF403" i="7"/>
  <c r="BF404" i="7"/>
  <c r="BF407" i="7"/>
  <c r="BF411" i="7"/>
  <c r="BF413" i="7"/>
  <c r="BF420" i="7"/>
  <c r="BF426" i="7"/>
  <c r="BF435" i="7"/>
  <c r="BF436" i="7"/>
  <c r="BF451" i="7"/>
  <c r="BF461" i="7"/>
  <c r="BF462" i="7"/>
  <c r="BF476" i="7"/>
  <c r="BF477" i="7"/>
  <c r="BF479" i="7"/>
  <c r="BF480" i="7"/>
  <c r="BF483" i="7"/>
  <c r="BF487" i="7"/>
  <c r="BF265" i="7"/>
  <c r="BF276" i="7"/>
  <c r="BF282" i="7"/>
  <c r="BF284" i="7"/>
  <c r="BF301" i="7"/>
  <c r="BF306" i="7"/>
  <c r="BF328" i="7"/>
  <c r="BF341" i="7"/>
  <c r="BF360" i="7"/>
  <c r="BF369" i="7"/>
  <c r="BF395" i="7"/>
  <c r="BF399" i="7"/>
  <c r="BF432" i="7"/>
  <c r="BF438" i="7"/>
  <c r="BF444" i="7"/>
  <c r="BF448" i="7"/>
  <c r="BF455" i="7"/>
  <c r="BF459" i="7"/>
  <c r="BF467" i="7"/>
  <c r="BF469" i="7"/>
  <c r="BF471" i="7"/>
  <c r="BF490" i="7"/>
  <c r="BF496" i="7"/>
  <c r="BF498" i="7"/>
  <c r="BF505" i="7"/>
  <c r="BF521" i="7"/>
  <c r="BF146" i="7"/>
  <c r="BF150" i="7"/>
  <c r="BF151" i="7"/>
  <c r="BF162" i="7"/>
  <c r="BF169" i="7"/>
  <c r="BF188" i="7"/>
  <c r="BF192" i="7"/>
  <c r="BF197" i="7"/>
  <c r="BF252" i="7"/>
  <c r="BF262" i="7"/>
  <c r="BF289" i="7"/>
  <c r="BF296" i="7"/>
  <c r="BF319" i="7"/>
  <c r="BF342" i="7"/>
  <c r="BF380" i="7"/>
  <c r="BF396" i="7"/>
  <c r="BF405" i="7"/>
  <c r="BF412" i="7"/>
  <c r="BF434" i="7"/>
  <c r="BF443" i="7"/>
  <c r="BF447" i="7"/>
  <c r="BF478" i="7"/>
  <c r="BF486" i="7"/>
  <c r="BF501" i="7"/>
  <c r="BF509" i="7"/>
  <c r="BF517" i="7"/>
  <c r="J89" i="7"/>
  <c r="BF138" i="7"/>
  <c r="BF149" i="7"/>
  <c r="BF155" i="7"/>
  <c r="BF158" i="7"/>
  <c r="BF161" i="7"/>
  <c r="BF166" i="7"/>
  <c r="BF177" i="7"/>
  <c r="BF194" i="7"/>
  <c r="BF200" i="7"/>
  <c r="BF206" i="7"/>
  <c r="BF223" i="7"/>
  <c r="BF235" i="7"/>
  <c r="BF258" i="7"/>
  <c r="BF274" i="7"/>
  <c r="BF287" i="7"/>
  <c r="BF294" i="7"/>
  <c r="BF300" i="7"/>
  <c r="BF304" i="7"/>
  <c r="BF309" i="7"/>
  <c r="BF315" i="7"/>
  <c r="BF318" i="7"/>
  <c r="BF324" i="7"/>
  <c r="BF325" i="7"/>
  <c r="BF333" i="7"/>
  <c r="BF351" i="7"/>
  <c r="BF364" i="7"/>
  <c r="BF382" i="7"/>
  <c r="BF388" i="7"/>
  <c r="BF393" i="7"/>
  <c r="BF401" i="7"/>
  <c r="BF409" i="7"/>
  <c r="BF415" i="7"/>
  <c r="BF424" i="7"/>
  <c r="BF484" i="7"/>
  <c r="BF485" i="7"/>
  <c r="BF506" i="7"/>
  <c r="BF507" i="7"/>
  <c r="BF515" i="7"/>
  <c r="BF458" i="7"/>
  <c r="BF463" i="7"/>
  <c r="BF470" i="7"/>
  <c r="BF472" i="7"/>
  <c r="BF482" i="7"/>
  <c r="BF495" i="7"/>
  <c r="BF499" i="7"/>
  <c r="BF210" i="7"/>
  <c r="BF217" i="7"/>
  <c r="BF229" i="7"/>
  <c r="BF230" i="7"/>
  <c r="BF232" i="7"/>
  <c r="BF237" i="7"/>
  <c r="BF241" i="7"/>
  <c r="BF242" i="7"/>
  <c r="BF250" i="7"/>
  <c r="BF255" i="7"/>
  <c r="BF256" i="7"/>
  <c r="BF264" i="7"/>
  <c r="BF281" i="7"/>
  <c r="BF291" i="7"/>
  <c r="BF307" i="7"/>
  <c r="BF313" i="7"/>
  <c r="BF316" i="7"/>
  <c r="BF327" i="7"/>
  <c r="BF345" i="7"/>
  <c r="BF353" i="7"/>
  <c r="BF355" i="7"/>
  <c r="BF365" i="7"/>
  <c r="BF378" i="7"/>
  <c r="BF379" i="7"/>
  <c r="BF390" i="7"/>
  <c r="BF398" i="7"/>
  <c r="BF402" i="7"/>
  <c r="BF417" i="7"/>
  <c r="BF442" i="7"/>
  <c r="BF445" i="7"/>
  <c r="BF452" i="7"/>
  <c r="BF464" i="7"/>
  <c r="BF481" i="7"/>
  <c r="BF489" i="7"/>
  <c r="BF494" i="7"/>
  <c r="BF530" i="7"/>
  <c r="BF531" i="7"/>
  <c r="BF532" i="7"/>
  <c r="E85" i="7"/>
  <c r="BF139" i="7"/>
  <c r="BF141" i="7"/>
  <c r="BF145" i="7"/>
  <c r="BF153" i="7"/>
  <c r="BF165" i="7"/>
  <c r="BF171" i="7"/>
  <c r="BF189" i="7"/>
  <c r="BF207" i="7"/>
  <c r="BF208" i="7"/>
  <c r="BF213" i="7"/>
  <c r="BF220" i="7"/>
  <c r="BF225" i="7"/>
  <c r="BF228" i="7"/>
  <c r="BF233" i="7"/>
  <c r="BF234" i="7"/>
  <c r="BF236" i="7"/>
  <c r="BF238" i="7"/>
  <c r="BF240" i="7"/>
  <c r="BF243" i="7"/>
  <c r="BF244" i="7"/>
  <c r="BF259" i="7"/>
  <c r="BF261" i="7"/>
  <c r="BF267" i="7"/>
  <c r="BF270" i="7"/>
  <c r="BF273" i="7"/>
  <c r="BF278" i="7"/>
  <c r="BF290" i="7"/>
  <c r="BF295" i="7"/>
  <c r="BF297" i="7"/>
  <c r="BF302" i="7"/>
  <c r="BF305" i="7"/>
  <c r="BF320" i="7"/>
  <c r="BF323" i="7"/>
  <c r="BF329" i="7"/>
  <c r="BF332" i="7"/>
  <c r="BF343" i="7"/>
  <c r="BF344" i="7"/>
  <c r="BF356" i="7"/>
  <c r="BF359" i="7"/>
  <c r="BF373" i="7"/>
  <c r="BF377" i="7"/>
  <c r="BF383" i="7"/>
  <c r="BF389" i="7"/>
  <c r="BF391" i="7"/>
  <c r="BF473" i="7"/>
  <c r="BF493" i="7"/>
  <c r="BF508" i="7"/>
  <c r="BF513" i="7"/>
  <c r="BF518" i="7"/>
  <c r="BF520" i="7"/>
  <c r="BF523" i="7"/>
  <c r="BF524" i="7"/>
  <c r="BF526" i="7"/>
  <c r="BF527" i="7"/>
  <c r="F92" i="7"/>
  <c r="BF140" i="7"/>
  <c r="BF143" i="7"/>
  <c r="BF152" i="7"/>
  <c r="BF154" i="7"/>
  <c r="BF157" i="7"/>
  <c r="BF167" i="7"/>
  <c r="BF173" i="7"/>
  <c r="BF174" i="7"/>
  <c r="BF176" i="7"/>
  <c r="BF178" i="7"/>
  <c r="BF179" i="7"/>
  <c r="BF180" i="7"/>
  <c r="BF181" i="7"/>
  <c r="BF182" i="7"/>
  <c r="BF183" i="7"/>
  <c r="BF184" i="7"/>
  <c r="BF185" i="7"/>
  <c r="BF186" i="7"/>
  <c r="BF190" i="7"/>
  <c r="BF191" i="7"/>
  <c r="BF193" i="7"/>
  <c r="BF196" i="7"/>
  <c r="BF199" i="7"/>
  <c r="BF201" i="7"/>
  <c r="BF212" i="7"/>
  <c r="BF219" i="7"/>
  <c r="BF221" i="7"/>
  <c r="BF222" i="7"/>
  <c r="BF226" i="7"/>
  <c r="BF248" i="7"/>
  <c r="BF253" i="7"/>
  <c r="BF254" i="7"/>
  <c r="BF260" i="7"/>
  <c r="BF263" i="7"/>
  <c r="BF271" i="7"/>
  <c r="BF277" i="7"/>
  <c r="BF280" i="7"/>
  <c r="BF283" i="7"/>
  <c r="BF285" i="7"/>
  <c r="BF298" i="7"/>
  <c r="BF314" i="7"/>
  <c r="BF326" i="7"/>
  <c r="BF330" i="7"/>
  <c r="BF339" i="7"/>
  <c r="BF340" i="7"/>
  <c r="BF347" i="7"/>
  <c r="BF349" i="7"/>
  <c r="BF354" i="7"/>
  <c r="BF363" i="7"/>
  <c r="BF392" i="7"/>
  <c r="BF397" i="7"/>
  <c r="BF400" i="7"/>
  <c r="BF406" i="7"/>
  <c r="BF410" i="7"/>
  <c r="BF416" i="7"/>
  <c r="BF421" i="7"/>
  <c r="BF422" i="7"/>
  <c r="BF427" i="7"/>
  <c r="BF428" i="7"/>
  <c r="BF437" i="7"/>
  <c r="BF440" i="7"/>
  <c r="BF454" i="7"/>
  <c r="BF456" i="7"/>
  <c r="BF457" i="7"/>
  <c r="BF460" i="7"/>
  <c r="BF465" i="7"/>
  <c r="BF475" i="7"/>
  <c r="BF488" i="7"/>
  <c r="BF491" i="7"/>
  <c r="BF492" i="7"/>
  <c r="BF497" i="7"/>
  <c r="BF500" i="7"/>
  <c r="BF503" i="7"/>
  <c r="BF504" i="7"/>
  <c r="BF511" i="7"/>
  <c r="BF512" i="7"/>
  <c r="BF516" i="7"/>
  <c r="BF519" i="7"/>
  <c r="BF522" i="7"/>
  <c r="BF529" i="7"/>
  <c r="J153" i="5"/>
  <c r="J103" i="5" s="1"/>
  <c r="J91" i="6"/>
  <c r="BF132" i="6"/>
  <c r="BF140" i="6"/>
  <c r="BF161" i="6"/>
  <c r="BF170" i="6"/>
  <c r="BF171" i="6"/>
  <c r="BF172" i="6"/>
  <c r="E85" i="6"/>
  <c r="F118" i="6"/>
  <c r="BF131" i="6"/>
  <c r="BF143" i="6"/>
  <c r="BF148" i="6"/>
  <c r="BF152" i="6"/>
  <c r="BF153" i="6"/>
  <c r="BF156" i="6"/>
  <c r="BF159" i="6"/>
  <c r="BF167" i="6"/>
  <c r="F119" i="6"/>
  <c r="BF127" i="6"/>
  <c r="BF134" i="6"/>
  <c r="BF136" i="6"/>
  <c r="BF168" i="6"/>
  <c r="BF135" i="6"/>
  <c r="BF146" i="6"/>
  <c r="BF162" i="6"/>
  <c r="BF164" i="6"/>
  <c r="J89" i="6"/>
  <c r="BF141" i="6"/>
  <c r="BF151" i="6"/>
  <c r="BF150" i="6"/>
  <c r="BF154" i="6"/>
  <c r="BF166" i="6"/>
  <c r="BF128" i="6"/>
  <c r="BF130" i="6"/>
  <c r="J119" i="6"/>
  <c r="BF125" i="6"/>
  <c r="BF126" i="6"/>
  <c r="BF163" i="6"/>
  <c r="BF165" i="6"/>
  <c r="BF158" i="6"/>
  <c r="BF169" i="6"/>
  <c r="BF129" i="6"/>
  <c r="BF133" i="6"/>
  <c r="BF137" i="6"/>
  <c r="BF142" i="6"/>
  <c r="BF147" i="6"/>
  <c r="BF149" i="6"/>
  <c r="BF155" i="6"/>
  <c r="BF157" i="6"/>
  <c r="BF160" i="6"/>
  <c r="BK192" i="4"/>
  <c r="J192" i="4"/>
  <c r="J105" i="4" s="1"/>
  <c r="F92" i="5"/>
  <c r="BF134" i="5"/>
  <c r="BF143" i="5"/>
  <c r="BF148" i="5"/>
  <c r="BF156" i="5"/>
  <c r="BF175" i="5"/>
  <c r="BF179" i="5"/>
  <c r="BF190" i="5"/>
  <c r="BF216" i="5"/>
  <c r="BF217" i="5"/>
  <c r="BF220" i="5"/>
  <c r="BF221" i="5"/>
  <c r="E85" i="5"/>
  <c r="BF137" i="5"/>
  <c r="BF141" i="5"/>
  <c r="BF150" i="5"/>
  <c r="BF154" i="5"/>
  <c r="BF159" i="5"/>
  <c r="BF173" i="5"/>
  <c r="BF185" i="5"/>
  <c r="BF187" i="5"/>
  <c r="BF195" i="5"/>
  <c r="BF201" i="5"/>
  <c r="BF203" i="5"/>
  <c r="BF232" i="5"/>
  <c r="BF135" i="5"/>
  <c r="BF147" i="5"/>
  <c r="BF160" i="5"/>
  <c r="BF162" i="5"/>
  <c r="BF163" i="5"/>
  <c r="BF191" i="5"/>
  <c r="BF208" i="5"/>
  <c r="BF211" i="5"/>
  <c r="BF215" i="5"/>
  <c r="BF218" i="5"/>
  <c r="BF219" i="5"/>
  <c r="BF223" i="5"/>
  <c r="BF132" i="5"/>
  <c r="BF138" i="5"/>
  <c r="BF151" i="5"/>
  <c r="BF177" i="5"/>
  <c r="BF182" i="5"/>
  <c r="BF183" i="5"/>
  <c r="BF196" i="5"/>
  <c r="BF199" i="5"/>
  <c r="J122" i="5"/>
  <c r="BF158" i="5"/>
  <c r="BF164" i="5"/>
  <c r="BF222" i="5"/>
  <c r="BF139" i="5"/>
  <c r="BF157" i="5"/>
  <c r="BF170" i="5"/>
  <c r="BF172" i="5"/>
  <c r="BF176" i="5"/>
  <c r="BF178" i="5"/>
  <c r="BF184" i="5"/>
  <c r="BF188" i="5"/>
  <c r="BF200" i="5"/>
  <c r="BF206" i="5"/>
  <c r="BF210" i="5"/>
  <c r="BF224" i="5"/>
  <c r="BF165" i="5"/>
  <c r="BF167" i="5"/>
  <c r="BF204" i="5"/>
  <c r="BF136" i="5"/>
  <c r="BF140" i="5"/>
  <c r="BF146" i="5"/>
  <c r="BF166" i="5"/>
  <c r="BF168" i="5"/>
  <c r="BF171" i="5"/>
  <c r="BF194" i="5"/>
  <c r="BF197" i="5"/>
  <c r="BF202" i="5"/>
  <c r="BF229" i="5"/>
  <c r="BF225" i="5"/>
  <c r="BF227" i="5"/>
  <c r="BF230" i="5"/>
  <c r="BF231" i="5"/>
  <c r="BF234" i="5"/>
  <c r="BF235" i="5"/>
  <c r="BF152" i="5"/>
  <c r="BF155" i="5"/>
  <c r="BF161" i="5"/>
  <c r="BF181" i="5"/>
  <c r="BF189" i="5"/>
  <c r="BF192" i="5"/>
  <c r="BF193" i="5"/>
  <c r="BF198" i="5"/>
  <c r="BF205" i="5"/>
  <c r="BF207" i="5"/>
  <c r="BF209" i="5"/>
  <c r="BF214" i="5"/>
  <c r="BF228" i="5"/>
  <c r="BF131" i="5"/>
  <c r="BF149" i="5"/>
  <c r="BF174" i="5"/>
  <c r="BF212" i="5"/>
  <c r="BF213" i="5"/>
  <c r="BF141" i="4"/>
  <c r="BF145" i="4"/>
  <c r="BF194" i="4"/>
  <c r="BF204" i="4"/>
  <c r="E117" i="4"/>
  <c r="BF134" i="4"/>
  <c r="BF159" i="4"/>
  <c r="BF163" i="4"/>
  <c r="BF183" i="4"/>
  <c r="BF139" i="4"/>
  <c r="BF152" i="4"/>
  <c r="BF158" i="4"/>
  <c r="BF191" i="4"/>
  <c r="BF131" i="4"/>
  <c r="BF140" i="4"/>
  <c r="BF142" i="4"/>
  <c r="BF153" i="4"/>
  <c r="BF166" i="4"/>
  <c r="BF171" i="4"/>
  <c r="BF174" i="4"/>
  <c r="BF186" i="4"/>
  <c r="BF187" i="4"/>
  <c r="BF205" i="4"/>
  <c r="BF207" i="4"/>
  <c r="F124" i="4"/>
  <c r="BF138" i="4"/>
  <c r="BF151" i="4"/>
  <c r="BF157" i="4"/>
  <c r="BF168" i="4"/>
  <c r="BF177" i="4"/>
  <c r="BF198" i="4"/>
  <c r="J188" i="3"/>
  <c r="J106" i="3"/>
  <c r="BF133" i="4"/>
  <c r="BF136" i="4"/>
  <c r="BF169" i="4"/>
  <c r="BF173" i="4"/>
  <c r="BF189" i="4"/>
  <c r="BF130" i="4"/>
  <c r="BF164" i="4"/>
  <c r="BF167" i="4"/>
  <c r="BF182" i="4"/>
  <c r="BF184" i="4"/>
  <c r="BF185" i="4"/>
  <c r="BF188" i="4"/>
  <c r="BF195" i="4"/>
  <c r="BF200" i="4"/>
  <c r="J89" i="4"/>
  <c r="BF132" i="4"/>
  <c r="BF144" i="4"/>
  <c r="BF147" i="4"/>
  <c r="BF161" i="4"/>
  <c r="BF149" i="4"/>
  <c r="BF160" i="4"/>
  <c r="BF170" i="4"/>
  <c r="BF172" i="4"/>
  <c r="BF175" i="4"/>
  <c r="BF181" i="4"/>
  <c r="BF197" i="4"/>
  <c r="BF143" i="4"/>
  <c r="BF155" i="4"/>
  <c r="BF156" i="4"/>
  <c r="BF162" i="4"/>
  <c r="BF165" i="4"/>
  <c r="BF135" i="4"/>
  <c r="BF137" i="4"/>
  <c r="BF176" i="4"/>
  <c r="BF178" i="4"/>
  <c r="BF179" i="4"/>
  <c r="BF196" i="4"/>
  <c r="BF199" i="4"/>
  <c r="BF201" i="4"/>
  <c r="BF203" i="4"/>
  <c r="BF206" i="4"/>
  <c r="BF147" i="3"/>
  <c r="BF158" i="3"/>
  <c r="BF172" i="3"/>
  <c r="BF190" i="3"/>
  <c r="BF199" i="3"/>
  <c r="BF209" i="3"/>
  <c r="BF210" i="3"/>
  <c r="BF215" i="3"/>
  <c r="BF231" i="3"/>
  <c r="BF232" i="3"/>
  <c r="BF238" i="3"/>
  <c r="BF239" i="3"/>
  <c r="BF242" i="3"/>
  <c r="BF282" i="3"/>
  <c r="BF335" i="3"/>
  <c r="F92" i="3"/>
  <c r="BF159" i="3"/>
  <c r="BF165" i="3"/>
  <c r="BF168" i="3"/>
  <c r="BF253" i="3"/>
  <c r="BF254" i="3"/>
  <c r="BF256" i="3"/>
  <c r="BF267" i="3"/>
  <c r="BF272" i="3"/>
  <c r="BF274" i="3"/>
  <c r="BF290" i="3"/>
  <c r="BF360" i="3"/>
  <c r="BF167" i="3"/>
  <c r="BF169" i="3"/>
  <c r="BF183" i="3"/>
  <c r="BF191" i="3"/>
  <c r="BF195" i="3"/>
  <c r="BF198" i="3"/>
  <c r="BF222" i="3"/>
  <c r="BF250" i="3"/>
  <c r="BF261" i="3"/>
  <c r="BF289" i="3"/>
  <c r="BF305" i="3"/>
  <c r="BF310" i="3"/>
  <c r="BF331" i="3"/>
  <c r="BF342" i="3"/>
  <c r="BF343" i="3"/>
  <c r="BF345" i="3"/>
  <c r="BF350" i="3"/>
  <c r="BF356" i="3"/>
  <c r="BF362" i="3"/>
  <c r="BF366" i="3"/>
  <c r="BF368" i="3"/>
  <c r="BF136" i="3"/>
  <c r="BF140" i="3"/>
  <c r="BF146" i="3"/>
  <c r="BF175" i="3"/>
  <c r="BF218" i="3"/>
  <c r="BF225" i="3"/>
  <c r="BF258" i="3"/>
  <c r="BF262" i="3"/>
  <c r="BF265" i="3"/>
  <c r="BF269" i="3"/>
  <c r="BF273" i="3"/>
  <c r="BF277" i="3"/>
  <c r="BF280" i="3"/>
  <c r="BF284" i="3"/>
  <c r="BF306" i="3"/>
  <c r="BF315" i="3"/>
  <c r="BF320" i="3"/>
  <c r="BF321" i="3"/>
  <c r="BF354" i="3"/>
  <c r="J150" i="2"/>
  <c r="J98" i="2" s="1"/>
  <c r="BF202" i="3"/>
  <c r="BF220" i="3"/>
  <c r="BF227" i="3"/>
  <c r="BF228" i="3"/>
  <c r="BF230" i="3"/>
  <c r="BF246" i="3"/>
  <c r="BF257" i="3"/>
  <c r="BF268" i="3"/>
  <c r="BF270" i="3"/>
  <c r="BF281" i="3"/>
  <c r="BF291" i="3"/>
  <c r="BF304" i="3"/>
  <c r="BF349" i="3"/>
  <c r="BF351" i="3"/>
  <c r="BF363" i="3"/>
  <c r="BF364" i="3"/>
  <c r="E85" i="3"/>
  <c r="BF138" i="3"/>
  <c r="BF197" i="3"/>
  <c r="BF211" i="3"/>
  <c r="BF217" i="3"/>
  <c r="BF224" i="3"/>
  <c r="BF226" i="3"/>
  <c r="BF229" i="3"/>
  <c r="BF241" i="3"/>
  <c r="BF243" i="3"/>
  <c r="BF244" i="3"/>
  <c r="BF245" i="3"/>
  <c r="BF260" i="3"/>
  <c r="BF299" i="3"/>
  <c r="BF308" i="3"/>
  <c r="BF309" i="3"/>
  <c r="BF317" i="3"/>
  <c r="BF319" i="3"/>
  <c r="BF338" i="3"/>
  <c r="BF339" i="3"/>
  <c r="BF170" i="3"/>
  <c r="BF174" i="3"/>
  <c r="BF182" i="3"/>
  <c r="BF196" i="3"/>
  <c r="BF205" i="3"/>
  <c r="BF263" i="3"/>
  <c r="BF276" i="3"/>
  <c r="BF285" i="3"/>
  <c r="BF324" i="3"/>
  <c r="BF326" i="3"/>
  <c r="BF327" i="3"/>
  <c r="BF346" i="3"/>
  <c r="J127" i="3"/>
  <c r="BF142" i="3"/>
  <c r="BF162" i="3"/>
  <c r="BF177" i="3"/>
  <c r="BF178" i="3"/>
  <c r="BF186" i="3"/>
  <c r="BF189" i="3"/>
  <c r="BF200" i="3"/>
  <c r="BF204" i="3"/>
  <c r="BF234" i="3"/>
  <c r="BF247" i="3"/>
  <c r="BF255" i="3"/>
  <c r="BF259" i="3"/>
  <c r="BF271" i="3"/>
  <c r="BF287" i="3"/>
  <c r="BF293" i="3"/>
  <c r="BF297" i="3"/>
  <c r="BF300" i="3"/>
  <c r="BF307" i="3"/>
  <c r="BF311" i="3"/>
  <c r="BF316" i="3"/>
  <c r="BF318" i="3"/>
  <c r="BF323" i="3"/>
  <c r="BF352" i="3"/>
  <c r="BF355" i="3"/>
  <c r="BF358" i="3"/>
  <c r="BF137" i="3"/>
  <c r="BF139" i="3"/>
  <c r="BF143" i="3"/>
  <c r="BF156" i="3"/>
  <c r="BF163" i="3"/>
  <c r="BF164" i="3"/>
  <c r="BF180" i="3"/>
  <c r="BF206" i="3"/>
  <c r="BF207" i="3"/>
  <c r="BF216" i="3"/>
  <c r="BF235" i="3"/>
  <c r="BF237" i="3"/>
  <c r="BF249" i="3"/>
  <c r="BF288" i="3"/>
  <c r="BF312" i="3"/>
  <c r="BF347" i="3"/>
  <c r="BF145" i="3"/>
  <c r="BF161" i="3"/>
  <c r="BF173" i="3"/>
  <c r="BF181" i="3"/>
  <c r="BF203" i="3"/>
  <c r="BF212" i="3"/>
  <c r="BF214" i="3"/>
  <c r="BF219" i="3"/>
  <c r="BF221" i="3"/>
  <c r="BF275" i="3"/>
  <c r="BF283" i="3"/>
  <c r="BF286" i="3"/>
  <c r="BF292" i="3"/>
  <c r="BF334" i="3"/>
  <c r="BF337" i="3"/>
  <c r="BF344" i="3"/>
  <c r="BF348" i="3"/>
  <c r="BF361" i="3"/>
  <c r="BF141" i="3"/>
  <c r="BF144" i="3"/>
  <c r="BF148" i="3"/>
  <c r="BF152" i="3"/>
  <c r="BF155" i="3"/>
  <c r="BF157" i="3"/>
  <c r="BF179" i="3"/>
  <c r="BF184" i="3"/>
  <c r="BF193" i="3"/>
  <c r="BF213" i="3"/>
  <c r="BF236" i="3"/>
  <c r="BF266" i="3"/>
  <c r="BF278" i="3"/>
  <c r="BF294" i="3"/>
  <c r="BF313" i="3"/>
  <c r="BF329" i="3"/>
  <c r="BF332" i="3"/>
  <c r="BF333" i="3"/>
  <c r="BF336" i="3"/>
  <c r="BF340" i="3"/>
  <c r="BF150" i="3"/>
  <c r="BF154" i="3"/>
  <c r="BF166" i="3"/>
  <c r="BF176" i="3"/>
  <c r="BF192" i="3"/>
  <c r="BF208" i="3"/>
  <c r="BF233" i="3"/>
  <c r="BF240" i="3"/>
  <c r="BF251" i="3"/>
  <c r="BF264" i="3"/>
  <c r="BF279" i="3"/>
  <c r="BF295" i="3"/>
  <c r="BF296" i="3"/>
  <c r="BF298" i="3"/>
  <c r="BF301" i="3"/>
  <c r="BF302" i="3"/>
  <c r="BF303" i="3"/>
  <c r="BF314" i="3"/>
  <c r="BF322" i="3"/>
  <c r="BF325" i="3"/>
  <c r="BF328" i="3"/>
  <c r="BF330" i="3"/>
  <c r="BF341" i="3"/>
  <c r="BF353" i="3"/>
  <c r="BF359" i="3"/>
  <c r="BF365" i="3"/>
  <c r="E138" i="2"/>
  <c r="F145" i="2"/>
  <c r="BF154" i="2"/>
  <c r="BF161" i="2"/>
  <c r="BF169" i="2"/>
  <c r="BF170" i="2"/>
  <c r="BF172" i="2"/>
  <c r="BF176" i="2"/>
  <c r="BF186" i="2"/>
  <c r="BF212" i="2"/>
  <c r="BF217" i="2"/>
  <c r="BF231" i="2"/>
  <c r="BF234" i="2"/>
  <c r="BF241" i="2"/>
  <c r="BF243" i="2"/>
  <c r="BF244" i="2"/>
  <c r="BF246" i="2"/>
  <c r="BF247" i="2"/>
  <c r="BF257" i="2"/>
  <c r="BF262" i="2"/>
  <c r="BF265" i="2"/>
  <c r="BF276" i="2"/>
  <c r="BF300" i="2"/>
  <c r="BF302" i="2"/>
  <c r="BF308" i="2"/>
  <c r="BF317" i="2"/>
  <c r="BF323" i="2"/>
  <c r="BF327" i="2"/>
  <c r="BF329" i="2"/>
  <c r="BF362" i="2"/>
  <c r="BF363" i="2"/>
  <c r="BF384" i="2"/>
  <c r="BF390" i="2"/>
  <c r="BF393" i="2"/>
  <c r="BF409" i="2"/>
  <c r="BF411" i="2"/>
  <c r="J89" i="2"/>
  <c r="J92" i="2"/>
  <c r="BF152" i="2"/>
  <c r="BF160" i="2"/>
  <c r="BF163" i="2"/>
  <c r="BF177" i="2"/>
  <c r="BF187" i="2"/>
  <c r="BF189" i="2"/>
  <c r="BF191" i="2"/>
  <c r="BF194" i="2"/>
  <c r="BF200" i="2"/>
  <c r="BF202" i="2"/>
  <c r="BF203" i="2"/>
  <c r="BF210" i="2"/>
  <c r="BF214" i="2"/>
  <c r="BF219" i="2"/>
  <c r="BF221" i="2"/>
  <c r="BF240" i="2"/>
  <c r="BF248" i="2"/>
  <c r="BF251" i="2"/>
  <c r="BF253" i="2"/>
  <c r="BF255" i="2"/>
  <c r="BF261" i="2"/>
  <c r="BF294" i="2"/>
  <c r="BF296" i="2"/>
  <c r="BF298" i="2"/>
  <c r="BF305" i="2"/>
  <c r="BF309" i="2"/>
  <c r="BF315" i="2"/>
  <c r="BF337" i="2"/>
  <c r="BF367" i="2"/>
  <c r="BF382" i="2"/>
  <c r="BF399" i="2"/>
  <c r="BF400" i="2"/>
  <c r="BF418" i="2"/>
  <c r="BF428" i="2"/>
  <c r="BF433" i="2"/>
  <c r="BF438" i="2"/>
  <c r="BF456" i="2"/>
  <c r="BF465" i="2"/>
  <c r="BF467" i="2"/>
  <c r="BF468" i="2"/>
  <c r="BF472" i="2"/>
  <c r="BF345" i="2"/>
  <c r="BF351" i="2"/>
  <c r="BF357" i="2"/>
  <c r="BF385" i="2"/>
  <c r="BF427" i="2"/>
  <c r="BF458" i="2"/>
  <c r="BF461" i="2"/>
  <c r="BF469" i="2"/>
  <c r="BF470" i="2"/>
  <c r="BF471" i="2"/>
  <c r="BF165" i="2"/>
  <c r="BF179" i="2"/>
  <c r="BF192" i="2"/>
  <c r="BF220" i="2"/>
  <c r="BF232" i="2"/>
  <c r="BF242" i="2"/>
  <c r="BF281" i="2"/>
  <c r="BF301" i="2"/>
  <c r="BF314" i="2"/>
  <c r="BF342" i="2"/>
  <c r="BF343" i="2"/>
  <c r="BF346" i="2"/>
  <c r="BF350" i="2"/>
  <c r="BF364" i="2"/>
  <c r="BF370" i="2"/>
  <c r="BF375" i="2"/>
  <c r="BF387" i="2"/>
  <c r="BF398" i="2"/>
  <c r="BF401" i="2"/>
  <c r="BF408" i="2"/>
  <c r="BF413" i="2"/>
  <c r="BF435" i="2"/>
  <c r="BF439" i="2"/>
  <c r="BF463" i="2"/>
  <c r="F91" i="2"/>
  <c r="J144" i="2"/>
  <c r="BF168" i="2"/>
  <c r="BF195" i="2"/>
  <c r="BF207" i="2"/>
  <c r="BF215" i="2"/>
  <c r="BF218" i="2"/>
  <c r="BF237" i="2"/>
  <c r="BF250" i="2"/>
  <c r="BF263" i="2"/>
  <c r="BF280" i="2"/>
  <c r="BF283" i="2"/>
  <c r="BF322" i="2"/>
  <c r="BF324" i="2"/>
  <c r="BF336" i="2"/>
  <c r="BF369" i="2"/>
  <c r="BF378" i="2"/>
  <c r="BF380" i="2"/>
  <c r="BF403" i="2"/>
  <c r="BF417" i="2"/>
  <c r="BF445" i="2"/>
  <c r="BF453" i="2"/>
  <c r="BF226" i="2"/>
  <c r="BF249" i="2"/>
  <c r="BF269" i="2"/>
  <c r="BF272" i="2"/>
  <c r="BF285" i="2"/>
  <c r="BF287" i="2"/>
  <c r="BF341" i="2"/>
  <c r="BF348" i="2"/>
  <c r="BF354" i="2"/>
  <c r="BF365" i="2"/>
  <c r="BF372" i="2"/>
  <c r="BF391" i="2"/>
  <c r="BF412" i="2"/>
  <c r="BF430" i="2"/>
  <c r="BF442" i="2"/>
  <c r="BF167" i="2"/>
  <c r="BF173" i="2"/>
  <c r="BF188" i="2"/>
  <c r="BF190" i="2"/>
  <c r="BF197" i="2"/>
  <c r="BF245" i="2"/>
  <c r="BF252" i="2"/>
  <c r="BF267" i="2"/>
  <c r="BF271" i="2"/>
  <c r="BF274" i="2"/>
  <c r="BF289" i="2"/>
  <c r="BF319" i="2"/>
  <c r="BF338" i="2"/>
  <c r="BF347" i="2"/>
  <c r="BF352" i="2"/>
  <c r="BF361" i="2"/>
  <c r="BF368" i="2"/>
  <c r="BF379" i="2"/>
  <c r="BF389" i="2"/>
  <c r="BF406" i="2"/>
  <c r="BF421" i="2"/>
  <c r="BF440" i="2"/>
  <c r="BF162" i="2"/>
  <c r="BF184" i="2"/>
  <c r="BF198" i="2"/>
  <c r="BF213" i="2"/>
  <c r="BF273" i="2"/>
  <c r="BF278" i="2"/>
  <c r="BF286" i="2"/>
  <c r="BF293" i="2"/>
  <c r="BF326" i="2"/>
  <c r="BF331" i="2"/>
  <c r="BF335" i="2"/>
  <c r="BF339" i="2"/>
  <c r="BF344" i="2"/>
  <c r="BF349" i="2"/>
  <c r="BF405" i="2"/>
  <c r="BF407" i="2"/>
  <c r="BF415" i="2"/>
  <c r="BF416" i="2"/>
  <c r="BF420" i="2"/>
  <c r="BF429" i="2"/>
  <c r="BF432" i="2"/>
  <c r="BF443" i="2"/>
  <c r="BF446" i="2"/>
  <c r="BF457" i="2"/>
  <c r="BF151" i="2"/>
  <c r="BF156" i="2"/>
  <c r="BF158" i="2"/>
  <c r="BF183" i="2"/>
  <c r="BF185" i="2"/>
  <c r="BF199" i="2"/>
  <c r="BF205" i="2"/>
  <c r="BF222" i="2"/>
  <c r="BF223" i="2"/>
  <c r="BF227" i="2"/>
  <c r="BF228" i="2"/>
  <c r="BF233" i="2"/>
  <c r="BF238" i="2"/>
  <c r="BF254" i="2"/>
  <c r="BF259" i="2"/>
  <c r="BF268" i="2"/>
  <c r="BF270" i="2"/>
  <c r="BF291" i="2"/>
  <c r="BF297" i="2"/>
  <c r="BF299" i="2"/>
  <c r="BF303" i="2"/>
  <c r="BF310" i="2"/>
  <c r="BF311" i="2"/>
  <c r="BF312" i="2"/>
  <c r="BF313" i="2"/>
  <c r="BF325" i="2"/>
  <c r="BF332" i="2"/>
  <c r="BF383" i="2"/>
  <c r="BF450" i="2"/>
  <c r="BF454" i="2"/>
  <c r="BF155" i="2"/>
  <c r="BF171" i="2"/>
  <c r="BF175" i="2"/>
  <c r="BF180" i="2"/>
  <c r="BF182" i="2"/>
  <c r="BF208" i="2"/>
  <c r="BF209" i="2"/>
  <c r="BF211" i="2"/>
  <c r="BF224" i="2"/>
  <c r="BF260" i="2"/>
  <c r="BF328" i="2"/>
  <c r="BF366" i="2"/>
  <c r="BF373" i="2"/>
  <c r="BF397" i="2"/>
  <c r="BF419" i="2"/>
  <c r="BF424" i="2"/>
  <c r="BF434" i="2"/>
  <c r="BF452" i="2"/>
  <c r="BF153" i="2"/>
  <c r="BF157" i="2"/>
  <c r="BF159" i="2"/>
  <c r="BF164" i="2"/>
  <c r="BF178" i="2"/>
  <c r="BF196" i="2"/>
  <c r="BF229" i="2"/>
  <c r="BF239" i="2"/>
  <c r="BF266" i="2"/>
  <c r="BF282" i="2"/>
  <c r="BF288" i="2"/>
  <c r="BF292" i="2"/>
  <c r="BF316" i="2"/>
  <c r="BF320" i="2"/>
  <c r="BF321" i="2"/>
  <c r="BF333" i="2"/>
  <c r="BF340" i="2"/>
  <c r="BF353" i="2"/>
  <c r="BF355" i="2"/>
  <c r="BF371" i="2"/>
  <c r="BF381" i="2"/>
  <c r="BF394" i="2"/>
  <c r="BF395" i="2"/>
  <c r="BF402" i="2"/>
  <c r="BF422" i="2"/>
  <c r="BF423" i="2"/>
  <c r="BF436" i="2"/>
  <c r="BF448" i="2"/>
  <c r="BF449" i="2"/>
  <c r="BF181" i="2"/>
  <c r="BF193" i="2"/>
  <c r="BF204" i="2"/>
  <c r="BF206" i="2"/>
  <c r="BF216" i="2"/>
  <c r="BF235" i="2"/>
  <c r="BF236" i="2"/>
  <c r="BF258" i="2"/>
  <c r="BF264" i="2"/>
  <c r="BF275" i="2"/>
  <c r="BF277" i="2"/>
  <c r="BF279" i="2"/>
  <c r="BF284" i="2"/>
  <c r="BF290" i="2"/>
  <c r="BF295" i="2"/>
  <c r="BF334" i="2"/>
  <c r="BF359" i="2"/>
  <c r="BF376" i="2"/>
  <c r="BF386" i="2"/>
  <c r="BF392" i="2"/>
  <c r="BF396" i="2"/>
  <c r="BF404" i="2"/>
  <c r="BF414" i="2"/>
  <c r="BF426" i="2"/>
  <c r="BF431" i="2"/>
  <c r="F33" i="3"/>
  <c r="AZ96" i="1"/>
  <c r="F35" i="4"/>
  <c r="BB97" i="1" s="1"/>
  <c r="F35" i="5"/>
  <c r="BB98" i="1"/>
  <c r="F36" i="9"/>
  <c r="BC102" i="1"/>
  <c r="F37" i="3"/>
  <c r="BD96" i="1"/>
  <c r="J33" i="4"/>
  <c r="AV97" i="1"/>
  <c r="F36" i="5"/>
  <c r="BC98" i="1"/>
  <c r="J33" i="8"/>
  <c r="AV101" i="1" s="1"/>
  <c r="F37" i="9"/>
  <c r="BD102" i="1"/>
  <c r="F35" i="2"/>
  <c r="BB95" i="1"/>
  <c r="F36" i="6"/>
  <c r="BC99" i="1"/>
  <c r="F33" i="7"/>
  <c r="AZ100" i="1"/>
  <c r="F36" i="3"/>
  <c r="BC96" i="1"/>
  <c r="F36" i="4"/>
  <c r="BC97" i="1" s="1"/>
  <c r="F33" i="5"/>
  <c r="AZ98" i="1"/>
  <c r="F34" i="8"/>
  <c r="BA101" i="1"/>
  <c r="J33" i="9"/>
  <c r="AV102" i="1"/>
  <c r="F35" i="3"/>
  <c r="BB96" i="1"/>
  <c r="F33" i="4"/>
  <c r="AZ97" i="1"/>
  <c r="F37" i="5"/>
  <c r="BD98" i="1" s="1"/>
  <c r="F33" i="9"/>
  <c r="AZ102" i="1"/>
  <c r="J33" i="2"/>
  <c r="AV95" i="1"/>
  <c r="J33" i="6"/>
  <c r="AV99" i="1"/>
  <c r="F35" i="7"/>
  <c r="BB100" i="1"/>
  <c r="F36" i="2"/>
  <c r="BC95" i="1"/>
  <c r="F33" i="6"/>
  <c r="AZ99" i="1" s="1"/>
  <c r="J33" i="7"/>
  <c r="AV100" i="1"/>
  <c r="J33" i="3"/>
  <c r="AV96" i="1"/>
  <c r="F37" i="4"/>
  <c r="BD97" i="1"/>
  <c r="F35" i="6"/>
  <c r="BB99" i="1"/>
  <c r="F36" i="7"/>
  <c r="BC100" i="1"/>
  <c r="F33" i="2"/>
  <c r="AZ95" i="1" s="1"/>
  <c r="F37" i="6"/>
  <c r="BD99" i="1"/>
  <c r="F37" i="7"/>
  <c r="BD100" i="1"/>
  <c r="F37" i="2"/>
  <c r="BD95" i="1"/>
  <c r="J33" i="5"/>
  <c r="AV98" i="1"/>
  <c r="F35" i="9"/>
  <c r="BB102" i="1"/>
  <c r="T122" i="6" l="1"/>
  <c r="BK134" i="3"/>
  <c r="J134" i="3" s="1"/>
  <c r="J97" i="3" s="1"/>
  <c r="BK128" i="4"/>
  <c r="J128" i="4" s="1"/>
  <c r="J97" i="4" s="1"/>
  <c r="P144" i="5"/>
  <c r="P128" i="5" s="1"/>
  <c r="AU98" i="1" s="1"/>
  <c r="R122" i="6"/>
  <c r="P122" i="6"/>
  <c r="AU99" i="1"/>
  <c r="R144" i="5"/>
  <c r="R128" i="5"/>
  <c r="R187" i="3"/>
  <c r="T149" i="2"/>
  <c r="T148" i="2"/>
  <c r="T144" i="5"/>
  <c r="R136" i="7"/>
  <c r="P187" i="3"/>
  <c r="BK144" i="5"/>
  <c r="BK128" i="5" s="1"/>
  <c r="J128" i="5" s="1"/>
  <c r="J30" i="5" s="1"/>
  <c r="AG98" i="1" s="1"/>
  <c r="J144" i="5"/>
  <c r="J101" i="5" s="1"/>
  <c r="P134" i="3"/>
  <c r="T128" i="4"/>
  <c r="T127" i="4"/>
  <c r="R134" i="3"/>
  <c r="R133" i="3"/>
  <c r="T134" i="3"/>
  <c r="T133" i="3" s="1"/>
  <c r="P136" i="7"/>
  <c r="AU100" i="1"/>
  <c r="BK149" i="2"/>
  <c r="T119" i="9"/>
  <c r="BK187" i="3"/>
  <c r="J187" i="3"/>
  <c r="J105" i="3"/>
  <c r="R119" i="9"/>
  <c r="R149" i="2"/>
  <c r="R148" i="2"/>
  <c r="P149" i="2"/>
  <c r="P148" i="2" s="1"/>
  <c r="AU95" i="1" s="1"/>
  <c r="P129" i="5"/>
  <c r="T129" i="5"/>
  <c r="T128" i="5"/>
  <c r="P128" i="4"/>
  <c r="P127" i="4"/>
  <c r="AU97" i="1"/>
  <c r="BK430" i="7"/>
  <c r="J430" i="7"/>
  <c r="J108" i="7" s="1"/>
  <c r="BK129" i="5"/>
  <c r="BK120" i="9"/>
  <c r="BK119" i="9" s="1"/>
  <c r="J119" i="9" s="1"/>
  <c r="J30" i="9" s="1"/>
  <c r="AG102" i="1" s="1"/>
  <c r="AN102" i="1" s="1"/>
  <c r="BK119" i="8"/>
  <c r="J119" i="8"/>
  <c r="J97" i="8"/>
  <c r="BK459" i="2"/>
  <c r="J459" i="2"/>
  <c r="J124" i="2" s="1"/>
  <c r="BK138" i="6"/>
  <c r="J138" i="6"/>
  <c r="J99" i="6"/>
  <c r="BK122" i="6"/>
  <c r="J122" i="6"/>
  <c r="J30" i="6" s="1"/>
  <c r="AG99" i="1" s="1"/>
  <c r="BK127" i="4"/>
  <c r="J127" i="4"/>
  <c r="J96" i="4"/>
  <c r="BK133" i="3"/>
  <c r="J133" i="3" s="1"/>
  <c r="J30" i="3" s="1"/>
  <c r="AG96" i="1" s="1"/>
  <c r="F34" i="6"/>
  <c r="BA99" i="1"/>
  <c r="F34" i="7"/>
  <c r="BA100" i="1" s="1"/>
  <c r="J34" i="5"/>
  <c r="AW98" i="1"/>
  <c r="AT98" i="1"/>
  <c r="BC94" i="1"/>
  <c r="AY94" i="1"/>
  <c r="F34" i="4"/>
  <c r="BA97" i="1"/>
  <c r="J34" i="9"/>
  <c r="AW102" i="1"/>
  <c r="AT102" i="1"/>
  <c r="J34" i="2"/>
  <c r="AW95" i="1" s="1"/>
  <c r="AT95" i="1" s="1"/>
  <c r="F34" i="3"/>
  <c r="BA96" i="1"/>
  <c r="F34" i="5"/>
  <c r="BA98" i="1"/>
  <c r="AZ94" i="1"/>
  <c r="AV94" i="1"/>
  <c r="AK29" i="1"/>
  <c r="F34" i="2"/>
  <c r="BA95" i="1" s="1"/>
  <c r="J34" i="4"/>
  <c r="AW97" i="1"/>
  <c r="AT97" i="1"/>
  <c r="F34" i="9"/>
  <c r="BA102" i="1" s="1"/>
  <c r="J34" i="3"/>
  <c r="AW96" i="1" s="1"/>
  <c r="AT96" i="1" s="1"/>
  <c r="J34" i="6"/>
  <c r="AW99" i="1"/>
  <c r="AT99" i="1"/>
  <c r="J34" i="8"/>
  <c r="AW101" i="1"/>
  <c r="AT101" i="1"/>
  <c r="BB94" i="1"/>
  <c r="W31" i="1"/>
  <c r="BD94" i="1"/>
  <c r="W33" i="1"/>
  <c r="J34" i="7"/>
  <c r="AW100" i="1" s="1"/>
  <c r="AT100" i="1" s="1"/>
  <c r="BK148" i="2" l="1"/>
  <c r="J148" i="2"/>
  <c r="J96" i="2"/>
  <c r="P133" i="3"/>
  <c r="AU96" i="1" s="1"/>
  <c r="AU94" i="1" s="1"/>
  <c r="BK136" i="7"/>
  <c r="J136" i="7"/>
  <c r="J96" i="7"/>
  <c r="J149" i="2"/>
  <c r="J97" i="2"/>
  <c r="BK118" i="8"/>
  <c r="J118" i="8"/>
  <c r="J96" i="8" s="1"/>
  <c r="J96" i="5"/>
  <c r="J96" i="9"/>
  <c r="J129" i="5"/>
  <c r="J97" i="5" s="1"/>
  <c r="J120" i="9"/>
  <c r="J97" i="9"/>
  <c r="J39" i="9"/>
  <c r="AN99" i="1"/>
  <c r="J96" i="6"/>
  <c r="J39" i="6"/>
  <c r="J39" i="5"/>
  <c r="AN96" i="1"/>
  <c r="J96" i="3"/>
  <c r="J39" i="3"/>
  <c r="AN98" i="1"/>
  <c r="W32" i="1"/>
  <c r="AX94" i="1"/>
  <c r="BA94" i="1"/>
  <c r="W30" i="1"/>
  <c r="W29" i="1"/>
  <c r="J30" i="4"/>
  <c r="AG97" i="1"/>
  <c r="AN97" i="1" s="1"/>
  <c r="J39" i="4" l="1"/>
  <c r="J30" i="7"/>
  <c r="AG100" i="1"/>
  <c r="J30" i="2"/>
  <c r="AG95" i="1"/>
  <c r="J30" i="8"/>
  <c r="AG101" i="1"/>
  <c r="AW94" i="1"/>
  <c r="AK30" i="1"/>
  <c r="J39" i="2" l="1"/>
  <c r="J39" i="7"/>
  <c r="J39" i="8"/>
  <c r="AN95" i="1"/>
  <c r="AN101" i="1"/>
  <c r="AN100" i="1"/>
  <c r="AG94" i="1"/>
  <c r="AK26" i="1" s="1"/>
  <c r="AT94" i="1"/>
  <c r="AN94" i="1"/>
  <c r="AK35" i="1" l="1"/>
</calcChain>
</file>

<file path=xl/sharedStrings.xml><?xml version="1.0" encoding="utf-8"?>
<sst xmlns="http://schemas.openxmlformats.org/spreadsheetml/2006/main" count="17533" uniqueCount="3234">
  <si>
    <t>Export Komplet</t>
  </si>
  <si>
    <t/>
  </si>
  <si>
    <t>2.0</t>
  </si>
  <si>
    <t>False</t>
  </si>
  <si>
    <t>{819391f4-f62f-4b50-a238-4878894fd4fd}</t>
  </si>
  <si>
    <t>&gt;&gt;  skryté stĺpce  &lt;&lt;</t>
  </si>
  <si>
    <t>0,01</t>
  </si>
  <si>
    <t>23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</si>
  <si>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</si>
  <si>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</si>
  <si>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</si>
  <si>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</si>
  <si>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</si>
  <si>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01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</si>
  <si>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</si>
  <si>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</si>
  <si>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ZSS_Detvan_(rozpocet)</t>
  </si>
  <si>
    <t>JKSO:</t>
  </si>
  <si>
    <t>KS:</t>
  </si>
  <si>
    <t>Miesto:</t>
  </si>
  <si>
    <t xml:space="preserve"> </t>
  </si>
  <si>
    <t>Dátum:</t>
  </si>
  <si>
    <t>21. 2. 2025</t>
  </si>
  <si>
    <t>Objednávateľ:</t>
  </si>
  <si>
    <t>IČO:</t>
  </si>
  <si>
    <t>IČ DPH:</t>
  </si>
  <si>
    <t>Zhotoviteľ:</t>
  </si>
  <si>
    <t>Vyplň údaj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</si>
  <si>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</si>
  <si>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</si>
  <si>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</si>
  <si>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</si>
  <si>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</si>
  <si>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</si>
  <si>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</si>
  <si>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</si>
  <si>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</si>
  <si>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</si>
  <si>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</si>
  <si>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</si>
  <si>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</si>
  <si>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</si>
  <si>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</si>
  <si>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</si>
  <si>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</si>
  <si>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</si>
  <si>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</si>
  <si>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</si>
  <si>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</si>
  <si>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</si>
  <si>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</si>
  <si>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</si>
  <si>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</si>
  <si>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</si>
  <si>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</si>
  <si>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</si>
  <si>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</si>
  <si>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</si>
  <si>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</si>
  <si>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</si>
  <si>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</si>
  <si>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</si>
  <si>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</si>
  <si>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</si>
  <si>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</si>
  <si>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</si>
  <si>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</si>
  <si>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</si>
  <si>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</si>
  <si>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</si>
  <si>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</si>
  <si>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</si>
  <si>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</si>
  <si>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</si>
  <si>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</si>
  <si>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</si>
  <si>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</si>
  <si>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 01.1</t>
  </si>
  <si>
    <t>Architektúra</t>
  </si>
  <si>
    <t>STA</t>
  </si>
  <si>
    <t>1</t>
  </si>
  <si>
    <t>{2a6c7d0f-7952-4091-8053-9c6dfc39220d}</t>
  </si>
  <si>
    <t>SO 01.2</t>
  </si>
  <si>
    <t>Zdravotechnika_rev.</t>
  </si>
  <si>
    <t>{dbd7e7df-6d79-4a81-844c-1f1b2eb2e3cf}</t>
  </si>
  <si>
    <t>SO 01.3</t>
  </si>
  <si>
    <t>Areálový rozvod kanalizácie_rev.</t>
  </si>
  <si>
    <t>{202bc2e2-1ea6-45b8-a526-b1bc3851fd4f}</t>
  </si>
  <si>
    <t>SO 01.4</t>
  </si>
  <si>
    <t>Vykurovanie_rev.</t>
  </si>
  <si>
    <t>{83087b5a-ae9a-4e92-a85b-949a8f7b9ef5}</t>
  </si>
  <si>
    <t>SO 01.5</t>
  </si>
  <si>
    <t>VZT</t>
  </si>
  <si>
    <t>{c614fefe-5d01-4ba1-b62f-5fb0c3b94c28}</t>
  </si>
  <si>
    <t>SO 01.6</t>
  </si>
  <si>
    <t>Elektroinštalácia</t>
  </si>
  <si>
    <t>{ba317218-dd22-4075-8b0e-dda699d14840}</t>
  </si>
  <si>
    <t>SO 01.7</t>
  </si>
  <si>
    <t>Výťah</t>
  </si>
  <si>
    <t>{f3203bde-e0c3-41de-a20c-d0c5db17d408}</t>
  </si>
  <si>
    <t>SO 01.8</t>
  </si>
  <si>
    <t>Kuchyňa</t>
  </si>
  <si>
    <t>{ca7c1527-0dad-4d79-83de-5e29232bf93c}</t>
  </si>
  <si>
    <t>KRYCÍ LIST ROZPOČTU</t>
  </si>
  <si>
    <t>Objekt:</t>
  </si>
  <si>
    <t>SO 01.1 - Architektúra</t>
  </si>
  <si>
    <t>REKAPITULÁCIA ROZPOČTU</t>
  </si>
  <si>
    <t>Kód dielu - Popis</t>
  </si>
  <si>
    <t>Cena celkom [EUR]</t>
  </si>
  <si>
    <t>Náklady z rozpočtu</t>
  </si>
  <si>
    <t>-1</t>
  </si>
  <si>
    <t>D1 - PRÁCE A DODÁVKY HSV</t>
  </si>
  <si>
    <t xml:space="preserve">    1 - ZEMNE PRÁCE</t>
  </si>
  <si>
    <t xml:space="preserve">    2 - ZÁKLADY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</si>
  <si>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</si>
  <si>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</si>
  <si>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</si>
  <si>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6 - ÚPRAVY POVRCHOV, PODLAHY, VÝPLNE</t>
  </si>
  <si>
    <t xml:space="preserve">    9 - Ostatné konštrukcie a práce-búranie</t>
  </si>
  <si>
    <t xml:space="preserve">    99 - Presun hmôt HSV</t>
  </si>
  <si>
    <t xml:space="preserve">    D2 - PRÁCE A DODÁVKY PSV</t>
  </si>
  <si>
    <t xml:space="preserve">    711 - Izolácie proti vode a vlhkosti</t>
  </si>
  <si>
    <t xml:space="preserve">    712 - Povlakové krytiny</t>
  </si>
  <si>
    <t xml:space="preserve">    713 - Izolácie tepelné</t>
  </si>
  <si>
    <t xml:space="preserve">    721 - Vnútorná kanalizácia</t>
  </si>
  <si>
    <t xml:space="preserve">    73 - ÚSTREDNE VYKUROVANIE</t>
  </si>
  <si>
    <t xml:space="preserve">    762 - Konštrukcie tesárske</t>
  </si>
  <si>
    <t xml:space="preserve">    763 - Konštrukcie  - drevostavby</t>
  </si>
  <si>
    <t xml:space="preserve">    764 - Konštrukcie klampiarske</t>
  </si>
  <si>
    <t xml:space="preserve">    766 - Konštrukcie stolárske</t>
  </si>
  <si>
    <t xml:space="preserve">    767 - Konštrukcie doplnk. kovové stavebné</t>
  </si>
  <si>
    <t xml:space="preserve">    771 - Podlahy z dlaždíc  keramických</t>
  </si>
  <si>
    <t xml:space="preserve">    775 - Podlahy vlysové a parketové</t>
  </si>
  <si>
    <t xml:space="preserve">    776 - Podlahy povlakové</t>
  </si>
  <si>
    <t xml:space="preserve">    777 - Podlahy zo syntetických hmôt</t>
  </si>
  <si>
    <t xml:space="preserve">    781 - Obklady z obkladačiek a dosiek</t>
  </si>
  <si>
    <t xml:space="preserve">    783 - Nátery</t>
  </si>
  <si>
    <t xml:space="preserve">    784 - Maľby</t>
  </si>
  <si>
    <t>D3 - PRÁCE A DODÁVKY M</t>
  </si>
  <si>
    <t xml:space="preserve">    M21 - 155 Elektromontáže</t>
  </si>
  <si>
    <t xml:space="preserve">    M24 - 158 Montáž VZT zariadení a sušiarní</t>
  </si>
  <si>
    <t xml:space="preserve">    M33 - 162 Montáž dopr., sklad. zariadení a váh</t>
  </si>
  <si>
    <t>VRN - Vedľajšie rozpočtové náklady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</si>
  <si>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</si>
  <si>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</si>
  <si>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</si>
  <si>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</si>
  <si>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</si>
  <si>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</si>
  <si>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</si>
  <si>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</si>
  <si>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</si>
  <si>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</si>
  <si>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</si>
  <si>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</si>
  <si>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D1</t>
  </si>
  <si>
    <t>PRÁCE A DODÁVKY HSV</t>
  </si>
  <si>
    <t>ROZPOCET</t>
  </si>
  <si>
    <t>ZEMNE PRÁCE</t>
  </si>
  <si>
    <t>K</t>
  </si>
  <si>
    <t>113105111.S</t>
  </si>
  <si>
    <t>Rozoberanie dlažby z lomového kameňa, kladených na sucho,  -0,48000t</t>
  </si>
  <si>
    <t>m2</t>
  </si>
  <si>
    <t>4</t>
  </si>
  <si>
    <t>2</t>
  </si>
  <si>
    <t>132201101.S</t>
  </si>
  <si>
    <t>Výkop ryhy do šírky 600 mm v horn.3 do 100 m3</t>
  </si>
  <si>
    <t>m3</t>
  </si>
  <si>
    <t>3</t>
  </si>
  <si>
    <t>132201109.S</t>
  </si>
  <si>
    <t>Príplatok k cene za lepivosť pri hĺbení rýh šírky do 600 mm zapažených i nezapažených s urovnaním dna v hornine 3</t>
  </si>
  <si>
    <t>6</t>
  </si>
  <si>
    <t>132211101.S</t>
  </si>
  <si>
    <t>Hĺbenie rýh šírky do 600 mm v  hornine tr.3 súdržných - ručným náradím</t>
  </si>
  <si>
    <t>8</t>
  </si>
  <si>
    <t>5</t>
  </si>
  <si>
    <t>132211119.S</t>
  </si>
  <si>
    <t>Príplatok za lepivosť pri hĺbení rýh š do 600 mm ručným náradím v hornine tr. 3</t>
  </si>
  <si>
    <t>10</t>
  </si>
  <si>
    <t>139711101.S</t>
  </si>
  <si>
    <t>Výkop v uzavretých priestoroch s naložením výkopu na dopravný prostriedok v hornine 1 až 4</t>
  </si>
  <si>
    <t>12</t>
  </si>
  <si>
    <t>7</t>
  </si>
  <si>
    <t>162201102.S</t>
  </si>
  <si>
    <t>Vodorovné premiestnenie výkopku z horniny 1-4 nad 20-50m</t>
  </si>
  <si>
    <t>14</t>
  </si>
  <si>
    <t>162201201.S</t>
  </si>
  <si>
    <t>Vodorovné premiestnenie výkopu nosením do 10 m horniny 1 až 4</t>
  </si>
  <si>
    <t>16</t>
  </si>
  <si>
    <t>9</t>
  </si>
  <si>
    <t>162501102.S</t>
  </si>
  <si>
    <t>Vodorovné premiestnenie výkopku po spevnenej ceste z horniny tr.1-4, do 100 m3 na vzdialenosť do 3000 m</t>
  </si>
  <si>
    <t>18</t>
  </si>
  <si>
    <t>162501105.S</t>
  </si>
  <si>
    <t>Vodorovné premiestnenie výkopku po spevnenej ceste z horniny tr.1-4, do 100 m3, príplatok k cene za každých ďalšich a začatých 1000 m</t>
  </si>
  <si>
    <t>20</t>
  </si>
  <si>
    <t>11</t>
  </si>
  <si>
    <t>167101100.S</t>
  </si>
  <si>
    <t>Nakladanie výkopku tr.1-4 ručne</t>
  </si>
  <si>
    <t>22</t>
  </si>
  <si>
    <t>171201201.S</t>
  </si>
  <si>
    <t>Uloženie sypaniny na skládky do 100 m3</t>
  </si>
  <si>
    <t>24</t>
  </si>
  <si>
    <t>13</t>
  </si>
  <si>
    <t>171209002.S</t>
  </si>
  <si>
    <t>Poplatok za skladovanie - zemina a kamenivo (17 05) ostatné</t>
  </si>
  <si>
    <t>t</t>
  </si>
  <si>
    <t>26</t>
  </si>
  <si>
    <t>174101001.S</t>
  </si>
  <si>
    <t>Zásyp sypaninou so zhutnením jám, šachiet, rýh, zárezov alebo okolo objektov do 100 m3</t>
  </si>
  <si>
    <t>28</t>
  </si>
  <si>
    <t>15</t>
  </si>
  <si>
    <t>175101100.R</t>
  </si>
  <si>
    <t>Príplatok za prehodenie zeminy</t>
  </si>
  <si>
    <t>30</t>
  </si>
  <si>
    <t>ZÁKLADY</t>
  </si>
  <si>
    <t>271573001.S</t>
  </si>
  <si>
    <t>Násyp pod základové konštrukcie so zhutnením zo štrkopiesku fr.0-32 mm</t>
  </si>
  <si>
    <t>32</t>
  </si>
  <si>
    <t>17</t>
  </si>
  <si>
    <t>273321411.S</t>
  </si>
  <si>
    <t>Betón základových dosiek, železový (bez výstuže), tr. C 25/30</t>
  </si>
  <si>
    <t>34</t>
  </si>
  <si>
    <t>273351215.S</t>
  </si>
  <si>
    <t>Debnenie stien základových dosiek, zhotovenie-dielce</t>
  </si>
  <si>
    <t>36</t>
  </si>
  <si>
    <t>19</t>
  </si>
  <si>
    <t>273351216.S</t>
  </si>
  <si>
    <t>Debnenie stien základových dosiek, odstránenie-dielce</t>
  </si>
  <si>
    <t>38</t>
  </si>
  <si>
    <t>273361821.S</t>
  </si>
  <si>
    <t>Výstuž základových dosiek z ocele B500 (10505)</t>
  </si>
  <si>
    <t>40</t>
  </si>
  <si>
    <t>21</t>
  </si>
  <si>
    <t>274313711.S</t>
  </si>
  <si>
    <t>Betón základových pásov, prostý tr. C 25/30</t>
  </si>
  <si>
    <t>42</t>
  </si>
  <si>
    <t>274361821.S</t>
  </si>
  <si>
    <t>Výstuž základových pásov z ocele B500 (10505)</t>
  </si>
  <si>
    <t>44</t>
  </si>
  <si>
    <t>ZVISLÉ A KOMPLETNÉ KONŠTRUKCIE</t>
  </si>
  <si>
    <t>310238211.S</t>
  </si>
  <si>
    <t>Zamurovanie otvoru s plochou nad 0.25 do 1 m2 v murive nadzákladného tehlami na maltu vápennocementovú</t>
  </si>
  <si>
    <t>46</t>
  </si>
  <si>
    <t>310239211.S</t>
  </si>
  <si>
    <t>Zamurovanie otvoru s plochou nad 1 do 4 m2 v murive nadzákladného tehlami na maltu vápennocementovú</t>
  </si>
  <si>
    <t>48</t>
  </si>
  <si>
    <t>25</t>
  </si>
  <si>
    <t>311234015</t>
  </si>
  <si>
    <t>Murivo nosné (m3) z tehál pálených HELUZ 25 P 15 brúsených na pero a drážku, na lepidlo (250x375x249)</t>
  </si>
  <si>
    <t>50</t>
  </si>
  <si>
    <t>311272561</t>
  </si>
  <si>
    <t>Murivo nosné (m3) z tvárnic YTONG Statik hr. 200 mm P4-550, na MVC a maltu YTONG (200x249x599)</t>
  </si>
  <si>
    <t>52</t>
  </si>
  <si>
    <t>27</t>
  </si>
  <si>
    <t>311272563</t>
  </si>
  <si>
    <t>Murivo nosné (m3) z tvárnic YTONG Statik hr. 300 mm P4-550 PD, na MVC a maltu YTONG (300x249x499)</t>
  </si>
  <si>
    <t>54</t>
  </si>
  <si>
    <t>317321411.S</t>
  </si>
  <si>
    <t>Betón prekladov železový (bez výstuže) tr. C 25/30</t>
  </si>
  <si>
    <t>56</t>
  </si>
  <si>
    <t>29</t>
  </si>
  <si>
    <t>317351101.S</t>
  </si>
  <si>
    <t>Debnenie klenbových pásov valcových vrátane podpernej konštrukcie do výšky 4m zhotovenie</t>
  </si>
  <si>
    <t>58</t>
  </si>
  <si>
    <t>317351102.S</t>
  </si>
  <si>
    <t>Debnenie klenbových pásov valcových vrátane podpernej konštrukcie do výšky 4m odstránenie</t>
  </si>
  <si>
    <t>60</t>
  </si>
  <si>
    <t>31</t>
  </si>
  <si>
    <t>317361821.S</t>
  </si>
  <si>
    <t>Výstuž prekladov z ocele B500 (10505)</t>
  </si>
  <si>
    <t>62</t>
  </si>
  <si>
    <t>317941121.S</t>
  </si>
  <si>
    <t>Osadenie oceľových valcovaných nosníkov (na murive) I, IE,U,UE,L do č.12 alebo výšky do 120 mm</t>
  </si>
  <si>
    <t>64</t>
  </si>
  <si>
    <t>33</t>
  </si>
  <si>
    <t>M</t>
  </si>
  <si>
    <t>133810000400.S</t>
  </si>
  <si>
    <t>Tyč oceľová prierezu I 120 mm, ozn. 10 000, podľa EN ISO S185</t>
  </si>
  <si>
    <t>66</t>
  </si>
  <si>
    <t>133840001000.S</t>
  </si>
  <si>
    <t>Tyč oceľová prierezu U 120 mm valcovaná za tepla, ozn. 11 375, podľa EN ISO S235JR</t>
  </si>
  <si>
    <t>68</t>
  </si>
  <si>
    <t>35</t>
  </si>
  <si>
    <t>133510000000.R</t>
  </si>
  <si>
    <t>Oceľ široká - platne , ozn. 11 373, podľa EN ISO S235JRG1</t>
  </si>
  <si>
    <t>70</t>
  </si>
  <si>
    <t>317941123.S</t>
  </si>
  <si>
    <t>Osadenie oceľových valcovaných nosníkov (na murive) I, IE,U,UE,L č.14-22 alebo výšky do 220 mm</t>
  </si>
  <si>
    <t>72</t>
  </si>
  <si>
    <t>37</t>
  </si>
  <si>
    <t>133810000700.S</t>
  </si>
  <si>
    <t>Tyč oceľová stredná prierezu I 160 mm, ozn. 11 373, podľa EN ISO S235JRG1</t>
  </si>
  <si>
    <t>74</t>
  </si>
  <si>
    <t>135100000800</t>
  </si>
  <si>
    <t>Príslušenstvo ostatné stavebné, ozn. 11 373, podľa EN ISO S235JRG1</t>
  </si>
  <si>
    <t>76</t>
  </si>
  <si>
    <t>39</t>
  </si>
  <si>
    <t>340237211.S</t>
  </si>
  <si>
    <t>Zamurovanie otvoru s plochou do 0,25 m2 tehlami pálenými v stenách hr. do 100 mm</t>
  </si>
  <si>
    <t>ks</t>
  </si>
  <si>
    <t>78</t>
  </si>
  <si>
    <t>342272031.S</t>
  </si>
  <si>
    <t>Priečky z pórobetónových tvárnic hladkých s objemovou hmotnosťou do 600 kg/m3 hrúbky 100 mm</t>
  </si>
  <si>
    <t>80</t>
  </si>
  <si>
    <t>41</t>
  </si>
  <si>
    <t>342272051.S</t>
  </si>
  <si>
    <t>Priečky z pórobetónových tvárnic hladkých s objemovou hmotnosťou do 600 kg/m3 hrúbky 150 mm</t>
  </si>
  <si>
    <t>82</t>
  </si>
  <si>
    <t>342948112.S</t>
  </si>
  <si>
    <t>Ukotvenie priečok k murovaným konštrukciám priskrutkovaním</t>
  </si>
  <si>
    <t>m</t>
  </si>
  <si>
    <t>84</t>
  </si>
  <si>
    <t>43</t>
  </si>
  <si>
    <t>342948115.S</t>
  </si>
  <si>
    <t>Ukončenie priečok hr. do 100 mm ku konštrukciám polyuretánovou penou</t>
  </si>
  <si>
    <t>86</t>
  </si>
  <si>
    <t>342948116.S</t>
  </si>
  <si>
    <t>Ukončenie priečok hr. nad 100 mm ku konštrukciám polyuretánovou penou</t>
  </si>
  <si>
    <t>88</t>
  </si>
  <si>
    <t>45</t>
  </si>
  <si>
    <t>345321515.S</t>
  </si>
  <si>
    <t>Betón múrikov parapetných, atikových, schodiskových, zábradelných, železový (bez výstuže) tr. C 25/30</t>
  </si>
  <si>
    <t>90</t>
  </si>
  <si>
    <t>345351101.S</t>
  </si>
  <si>
    <t>Debnenie múrikov parapet., atik., zábradl., plnostenných- zhotovenie</t>
  </si>
  <si>
    <t>92</t>
  </si>
  <si>
    <t>47</t>
  </si>
  <si>
    <t>345351102.S</t>
  </si>
  <si>
    <t>Debnenie múrikov parapet., atik., zábradl., plnostenných- odstránenie</t>
  </si>
  <si>
    <t>94</t>
  </si>
  <si>
    <t>345361821.S</t>
  </si>
  <si>
    <t>Výstuž múrikov parapet., atik., schodisk., zábradl., z betonárskej ocele B500 (10505)</t>
  </si>
  <si>
    <t>96</t>
  </si>
  <si>
    <t>VODOROVNÉ KONŠTRUKCIE</t>
  </si>
  <si>
    <t>49</t>
  </si>
  <si>
    <t>411142019.S</t>
  </si>
  <si>
    <t>Polomontovaný strop zo ŽB nosníkov dĺžky 2400 mm a pórobetónových stropných vložiek výšky nad 150 do 200 mm, s podoprením a dobetónovaním medzi vložkami</t>
  </si>
  <si>
    <t>98</t>
  </si>
  <si>
    <t>411142028.S</t>
  </si>
  <si>
    <t>Polomontovaný strop zo ŽB nosníkov dĺžky 4200 mm a pórobetónových stropných vložiek výšky nad 150 do 200 mm, s podoprením a dobetónovaním medzi vložkami</t>
  </si>
  <si>
    <t>100</t>
  </si>
  <si>
    <t>51</t>
  </si>
  <si>
    <t>411142041.S</t>
  </si>
  <si>
    <t>Polomontovaný strop zo ŽB nosníkov dĺžky 6800 mm a pórobetónových stropných vložiek výšky nad 150 do 200 mm, s podoprením a dobetónovaním medzi vložkami</t>
  </si>
  <si>
    <t>102</t>
  </si>
  <si>
    <t>411321414.S</t>
  </si>
  <si>
    <t>Betón stropov doskových a trámových,  železový tr. C 25/30</t>
  </si>
  <si>
    <t>104</t>
  </si>
  <si>
    <t>53</t>
  </si>
  <si>
    <t>411351101.S</t>
  </si>
  <si>
    <t>Debnenie stropov doskových zhotovenie-dielce</t>
  </si>
  <si>
    <t>106</t>
  </si>
  <si>
    <t>411351102.S</t>
  </si>
  <si>
    <t>Debnenie stropov doskových odstránenie-dielce</t>
  </si>
  <si>
    <t>108</t>
  </si>
  <si>
    <t>55</t>
  </si>
  <si>
    <t>411354173.S</t>
  </si>
  <si>
    <t>Podporná konštrukcia stropov výšky do 4 m pre zaťaženie do 12 kPa zhotovenie</t>
  </si>
  <si>
    <t>110</t>
  </si>
  <si>
    <t>411354174.S</t>
  </si>
  <si>
    <t>Podporná konštrukcia stropov výšky do 4 m pre zaťaženie do 12 kPa odstránenie</t>
  </si>
  <si>
    <t>112</t>
  </si>
  <si>
    <t>57</t>
  </si>
  <si>
    <t>411361821.S</t>
  </si>
  <si>
    <t>Výstuž stropov doskových, trámových, vložkových,konzolových alebo balkónových, B500 (10505)</t>
  </si>
  <si>
    <t>114</t>
  </si>
  <si>
    <t>411387531.S</t>
  </si>
  <si>
    <t>Zabetónov. otvoru s plochou do 0,25 m2, v stropoch zo železobetónu a tvárnicových a v klenbách</t>
  </si>
  <si>
    <t>116</t>
  </si>
  <si>
    <t>59</t>
  </si>
  <si>
    <t>417321515.S</t>
  </si>
  <si>
    <t>Betón stužujúcich pásov a vencov železový tr. C 25/30</t>
  </si>
  <si>
    <t>118</t>
  </si>
  <si>
    <t>417351115.S</t>
  </si>
  <si>
    <t>Debnenie bočníc stužujúcich pásov a vencov vrátane vzpier zhotovenie</t>
  </si>
  <si>
    <t>120</t>
  </si>
  <si>
    <t>61</t>
  </si>
  <si>
    <t>417351116.S</t>
  </si>
  <si>
    <t>Debnenie bočníc stužujúcich pásov a vencov vrátane vzpier odstránenie</t>
  </si>
  <si>
    <t>122</t>
  </si>
  <si>
    <t>417361821.S</t>
  </si>
  <si>
    <t>Výstuž stužujúcich pásov a vencov z betonárskej ocele B500 (10505)</t>
  </si>
  <si>
    <t>124</t>
  </si>
  <si>
    <t>63</t>
  </si>
  <si>
    <t>430321414.S</t>
  </si>
  <si>
    <t>Schodiskové konštrukcie, betón železový tr. C 25/30</t>
  </si>
  <si>
    <t>126</t>
  </si>
  <si>
    <t>430361821.S</t>
  </si>
  <si>
    <t>Výstuž schodiskových konštrukcií z betonárskej ocele B500 (10505)</t>
  </si>
  <si>
    <t>128</t>
  </si>
  <si>
    <t>65</t>
  </si>
  <si>
    <t>431351121.S</t>
  </si>
  <si>
    <t>Debnenie do 4 m výšky - podest a podstupňových dosiek pôdorysne priamočiarych zhotovenie</t>
  </si>
  <si>
    <t>130</t>
  </si>
  <si>
    <t>431351122.S</t>
  </si>
  <si>
    <t>Debnenie do 4 m výšky - podest a podstupňových dosiek pôdorysne priamočiarych odstránenie</t>
  </si>
  <si>
    <t>132</t>
  </si>
  <si>
    <t>67</t>
  </si>
  <si>
    <t>434141113.S</t>
  </si>
  <si>
    <t>Schodiskový stupeň  základný v. 150 mm, š. 300 mm, svetlosť schodiska do 1200 mm</t>
  </si>
  <si>
    <t>134</t>
  </si>
  <si>
    <t>434141132.R</t>
  </si>
  <si>
    <t>Príplatok k schodiskovým stupňom  základným za výškové dorovnanie stupňa MVC</t>
  </si>
  <si>
    <t>136</t>
  </si>
  <si>
    <t>69</t>
  </si>
  <si>
    <t>15623000000</t>
  </si>
  <si>
    <t>Premac Blok flair schod sivá žula 1000x350x150mm</t>
  </si>
  <si>
    <t>138</t>
  </si>
  <si>
    <t>434351141.S</t>
  </si>
  <si>
    <t>Debnenie stupňov na podstupňovej doske alebo na teréne pôdorysne priamočiarych zhotovenie</t>
  </si>
  <si>
    <t>140</t>
  </si>
  <si>
    <t>71</t>
  </si>
  <si>
    <t>434351142.S</t>
  </si>
  <si>
    <t>Debnenie stupňov na podstupňovej doske alebo na teréne pôdorysne priamočiarych odstránenie</t>
  </si>
  <si>
    <t>142</t>
  </si>
  <si>
    <t>KOMUNIKÁCIE</t>
  </si>
  <si>
    <t>566401111.S</t>
  </si>
  <si>
    <t>Úprava doterajšieho krytu z kameniva drveného v množstve 0,06- 0,08 m3/m2</t>
  </si>
  <si>
    <t>144</t>
  </si>
  <si>
    <t>73</t>
  </si>
  <si>
    <t>596811320.S</t>
  </si>
  <si>
    <t>Kladenie betónovej dlažby s vyplnením škár do lôžka z kameniva, veľ. do 0,25 m2 plochy do 50 m2</t>
  </si>
  <si>
    <t>146</t>
  </si>
  <si>
    <t>592460014500.S</t>
  </si>
  <si>
    <t>Platňa betónová, rozmer 500x500x50 mm, prírodná</t>
  </si>
  <si>
    <t>148</t>
  </si>
  <si>
    <t>75</t>
  </si>
  <si>
    <t>598151100.R</t>
  </si>
  <si>
    <t>Hutnenie dlažby pre akúkoľvek dĺžku a mieru zhutnenia ubíjadlom vibračným</t>
  </si>
  <si>
    <t>150</t>
  </si>
  <si>
    <t>ÚPRAVY POVRCHOV, PODLAHY, VÝPLNE</t>
  </si>
  <si>
    <t>611421431.S</t>
  </si>
  <si>
    <t>Oprava vnútorných vápenných omietok stropov železobetónových rovných tvárnicových a klenieb, opravovaná plocha nad 30 do 50 % štukových</t>
  </si>
  <si>
    <t>152</t>
  </si>
  <si>
    <t>77</t>
  </si>
  <si>
    <t>611460385.R</t>
  </si>
  <si>
    <t>Vnútorná omietka schodisk.konštrukcí vápennocementová štuková (jemná), hr. 5 mm</t>
  </si>
  <si>
    <t>154</t>
  </si>
  <si>
    <t>611460385.S</t>
  </si>
  <si>
    <t>Vnútorná omietka stropov vápennocementová štuková (jemná), hr. 5 mm</t>
  </si>
  <si>
    <t>156</t>
  </si>
  <si>
    <t>79</t>
  </si>
  <si>
    <t>611481119.S</t>
  </si>
  <si>
    <t>Potiahnutie vnútorných stropov sklotextilnou mriežkou s celoplošným prilepením</t>
  </si>
  <si>
    <t>158</t>
  </si>
  <si>
    <t>612421431.S</t>
  </si>
  <si>
    <t>Oprava vnútorných vápenných omietok stien, v množstve opravenej plochy nad 30 do 50 % štukových</t>
  </si>
  <si>
    <t>160</t>
  </si>
  <si>
    <t>81</t>
  </si>
  <si>
    <t>612422391.S</t>
  </si>
  <si>
    <t>Príplatok za každých ďalších 10 mm hrúbky opravy vnútorných vápenných omietok stien opravenej plochy nad 10 do 30 %</t>
  </si>
  <si>
    <t>162</t>
  </si>
  <si>
    <t>612425931.S</t>
  </si>
  <si>
    <t>Omietka vápenná vnútorného ostenia okenného alebo dverného štuková</t>
  </si>
  <si>
    <t>164</t>
  </si>
  <si>
    <t>83</t>
  </si>
  <si>
    <t>612460151.S</t>
  </si>
  <si>
    <t>Príprava vnútorného podkladu stien cementovým prednástrekom, hr. 3 mm</t>
  </si>
  <si>
    <t>166</t>
  </si>
  <si>
    <t>612460364.S</t>
  </si>
  <si>
    <t>Vnútorná omietka stien vápennocementová jednovrstvová, hr. 15 mm</t>
  </si>
  <si>
    <t>168</t>
  </si>
  <si>
    <t>85</t>
  </si>
  <si>
    <t>612460385.S</t>
  </si>
  <si>
    <t>Vnútorná omietka stien vápennocementová štuková (jemná), hr. 5 mm</t>
  </si>
  <si>
    <t>170</t>
  </si>
  <si>
    <t>612481011.S</t>
  </si>
  <si>
    <t>Príplatok za zabudované omietniky k vnútornej omietke zo suchých zmesí</t>
  </si>
  <si>
    <t>172</t>
  </si>
  <si>
    <t>87</t>
  </si>
  <si>
    <t>612481119.S</t>
  </si>
  <si>
    <t>Potiahnutie vnútorných stien sklotextilnou mriežkou s celoplošným prilepením</t>
  </si>
  <si>
    <t>174</t>
  </si>
  <si>
    <t>622422222.S</t>
  </si>
  <si>
    <t>Oprava vonkajších omietok stien zo suchých zmesí, štukových, členitosť II, opravovaná plocha nad 10% do 20%</t>
  </si>
  <si>
    <t>176</t>
  </si>
  <si>
    <t>89</t>
  </si>
  <si>
    <t>622422422.S</t>
  </si>
  <si>
    <t>Oprava vonkajších omietok stien zo suchých zmesí, štukových, členitosť II, opravovaná plocha nad 30% do 40%</t>
  </si>
  <si>
    <t>178</t>
  </si>
  <si>
    <t>622461052.S</t>
  </si>
  <si>
    <t>Vonkajšia omietka stien pastovitá silikónová roztieraná, hr. 1,5 mm - S2</t>
  </si>
  <si>
    <t>180</t>
  </si>
  <si>
    <t>91</t>
  </si>
  <si>
    <t>622461055.S</t>
  </si>
  <si>
    <t>Vonkajšia omietka stien pastovitá silikónová roztieraná, hr. 3 mm</t>
  </si>
  <si>
    <t>182</t>
  </si>
  <si>
    <t>622481119.S</t>
  </si>
  <si>
    <t>Potiahnutie vonkajších stien sklotextilnou mriežkou s celoplošným prilepením - S1</t>
  </si>
  <si>
    <t>184</t>
  </si>
  <si>
    <t>93</t>
  </si>
  <si>
    <t>622909010</t>
  </si>
  <si>
    <t>Očistenie vonkajš.omietky vysokotlak.súpravou WAP</t>
  </si>
  <si>
    <t>186</t>
  </si>
  <si>
    <t>281</t>
  </si>
  <si>
    <t>216904391.S</t>
  </si>
  <si>
    <t>Príplatok k cene za ručné dočistenie oceľovými kefami</t>
  </si>
  <si>
    <t>188</t>
  </si>
  <si>
    <t>625250711.S</t>
  </si>
  <si>
    <t>Kontaktný zatepľovací systém z minerálnej vlny hr. 160 mm, skrutkovacie kotvy -S3</t>
  </si>
  <si>
    <t>190</t>
  </si>
  <si>
    <t>95</t>
  </si>
  <si>
    <t>625250762.S</t>
  </si>
  <si>
    <t>Kontaktný zatepľovací systém ostenia z minerálnej vlny hr. 30 mm</t>
  </si>
  <si>
    <t>192</t>
  </si>
  <si>
    <t>631315711.S</t>
  </si>
  <si>
    <t>Mazanina z betónu prostého (m3) tr. C 25/30 hr.nad 120 do 240 mm</t>
  </si>
  <si>
    <t>194</t>
  </si>
  <si>
    <t>97</t>
  </si>
  <si>
    <t>632452221.S</t>
  </si>
  <si>
    <t>Cementový poter, pevnosti v tlaku 20 MPa, hr. 60 mm</t>
  </si>
  <si>
    <t>196</t>
  </si>
  <si>
    <t>648991113.S</t>
  </si>
  <si>
    <t>Osadenie parapetných dosiek z plastických a poloplast., hmôt, š. nad 200 mm</t>
  </si>
  <si>
    <t>198</t>
  </si>
  <si>
    <t>99</t>
  </si>
  <si>
    <t>611560000300.S</t>
  </si>
  <si>
    <t>Parapetná doska plastová, šírka 250 mm, komôrková vnútorná</t>
  </si>
  <si>
    <t>200</t>
  </si>
  <si>
    <t>Ostatné konštrukcie a práce-búranie</t>
  </si>
  <si>
    <t>941941032.S</t>
  </si>
  <si>
    <t>Montáž lešenia ľahk. radového s podlahami š. do 1 m v. do 30 m</t>
  </si>
  <si>
    <t>202</t>
  </si>
  <si>
    <t>101</t>
  </si>
  <si>
    <t>941941192.S</t>
  </si>
  <si>
    <t>Príplatok za prvý a každý ďalší mesiac použitia lešenia k pol. -1032</t>
  </si>
  <si>
    <t>204</t>
  </si>
  <si>
    <t>941941832.S</t>
  </si>
  <si>
    <t>Demontáž lešenia ľahk. radového s podlahami š. do 1 m v. do 30 m</t>
  </si>
  <si>
    <t>206</t>
  </si>
  <si>
    <t>103</t>
  </si>
  <si>
    <t>941955001.S</t>
  </si>
  <si>
    <t>Lešenie ľahké prac. pomocné výš. podlahy do 1,2 m</t>
  </si>
  <si>
    <t>208</t>
  </si>
  <si>
    <t>944944103.S</t>
  </si>
  <si>
    <t>Ochranná sieť na boku lešenia</t>
  </si>
  <si>
    <t>210</t>
  </si>
  <si>
    <t>105</t>
  </si>
  <si>
    <t>944944803.S</t>
  </si>
  <si>
    <t>Demontáž ochrannej siete na boku lešenia</t>
  </si>
  <si>
    <t>212</t>
  </si>
  <si>
    <t>95291111.S</t>
  </si>
  <si>
    <t>Vyčistenie budov byt. alebo občian. výstavby pri výške podlažia do 4 m</t>
  </si>
  <si>
    <t>214</t>
  </si>
  <si>
    <t>107</t>
  </si>
  <si>
    <t>959941122.S</t>
  </si>
  <si>
    <t>Chemická kotva s kotevným svorníkom tesnená chemickou ampulkou do betónu, ŽB, kameňa, s vyvŕtaním otvoru M12/35/160 mm</t>
  </si>
  <si>
    <t>216</t>
  </si>
  <si>
    <t>959941123.S</t>
  </si>
  <si>
    <t>Chemická kotva s kotevným svorníkom tesnená chemickou ampulkou do betónu, ŽB, kameňa, s vyvŕtaním otvoru M12/95/220 mm</t>
  </si>
  <si>
    <t>218</t>
  </si>
  <si>
    <t>109</t>
  </si>
  <si>
    <t>962031132.S</t>
  </si>
  <si>
    <t>Búranie priečok alebo vybúranie otvorov plochy nad 4 m2 z tehál pálených, plných alebo dutých hr. do 150 mm,  -0,19600t</t>
  </si>
  <si>
    <t>220</t>
  </si>
  <si>
    <t>962032231.S</t>
  </si>
  <si>
    <t>Búranie muriva z tehál na MV, MVC alebo otvorov nad 4 m2   -1,90500 t</t>
  </si>
  <si>
    <t>222</t>
  </si>
  <si>
    <t>111</t>
  </si>
  <si>
    <t>962081131.S</t>
  </si>
  <si>
    <t>Búranie priečok zo sklenených tvárnic hr. do 10 cm   -0,05500 t</t>
  </si>
  <si>
    <t>224</t>
  </si>
  <si>
    <t>963051113.S</t>
  </si>
  <si>
    <t>Búranie železobet. stropov doskových hr. nad 8 cm   -2,40000 t</t>
  </si>
  <si>
    <t>226</t>
  </si>
  <si>
    <t>113</t>
  </si>
  <si>
    <t>963053935.S</t>
  </si>
  <si>
    <t>Búranie schodisk. ramien želbet. monolit. obojstr. zamurov.   -0,39200 t</t>
  </si>
  <si>
    <t>228</t>
  </si>
  <si>
    <t>965041441.S</t>
  </si>
  <si>
    <t>Búr. podkl. alebo mazanín škvárobet. hr. nad 10 cm nad 4 m2   -1,6000 t</t>
  </si>
  <si>
    <t>230</t>
  </si>
  <si>
    <t>115</t>
  </si>
  <si>
    <t>965042141.S</t>
  </si>
  <si>
    <t>Búr. podkl. betón alebo liat. asfalt hr. do 10 cm nad 4 m2   -2,2000 t</t>
  </si>
  <si>
    <t>232</t>
  </si>
  <si>
    <t>965042241.S</t>
  </si>
  <si>
    <t>Búr. podkl. betón alebo liat. asfalt hr. nad 10 cm nad 4 m2   -2,20000 t</t>
  </si>
  <si>
    <t>234</t>
  </si>
  <si>
    <t>117</t>
  </si>
  <si>
    <t>965045000.R</t>
  </si>
  <si>
    <t>Odstránenie degradovaného betónu hr. do 10 cm ručne   -1,10000 t</t>
  </si>
  <si>
    <t>236</t>
  </si>
  <si>
    <t>965081712.S</t>
  </si>
  <si>
    <t>Búranie dlažieb, bez podklad. lôžka z xylolit., alebo keramických dlaždíc hr. do 10 mm,  -0,02000t</t>
  </si>
  <si>
    <t>238</t>
  </si>
  <si>
    <t>119</t>
  </si>
  <si>
    <t>965081812.S</t>
  </si>
  <si>
    <t>Búranie dlažieb, z kamen., cement., terazzových, čadičových alebo keramických, hr. nad 10 mm,  -0,06500t</t>
  </si>
  <si>
    <t>240</t>
  </si>
  <si>
    <t>967031132.S</t>
  </si>
  <si>
    <t>Prikresanie rovných ostení, bez odstupu, po hrubom vybúraní otvorov, v murive tehl. na maltu,  -0,05700t</t>
  </si>
  <si>
    <t>242</t>
  </si>
  <si>
    <t>121</t>
  </si>
  <si>
    <t>968061112.S</t>
  </si>
  <si>
    <t>Vyvesenie alebo zavesenie drev. krídiel okien do 1,5 m2   -0,01200 t</t>
  </si>
  <si>
    <t>kus</t>
  </si>
  <si>
    <t>244</t>
  </si>
  <si>
    <t>968061125.S</t>
  </si>
  <si>
    <t>Vyvesenie alebo zavesenie drev. krídiel dvier do 2 m2    -0,02400 t</t>
  </si>
  <si>
    <t>246</t>
  </si>
  <si>
    <t>123</t>
  </si>
  <si>
    <t>968061126.S</t>
  </si>
  <si>
    <t>Vyvesenie alebo zavesenie drev. krídiel dvier nad 2 m2   -0,02700 t</t>
  </si>
  <si>
    <t>248</t>
  </si>
  <si>
    <t>968062354.S</t>
  </si>
  <si>
    <t>Vybúranie drevených rámov okien dvojitých alebo zdvojených, plochy do 1 m2,  -0,07500t</t>
  </si>
  <si>
    <t>250</t>
  </si>
  <si>
    <t>125</t>
  </si>
  <si>
    <t>968062356.S</t>
  </si>
  <si>
    <t>Vybúranie drevených rámov okien dvojitých alebo zdvojených, plochy do 4 m2,  -0,05400t</t>
  </si>
  <si>
    <t>252</t>
  </si>
  <si>
    <t>968062456.S</t>
  </si>
  <si>
    <t>Vybúranie drevených dverových zárubní nad 2 m2   -0,06700 t</t>
  </si>
  <si>
    <t>254</t>
  </si>
  <si>
    <t>127</t>
  </si>
  <si>
    <t>968072455.S</t>
  </si>
  <si>
    <t>Vybúranie kov. dverných zárubní do 2 m2   -0,7600 t</t>
  </si>
  <si>
    <t>256</t>
  </si>
  <si>
    <t>971033351.S</t>
  </si>
  <si>
    <t>Vybúr. otvorov do 0,09 m2 murivo tehl. MV, MVC hr. do 45 cm   -0,08000 t</t>
  </si>
  <si>
    <t>258</t>
  </si>
  <si>
    <t>129</t>
  </si>
  <si>
    <t>971033541.S</t>
  </si>
  <si>
    <t>Vybúr. otvorov do 1 m2 v murive tehl. MV, MVC hr. do 300 mm   -1,87500 t</t>
  </si>
  <si>
    <t>260</t>
  </si>
  <si>
    <t>971033561.S</t>
  </si>
  <si>
    <t>Vybúr. otvorov do 1 m2 v murive tehl. MV, MVC hr. do 600 mm   -1,87500 t</t>
  </si>
  <si>
    <t>262</t>
  </si>
  <si>
    <t>131</t>
  </si>
  <si>
    <t>971033641.S</t>
  </si>
  <si>
    <t>Vybúr. otvorov do 4 m2 v murive tehl. MV, MVC hr. do 300 mm   -1,87500 t</t>
  </si>
  <si>
    <t>264</t>
  </si>
  <si>
    <t>971033651.S</t>
  </si>
  <si>
    <t>Vybúr. otvorov do 4 m2 v murive tehl. MV, MVC hr. do 600 mm   -1,87500 t</t>
  </si>
  <si>
    <t>266</t>
  </si>
  <si>
    <t>133</t>
  </si>
  <si>
    <t>974031664.S</t>
  </si>
  <si>
    <t>Vysekávanie rýh v tehl. murive pre vťahov. nosníkov hĺbke do 150 mm,  -0,04200t</t>
  </si>
  <si>
    <t>268</t>
  </si>
  <si>
    <t>974031666.S</t>
  </si>
  <si>
    <t>Vysekávanie rýh v tehl. murive pre vťahov. nosníkov hĺbke do 250 mm,  -0,06500t</t>
  </si>
  <si>
    <t>270</t>
  </si>
  <si>
    <t>135</t>
  </si>
  <si>
    <t>975043111.S</t>
  </si>
  <si>
    <t>Jednorad. podchytenie stropov v. do 3,5 m zaťaž. do 750 kg/m</t>
  </si>
  <si>
    <t>272</t>
  </si>
  <si>
    <t>976071111.S</t>
  </si>
  <si>
    <t>Vybúranie kovových zábradlí a madiel   -0,03700 t</t>
  </si>
  <si>
    <t>274</t>
  </si>
  <si>
    <t>137</t>
  </si>
  <si>
    <t>978013191.S</t>
  </si>
  <si>
    <t>Otlčenie vnút. omietok stien váp. vápenocem. do 100 %   -0,04600 t</t>
  </si>
  <si>
    <t>276</t>
  </si>
  <si>
    <t>978059531.S</t>
  </si>
  <si>
    <t>Vybúranie obkladov vnút. z obkladačiek plochy nad 2 m2   -0,05800 t</t>
  </si>
  <si>
    <t>278</t>
  </si>
  <si>
    <t>290</t>
  </si>
  <si>
    <t>HZS000111.S</t>
  </si>
  <si>
    <t>Stavebno montážne práce menej náročne, pomocné alebo manupulačné (Tr. 1) v rozsahu viac ako 8 hodín - nešpecifikované práce vzniknuté pri demontážach</t>
  </si>
  <si>
    <t>hod</t>
  </si>
  <si>
    <t>280</t>
  </si>
  <si>
    <t>139</t>
  </si>
  <si>
    <t>979011111.S</t>
  </si>
  <si>
    <t>Zvislá doprava sutiny a vybúraných hmôt za prvé podlažie nad alebo pod základným podlažím</t>
  </si>
  <si>
    <t>282</t>
  </si>
  <si>
    <t>979081111.S</t>
  </si>
  <si>
    <t>Odvoz sutiny a vybúraných hmôt na skládku do 1 km</t>
  </si>
  <si>
    <t>284</t>
  </si>
  <si>
    <t>141</t>
  </si>
  <si>
    <t>979081121.S</t>
  </si>
  <si>
    <t>Odvoz sutiny a vybúraných hmôt na skládku za každý ďalší 1 km</t>
  </si>
  <si>
    <t>286</t>
  </si>
  <si>
    <t>979082111.S</t>
  </si>
  <si>
    <t>Vnútrostavenisková doprava sutiny a vybúraných hmôt do 10 m</t>
  </si>
  <si>
    <t>288</t>
  </si>
  <si>
    <t>143</t>
  </si>
  <si>
    <t>979082121.S</t>
  </si>
  <si>
    <t>Vnútrostavenisková doprava sutiny a vybúraných hmôt za každých ďalších 5 m</t>
  </si>
  <si>
    <t>979089012.S</t>
  </si>
  <si>
    <t>Poplatok za skladovanie - betón, tehly, dlaždice (17 01) ostatné</t>
  </si>
  <si>
    <t>292</t>
  </si>
  <si>
    <t>145</t>
  </si>
  <si>
    <t>979089714.S</t>
  </si>
  <si>
    <t>Prenájom kontajneru 10 m3</t>
  </si>
  <si>
    <t>294</t>
  </si>
  <si>
    <t>Presun hmôt HSV</t>
  </si>
  <si>
    <t>999281111.S</t>
  </si>
  <si>
    <t>Presun hmôt pre opravy a údržbu objektov vrátane vonkajších plášťov výšky do 25 m</t>
  </si>
  <si>
    <t>296</t>
  </si>
  <si>
    <t>D2</t>
  </si>
  <si>
    <t>PRÁCE A DODÁVKY PSV</t>
  </si>
  <si>
    <t>711</t>
  </si>
  <si>
    <t>Izolácie proti vode a vlhkosti</t>
  </si>
  <si>
    <t>147</t>
  </si>
  <si>
    <t>711132107.S</t>
  </si>
  <si>
    <t>Zhotovenie izolácie proti zemnej vlhkosti nopovou fóloiu položenou voľne na ploche zvislej - S1</t>
  </si>
  <si>
    <t>298</t>
  </si>
  <si>
    <t>283230002700.S</t>
  </si>
  <si>
    <t>Nopová HDPE fólia hrúbky 0,5 mm, výška nopu 8 mm, proti zemnej vlhkosti s radónovou ochranou, pre spodnú stavbu</t>
  </si>
  <si>
    <t>300</t>
  </si>
  <si>
    <t>149</t>
  </si>
  <si>
    <t>711471051.S</t>
  </si>
  <si>
    <t>Zhotovenie izolácie proti tlakovej vode PVC fóliou položenou voľne na vodorovnej ploche so zvarením spoju</t>
  </si>
  <si>
    <t>302</t>
  </si>
  <si>
    <t>711472051.S</t>
  </si>
  <si>
    <t>Zhotovenie izolácie proti tlakovej vode PVC fóliou položenou voľne na ploche zvislej so zvarením spoju</t>
  </si>
  <si>
    <t>304</t>
  </si>
  <si>
    <t>151</t>
  </si>
  <si>
    <t>283220000400.S</t>
  </si>
  <si>
    <t>Hydroizolačná fólia PVC-P, hr. 2 mm, izolácia základov proti zemnej vlhkosti, tlakovej vode, radónu</t>
  </si>
  <si>
    <t>306</t>
  </si>
  <si>
    <t>711491171.S</t>
  </si>
  <si>
    <t>Zhotovenie podkladnej vrstvy izolácie z textílie na ploche vodorovnej, pre izolácie proti zemnej vlhkosti, podpovrchovej a tlakovej vode</t>
  </si>
  <si>
    <t>308</t>
  </si>
  <si>
    <t>153</t>
  </si>
  <si>
    <t>693110004500.S</t>
  </si>
  <si>
    <t>Geotextília polypropylénová netkaná 300 g/m2</t>
  </si>
  <si>
    <t>310</t>
  </si>
  <si>
    <t>711491172.S</t>
  </si>
  <si>
    <t>Zhotovenie ochrannej vrstvy izolácie z textílie na ploche vodorovnej, pre izolácie proti zemnej vlhkosti, podpovrchovej a tlakovej vode</t>
  </si>
  <si>
    <t>312</t>
  </si>
  <si>
    <t>155</t>
  </si>
  <si>
    <t>314</t>
  </si>
  <si>
    <t>998711202.S</t>
  </si>
  <si>
    <t>Presun hmôt pre izoláciu proti vode v objektoch výšky nad 6 do 12 m</t>
  </si>
  <si>
    <t>%</t>
  </si>
  <si>
    <t>316</t>
  </si>
  <si>
    <t>712</t>
  </si>
  <si>
    <t>Povlakové krytiny</t>
  </si>
  <si>
    <t>157</t>
  </si>
  <si>
    <t>712300833.S</t>
  </si>
  <si>
    <t>Odstránenie povlakovej krytiny na strechách plochých 10° trojvrstvovej,  -0,01400t</t>
  </si>
  <si>
    <t>318</t>
  </si>
  <si>
    <t>712300841.S</t>
  </si>
  <si>
    <t>Odstránenie povlakovej krytiny na strechách plochých do 10° machu,  -0,00200t</t>
  </si>
  <si>
    <t>320</t>
  </si>
  <si>
    <t>159</t>
  </si>
  <si>
    <t>712370070.S</t>
  </si>
  <si>
    <t>Zhotovenie povlakovej krytiny striech plochých do 10° PVC-P fóliou upevnenou prikotvením so zvarením spoju</t>
  </si>
  <si>
    <t>322</t>
  </si>
  <si>
    <t>311970001500.S</t>
  </si>
  <si>
    <t>Vrut na upevnenie PVC fólie</t>
  </si>
  <si>
    <t>324</t>
  </si>
  <si>
    <t>161</t>
  </si>
  <si>
    <t>283220002000.S</t>
  </si>
  <si>
    <t>Hydroizolačná fólia PVC-P hr. 1,5 mm izolácia plochých striech</t>
  </si>
  <si>
    <t>326</t>
  </si>
  <si>
    <t>712973220.S</t>
  </si>
  <si>
    <t>Detaily k PVC-P fóliam osadenie hotovej strešnej vpuste</t>
  </si>
  <si>
    <t>328</t>
  </si>
  <si>
    <t>163</t>
  </si>
  <si>
    <t>712990040.S</t>
  </si>
  <si>
    <t>Položenie geotextílie vodorovne alebo zvislo na strechy ploché do 10°</t>
  </si>
  <si>
    <t>330</t>
  </si>
  <si>
    <t>332</t>
  </si>
  <si>
    <t>165</t>
  </si>
  <si>
    <t>712997003.S</t>
  </si>
  <si>
    <t>Montáž spádových atikových klinov z minerálnej vlny</t>
  </si>
  <si>
    <t>334</t>
  </si>
  <si>
    <t>631490000100.S</t>
  </si>
  <si>
    <t>Atikový klin z minerálnej vlny, pre ploché strechy na mieste styku vodorovnej tepelnej izolácie s atikovým múrom</t>
  </si>
  <si>
    <t>336</t>
  </si>
  <si>
    <t>167</t>
  </si>
  <si>
    <t>998712202.S</t>
  </si>
  <si>
    <t>Presun hmôt pre izoláciu povlakovej krytiny v objektoch výšky nad 6 do 12 m</t>
  </si>
  <si>
    <t>338</t>
  </si>
  <si>
    <t>713</t>
  </si>
  <si>
    <t>Izolácie tepelné</t>
  </si>
  <si>
    <t>713111132.S</t>
  </si>
  <si>
    <t>Montáž tepelnej izolácie stropov rebrových minerálnou vlnou, spodkom kladenými voľne na podbitie medzi rebrá</t>
  </si>
  <si>
    <t>340</t>
  </si>
  <si>
    <t>169</t>
  </si>
  <si>
    <t>631500395000.R</t>
  </si>
  <si>
    <t>Doska Isover - T hr.140mm 2000x1200mm</t>
  </si>
  <si>
    <t>342</t>
  </si>
  <si>
    <t>713112111.S</t>
  </si>
  <si>
    <t>Montáž tepelnej izolácie stropov polystyrénom, vrchom kladenou voľne - S8</t>
  </si>
  <si>
    <t>344</t>
  </si>
  <si>
    <t>171</t>
  </si>
  <si>
    <t>283720008000.S</t>
  </si>
  <si>
    <t>Doska EPS hr. 100 mm, pevnosť v tlaku 100 kPa, na zateplenie podláh a plochých striech</t>
  </si>
  <si>
    <t>346</t>
  </si>
  <si>
    <t>713112125.S</t>
  </si>
  <si>
    <t>Montáž tepelnej izolácie stropov rovných polystyrénom, spodkom prilepením</t>
  </si>
  <si>
    <t>348</t>
  </si>
  <si>
    <t>173</t>
  </si>
  <si>
    <t>350</t>
  </si>
  <si>
    <t>283720028400.S</t>
  </si>
  <si>
    <t>Doska EPS hr. 150 mm, pevnosť v tlaku 100 kPa, na zateplenie podláh a plochých striech</t>
  </si>
  <si>
    <t>352</t>
  </si>
  <si>
    <t>175</t>
  </si>
  <si>
    <t>713122111.S</t>
  </si>
  <si>
    <t>Montáž tepelnej izolácie podláh polystyrénom, kladeným voľne v jednej vrstve</t>
  </si>
  <si>
    <t>354</t>
  </si>
  <si>
    <t>283760003500</t>
  </si>
  <si>
    <t>Doska EPS Neofloor 200 hr. 160 mm, sivý penový polystyrén pre zateplenie podláh, ISOVER</t>
  </si>
  <si>
    <t>356</t>
  </si>
  <si>
    <t>177</t>
  </si>
  <si>
    <t>283720002700</t>
  </si>
  <si>
    <t>Doska EPS FLOOR 4000 hr. 30 mm, pre podlahy, ISOVER</t>
  </si>
  <si>
    <t>358</t>
  </si>
  <si>
    <t>713132132.S</t>
  </si>
  <si>
    <t>Montáž tepelnej izolácie stien polystyrénom, celoplošným prilepením</t>
  </si>
  <si>
    <t>360</t>
  </si>
  <si>
    <t>179</t>
  </si>
  <si>
    <t>283750004245.S</t>
  </si>
  <si>
    <t>Doska PIR s obojstranným nasýteným skleneným vláknom hr. 100 mm</t>
  </si>
  <si>
    <t>362</t>
  </si>
  <si>
    <t>713132215.S</t>
  </si>
  <si>
    <t>Montáž tepelnej izolácie podzemných stien a základov xps kotvením a lepením</t>
  </si>
  <si>
    <t>364</t>
  </si>
  <si>
    <t>181</t>
  </si>
  <si>
    <t>283750002500.S</t>
  </si>
  <si>
    <t>Doska XPS 300 hr. 160 mm, zakladanie stavieb, podlahy, obrátené ploché strechy</t>
  </si>
  <si>
    <t>366</t>
  </si>
  <si>
    <t>713141151.S</t>
  </si>
  <si>
    <t>Montáž tepelnej izolácie striech plochých do 10° minerálnou vlnou, jednovrstvová kladenými voľne</t>
  </si>
  <si>
    <t>368</t>
  </si>
  <si>
    <t>183</t>
  </si>
  <si>
    <t>370</t>
  </si>
  <si>
    <t>63100000390.T</t>
  </si>
  <si>
    <t>Doska Isover - T 14 hr.140mm 2000x1200mm</t>
  </si>
  <si>
    <t>372</t>
  </si>
  <si>
    <t>185</t>
  </si>
  <si>
    <t>63100000400.S</t>
  </si>
  <si>
    <t>Doska Isover - S 8 hr.80mm 2000x1200mm</t>
  </si>
  <si>
    <t>374</t>
  </si>
  <si>
    <t>713141250.S</t>
  </si>
  <si>
    <t>Montáž tepelnej izolácie striech plochých do 10° minerálnou vlnou, dvojvrstvová kladenými voľne</t>
  </si>
  <si>
    <t>376</t>
  </si>
  <si>
    <t>187</t>
  </si>
  <si>
    <t>63100000380.R</t>
  </si>
  <si>
    <t>Doska Isover - R 16 hr.160mm 2000x1200mm</t>
  </si>
  <si>
    <t>378</t>
  </si>
  <si>
    <t>713144030.R</t>
  </si>
  <si>
    <t>Montáž tepelnej izolácie na atiku polystyrénom prikotvením</t>
  </si>
  <si>
    <t>380</t>
  </si>
  <si>
    <t>189</t>
  </si>
  <si>
    <t>382</t>
  </si>
  <si>
    <t>713191120.S</t>
  </si>
  <si>
    <t>Izolácia tepelná podláh, stropov, striech vrchom, položením PE fólia</t>
  </si>
  <si>
    <t>384</t>
  </si>
  <si>
    <t>191</t>
  </si>
  <si>
    <t>713191410.S</t>
  </si>
  <si>
    <t>Izolácia tepelná položenie parozábrany /Isotech,Tyvek, Guttafol a pod./</t>
  </si>
  <si>
    <t>386</t>
  </si>
  <si>
    <t>998713202.S</t>
  </si>
  <si>
    <t>Presun hmôt pre izolácie tepelné v objektoch výšky nad 6 m do 12 m</t>
  </si>
  <si>
    <t>388</t>
  </si>
  <si>
    <t>721</t>
  </si>
  <si>
    <t>Vnútorná kanalizácia</t>
  </si>
  <si>
    <t>193</t>
  </si>
  <si>
    <t>721.1--11</t>
  </si>
  <si>
    <t>Vnútorná zdravotechnika</t>
  </si>
  <si>
    <t>súbor</t>
  </si>
  <si>
    <t>390</t>
  </si>
  <si>
    <t>ÚSTREDNE VYKUROVANIE</t>
  </si>
  <si>
    <t>73   -</t>
  </si>
  <si>
    <t>Ústredné kúrenie</t>
  </si>
  <si>
    <t>392</t>
  </si>
  <si>
    <t>762</t>
  </si>
  <si>
    <t>Konštrukcie tesárske</t>
  </si>
  <si>
    <t>195</t>
  </si>
  <si>
    <t>762331810.R</t>
  </si>
  <si>
    <t>Demontáž viazaných konštrukcií krovov so sklonom do 60°, prierezovej plochy 288 - 450 cm2, -0,03200 t</t>
  </si>
  <si>
    <t>394</t>
  </si>
  <si>
    <t>762341004.S</t>
  </si>
  <si>
    <t>Montáž debnenia jednoduchých striech, na krokvy a kontralaty z dosiek na zraz</t>
  </si>
  <si>
    <t>396</t>
  </si>
  <si>
    <t>197</t>
  </si>
  <si>
    <t>605110001000.S</t>
  </si>
  <si>
    <t>Dosky a fošne zo smreku neopracované neomietané akosť I hr. 60-100 mm, š. 125-190 mm</t>
  </si>
  <si>
    <t>398</t>
  </si>
  <si>
    <t>762395000.S</t>
  </si>
  <si>
    <t>Spojovacie a ochranné prostriedky k montáži krovov</t>
  </si>
  <si>
    <t>400</t>
  </si>
  <si>
    <t>199</t>
  </si>
  <si>
    <t>762421500.S</t>
  </si>
  <si>
    <t>Montáž obloženia stropov, podkladový rošt</t>
  </si>
  <si>
    <t>402</t>
  </si>
  <si>
    <t>404</t>
  </si>
  <si>
    <t>201</t>
  </si>
  <si>
    <t>762431305.S</t>
  </si>
  <si>
    <t>Obloženie stien z dosiek OSB skrutkovaných na zraz hr. dosky 22 mm</t>
  </si>
  <si>
    <t>406</t>
  </si>
  <si>
    <t>762495000.S</t>
  </si>
  <si>
    <t>Spojovacie a ochranné prostriedky k montáži obloženia stropov alebo stien</t>
  </si>
  <si>
    <t>408</t>
  </si>
  <si>
    <t>203</t>
  </si>
  <si>
    <t>762810016.S</t>
  </si>
  <si>
    <t>Záklop stropov z dosiek OSB skrutk. na trámy na zraz hr. dosky 22 mm</t>
  </si>
  <si>
    <t>410</t>
  </si>
  <si>
    <t>762822120.S</t>
  </si>
  <si>
    <t>Montáž stropníc z hraneného a polohr. reziva, prier. plocha nad 144 do 288 cm2</t>
  </si>
  <si>
    <t>412</t>
  </si>
  <si>
    <t>205</t>
  </si>
  <si>
    <t>605120002900.S</t>
  </si>
  <si>
    <t>Hranoly z mäkkého reziva neopracované hranené akosť I</t>
  </si>
  <si>
    <t>414</t>
  </si>
  <si>
    <t>762895000.S</t>
  </si>
  <si>
    <t>Spojovacie prostriedky pre záklop, stropnice, podbíjanie - klince, svorky</t>
  </si>
  <si>
    <t>416</t>
  </si>
  <si>
    <t>207</t>
  </si>
  <si>
    <t>998762202.S</t>
  </si>
  <si>
    <t>Presun hmôt pre konštrukcie tesárske v objektoch výšky do 12 m</t>
  </si>
  <si>
    <t>418</t>
  </si>
  <si>
    <t>763</t>
  </si>
  <si>
    <t>Konštrukcie  - drevostavby</t>
  </si>
  <si>
    <t>763138220.S</t>
  </si>
  <si>
    <t>Podhľad SDK závesný na dvojúrovňovej oceľovej podkonštrukcií CD+UD, doska štandardná A 12.5 mm</t>
  </si>
  <si>
    <t>420</t>
  </si>
  <si>
    <t>209</t>
  </si>
  <si>
    <t>998763303.S</t>
  </si>
  <si>
    <t>Presun hmôt pre sádrokartónové konštrukcie v objektoch výšky od 7 do 24 m</t>
  </si>
  <si>
    <t>422</t>
  </si>
  <si>
    <t>764</t>
  </si>
  <si>
    <t>Konštrukcie klampiarske</t>
  </si>
  <si>
    <t>764174136.R</t>
  </si>
  <si>
    <t>Prestrešenie - D+M  poplastovaný plech, sklon do 30° špecifikácia podľa PD</t>
  </si>
  <si>
    <t>424</t>
  </si>
  <si>
    <t>211</t>
  </si>
  <si>
    <t>764323830.S</t>
  </si>
  <si>
    <t>Klamp. demont. odkvapov lep. kryt. rš 330</t>
  </si>
  <si>
    <t>426</t>
  </si>
  <si>
    <t>764352810.S</t>
  </si>
  <si>
    <t>Demontáž žľabov pododkvapových polkruhových so sklonom do 30st. rš 330 mm,  -0,00330t</t>
  </si>
  <si>
    <t>428</t>
  </si>
  <si>
    <t>213</t>
  </si>
  <si>
    <t>764410530.S</t>
  </si>
  <si>
    <t>Oplechovanie parapetov z poplastovaného plechu, vrátane rohov r.š. 250 mm</t>
  </si>
  <si>
    <t>430</t>
  </si>
  <si>
    <t>764410850.S</t>
  </si>
  <si>
    <t>Demontáž oplechovania parapetov rš od 100 do 330 mm,  -0,00135t</t>
  </si>
  <si>
    <t>432</t>
  </si>
  <si>
    <t>215</t>
  </si>
  <si>
    <t>764430810.S</t>
  </si>
  <si>
    <t>Demontáž oplechovania múrov a nadmuroviek rš do 250 mm,  -0,00142t</t>
  </si>
  <si>
    <t>434</t>
  </si>
  <si>
    <t>764430840.S</t>
  </si>
  <si>
    <t>Demontáž oplechovania múrov a nadmuroviek rš od 330 do 500 mm,  -0,00230t</t>
  </si>
  <si>
    <t>436</t>
  </si>
  <si>
    <t>217</t>
  </si>
  <si>
    <t>764430850.R</t>
  </si>
  <si>
    <t>Demontáž oplechovania múrov a nadmuroviek rš 700 mm,  -0,00337t</t>
  </si>
  <si>
    <t>438</t>
  </si>
  <si>
    <t>764451804.S</t>
  </si>
  <si>
    <t>Demontáž odpadových rúr kruhových d 120 mm,  -0,00418t</t>
  </si>
  <si>
    <t>440</t>
  </si>
  <si>
    <t>219</t>
  </si>
  <si>
    <t>998764202.S</t>
  </si>
  <si>
    <t>Presun hmôt pre konštrukcie klampiarske v objektoch výšky nad 6 do 12 m</t>
  </si>
  <si>
    <t>442</t>
  </si>
  <si>
    <t>766</t>
  </si>
  <si>
    <t>Konštrukcie stolárske</t>
  </si>
  <si>
    <t>766416143.S</t>
  </si>
  <si>
    <t>Montáž oblož. stien, stĺpov a pilierov panelmi nad 5 m2 obklad. z aglomerovan. dosiek, veľ. nad 1,5 m2</t>
  </si>
  <si>
    <t>444</t>
  </si>
  <si>
    <t>221</t>
  </si>
  <si>
    <t>766417111.R</t>
  </si>
  <si>
    <t>Montáž obloženia stien, stĺpov a pilierov podkladový rošt</t>
  </si>
  <si>
    <t>446</t>
  </si>
  <si>
    <t>607455399000</t>
  </si>
  <si>
    <t>Doska HPL FunderMax Exterior hr. 10 mm vč.Al nosného roštu</t>
  </si>
  <si>
    <t>448</t>
  </si>
  <si>
    <t>223</t>
  </si>
  <si>
    <t>766422343.S</t>
  </si>
  <si>
    <t>Montáž obloženia podhľadov rovných panelmi obkladovými z aglomerovaných dosiek, veľ. nad 1,5 m2</t>
  </si>
  <si>
    <t>450</t>
  </si>
  <si>
    <t>452</t>
  </si>
  <si>
    <t>225</t>
  </si>
  <si>
    <t>766621400.S</t>
  </si>
  <si>
    <t>Montáž okien plastových s hydroizolačnými ISO páskami (exteriérová a interiérová)</t>
  </si>
  <si>
    <t>454</t>
  </si>
  <si>
    <t>283290006100.S</t>
  </si>
  <si>
    <t>Tesniaca paropriepustná fólia polymér-flísová, š. 290 mm, dĺ. 30 m, pre tesnenie pripájacej škáry okenného rámu a muriva z exteriéru</t>
  </si>
  <si>
    <t>456</t>
  </si>
  <si>
    <t>227</t>
  </si>
  <si>
    <t>283290006200.S</t>
  </si>
  <si>
    <t>Tesniaca paronepriepustná fólia polymér-flísová, š. 70 mm, dĺ. 30 m, pre tesnenie pripájacej škáry okenného rámu a muriva z interiéru</t>
  </si>
  <si>
    <t>458</t>
  </si>
  <si>
    <t>6114307200000</t>
  </si>
  <si>
    <t>Okná, dvere plastové podľa PD</t>
  </si>
  <si>
    <t>460</t>
  </si>
  <si>
    <t>229</t>
  </si>
  <si>
    <t>766662112.S</t>
  </si>
  <si>
    <t>Montáž dverového krídla otočného jednokrídlového poldrážkového, do existujúcej zárubne, vrátane kovania</t>
  </si>
  <si>
    <t>462</t>
  </si>
  <si>
    <t>61161700000</t>
  </si>
  <si>
    <t>Dvere vnútorné plné hladké 60x197</t>
  </si>
  <si>
    <t>464</t>
  </si>
  <si>
    <t>231</t>
  </si>
  <si>
    <t>61161700001</t>
  </si>
  <si>
    <t>Dvere vnútorné plné hladké 80x197</t>
  </si>
  <si>
    <t>466</t>
  </si>
  <si>
    <t>61161700002</t>
  </si>
  <si>
    <t>Dvere vnútorné plné hladké 90x197</t>
  </si>
  <si>
    <t>468</t>
  </si>
  <si>
    <t>233</t>
  </si>
  <si>
    <t>549150000600.S</t>
  </si>
  <si>
    <t>Kľučka dverová a rozeta 2x, nehrdzavejúca oceľ, povrch nerez brúsený</t>
  </si>
  <si>
    <t>470</t>
  </si>
  <si>
    <t>766702111.S</t>
  </si>
  <si>
    <t>Montáž zárubní obložkových pre dvere jednokrídlové</t>
  </si>
  <si>
    <t>472</t>
  </si>
  <si>
    <t>235</t>
  </si>
  <si>
    <t>611810500000</t>
  </si>
  <si>
    <t>Zárubne drevené obložkové š. 60,70, 80, 90</t>
  </si>
  <si>
    <t>474</t>
  </si>
  <si>
    <t>766695212.S</t>
  </si>
  <si>
    <t>Montáž prahu dverí, jednokrídlových</t>
  </si>
  <si>
    <t>476</t>
  </si>
  <si>
    <t>237</t>
  </si>
  <si>
    <t>611890003100.S</t>
  </si>
  <si>
    <t>Prah dubový, dĺžka 610 mm, šírka 100 mm</t>
  </si>
  <si>
    <t>478</t>
  </si>
  <si>
    <t>611890003900.S</t>
  </si>
  <si>
    <t>Prah dubový, dĺžka 810 mm, šírka 100 mm</t>
  </si>
  <si>
    <t>480</t>
  </si>
  <si>
    <t>239</t>
  </si>
  <si>
    <t>611890004300.S</t>
  </si>
  <si>
    <t>Prah dubový, dĺžka 910 mm, šírka 100 mm</t>
  </si>
  <si>
    <t>482</t>
  </si>
  <si>
    <t>998766202.S</t>
  </si>
  <si>
    <t>Presun hmot pre konštrukcie stolárske v objektoch výšky nad 6 do 12 m</t>
  </si>
  <si>
    <t>484</t>
  </si>
  <si>
    <t>767</t>
  </si>
  <si>
    <t>Konštrukcie doplnk. kovové stavebné</t>
  </si>
  <si>
    <t>291</t>
  </si>
  <si>
    <t>767111119.R</t>
  </si>
  <si>
    <t>-152490976</t>
  </si>
  <si>
    <t>241</t>
  </si>
  <si>
    <t>767111190</t>
  </si>
  <si>
    <t>Celosklenné priečky a dvere interiérové bezrámové D+M</t>
  </si>
  <si>
    <t>486</t>
  </si>
  <si>
    <t>767113120</t>
  </si>
  <si>
    <t>Stieny a priečky zaskl. s dvermi z AL profilov D+M</t>
  </si>
  <si>
    <t>488</t>
  </si>
  <si>
    <t>767113120.1</t>
  </si>
  <si>
    <t>1756184357</t>
  </si>
  <si>
    <t>243</t>
  </si>
  <si>
    <t>767161120.S</t>
  </si>
  <si>
    <t>Montáž zábradlia rovného z rúrok do muriva, s hmotnosťou 1 metra zábradlia do 30 kg</t>
  </si>
  <si>
    <t>490</t>
  </si>
  <si>
    <t>553466770000</t>
  </si>
  <si>
    <t>Zábradlie nerezové podľa výberu</t>
  </si>
  <si>
    <t>492</t>
  </si>
  <si>
    <t>245</t>
  </si>
  <si>
    <t>767392802.S</t>
  </si>
  <si>
    <t>Demontáž krytín striech z plechov skrutkovaných,  -0,00700t</t>
  </si>
  <si>
    <t>494</t>
  </si>
  <si>
    <t>767590200.S</t>
  </si>
  <si>
    <t>D+M  čistiacej rohože podľa PD 1500x500mm</t>
  </si>
  <si>
    <t>496</t>
  </si>
  <si>
    <t>247</t>
  </si>
  <si>
    <t>767646520.S</t>
  </si>
  <si>
    <t>Montáž dverí kovových - hliníkových, 1 m obvodu dverí</t>
  </si>
  <si>
    <t>498</t>
  </si>
  <si>
    <t>553406090000</t>
  </si>
  <si>
    <t>Dvere hliníkové interiérové 1350x2600 EI-30/D3-C - B4b</t>
  </si>
  <si>
    <t>500</t>
  </si>
  <si>
    <t>249</t>
  </si>
  <si>
    <t>767995105.S</t>
  </si>
  <si>
    <t>Montáž ostatných atypických kovových stavebných doplnkových konštrukcií nad 50 do 100 kg</t>
  </si>
  <si>
    <t>kg</t>
  </si>
  <si>
    <t>502</t>
  </si>
  <si>
    <t>553043900000</t>
  </si>
  <si>
    <t>OK ostatné atypické - od 20,01 do 300 kg - spracovacie náklaky</t>
  </si>
  <si>
    <t>504</t>
  </si>
  <si>
    <t>251</t>
  </si>
  <si>
    <t>134830000201.S</t>
  </si>
  <si>
    <t>Tyč oceľová prierezu IPE 160 mm, ozn. 11 373, podľa EN ISO S235JRG1</t>
  </si>
  <si>
    <t>506</t>
  </si>
  <si>
    <t>998767202.S</t>
  </si>
  <si>
    <t>Presun hmôt pre kovové stavebné doplnkové konštrukcie v objektoch výšky nad 6 do 12 m</t>
  </si>
  <si>
    <t>508</t>
  </si>
  <si>
    <t>771</t>
  </si>
  <si>
    <t>Podlahy z dlaždíc  keramických</t>
  </si>
  <si>
    <t>253</t>
  </si>
  <si>
    <t>632200070.S</t>
  </si>
  <si>
    <t>Montáž dlažby 500x500 mm kladená na sucho na rektifikačné terče výšky 25 -70 mm na plochých strechách</t>
  </si>
  <si>
    <t>510</t>
  </si>
  <si>
    <t>592460014050</t>
  </si>
  <si>
    <t>Platňa betónová PREMAC DEKA, rozmer 500x500x40 mm, vymývaný betón</t>
  </si>
  <si>
    <t>512</t>
  </si>
  <si>
    <t>255</t>
  </si>
  <si>
    <t>771273113.1</t>
  </si>
  <si>
    <t>Montáž obkl.stupňov hlad.keram.do lep.do 30cm</t>
  </si>
  <si>
    <t>514</t>
  </si>
  <si>
    <t>771273231.1</t>
  </si>
  <si>
    <t>Montáž obkl.podstup.hlad.keram.do lep.do 15cm</t>
  </si>
  <si>
    <t>516</t>
  </si>
  <si>
    <t>257</t>
  </si>
  <si>
    <t>771415001.S</t>
  </si>
  <si>
    <t>Montáž soklíkov z obkladačiek do tmelu veľ. 65 x 250 mm</t>
  </si>
  <si>
    <t>518</t>
  </si>
  <si>
    <t>771415061.S</t>
  </si>
  <si>
    <t>Montáž soklíkov z obkladačiek schodiskových stupňovitých do tmelu veľ. 65 x 250 mm</t>
  </si>
  <si>
    <t>520</t>
  </si>
  <si>
    <t>259</t>
  </si>
  <si>
    <t>771571112.S</t>
  </si>
  <si>
    <t>Montáž podláh z dlaždíc keramických do malty veľ. 300 x 300 mm</t>
  </si>
  <si>
    <t>522</t>
  </si>
  <si>
    <t>597740001600.S</t>
  </si>
  <si>
    <t>Dlaždice keramické, lxvxhr 297x297x8 mm, hutné glazované</t>
  </si>
  <si>
    <t>524</t>
  </si>
  <si>
    <t>261</t>
  </si>
  <si>
    <t>771571231.S</t>
  </si>
  <si>
    <t>Montáž podláh z dlaždíc keramických do malty veľ. 400 x 400 mm</t>
  </si>
  <si>
    <t>526</t>
  </si>
  <si>
    <t>597740003200.S</t>
  </si>
  <si>
    <t>Dlaždice keramické, lxvxhr 400x400x10 mm, gresové glazované</t>
  </si>
  <si>
    <t>528</t>
  </si>
  <si>
    <t>263</t>
  </si>
  <si>
    <t>998771202.S</t>
  </si>
  <si>
    <t>Presun hmôt pre podlahy z dlaždíc v objektoch výšky nad 6 do 12 m</t>
  </si>
  <si>
    <t>530</t>
  </si>
  <si>
    <t>775</t>
  </si>
  <si>
    <t>Podlahy vlysové a parketové</t>
  </si>
  <si>
    <t>775413120.S</t>
  </si>
  <si>
    <t>Montáž podlahových soklíkov alebo líšt obvodových skrutkovaním</t>
  </si>
  <si>
    <t>532</t>
  </si>
  <si>
    <t>265</t>
  </si>
  <si>
    <t>28410001200</t>
  </si>
  <si>
    <t>Lišta podlahová hliníková v.40 mm</t>
  </si>
  <si>
    <t>534</t>
  </si>
  <si>
    <t>998775202.S</t>
  </si>
  <si>
    <t>Presun hmôt pre podlahy vlysové a parketové v objektoch výšky nad 6 do 12 m</t>
  </si>
  <si>
    <t>536</t>
  </si>
  <si>
    <t>776</t>
  </si>
  <si>
    <t>Podlahy povlakové</t>
  </si>
  <si>
    <t>267</t>
  </si>
  <si>
    <t>776511820.S</t>
  </si>
  <si>
    <t>Odstránenie povlakových podláh z nášľapnej plochy lepených s podložkou,  -0,00100t</t>
  </si>
  <si>
    <t>538</t>
  </si>
  <si>
    <t>998776202.S</t>
  </si>
  <si>
    <t>Presun hmôt pre podlahy povlakové v objektoch výšky nad 6 do 12 m</t>
  </si>
  <si>
    <t>540</t>
  </si>
  <si>
    <t>777</t>
  </si>
  <si>
    <t>Podlahy zo syntetických hmôt</t>
  </si>
  <si>
    <t>269</t>
  </si>
  <si>
    <t>777630000.R</t>
  </si>
  <si>
    <t>Dodávka a montáž polyuretánovej liatej podlahy hr. 3mm komplet</t>
  </si>
  <si>
    <t>542</t>
  </si>
  <si>
    <t>998777202.S</t>
  </si>
  <si>
    <t>Presun hmôt pre podlahy syntetické v objektoch výšky nad 6 do 12 m</t>
  </si>
  <si>
    <t>544</t>
  </si>
  <si>
    <t>781</t>
  </si>
  <si>
    <t>Obklady z obkladačiek a dosiek</t>
  </si>
  <si>
    <t>271</t>
  </si>
  <si>
    <t>781441017.S</t>
  </si>
  <si>
    <t>Montáž obkladov vnútor. stien z obkladačiek kladených do malty veľ. 300x200 mm</t>
  </si>
  <si>
    <t>546</t>
  </si>
  <si>
    <t>597640000700.S</t>
  </si>
  <si>
    <t>Obkladačky keramické glazované jednofarebné hladké lxv 300x200mm</t>
  </si>
  <si>
    <t>548</t>
  </si>
  <si>
    <t>273</t>
  </si>
  <si>
    <t>998781202.S</t>
  </si>
  <si>
    <t>Presun hmôt pre obklady keramické v objektoch výšky nad 6 do 12 m</t>
  </si>
  <si>
    <t>550</t>
  </si>
  <si>
    <t>783</t>
  </si>
  <si>
    <t>Nátery</t>
  </si>
  <si>
    <t>783222100.S</t>
  </si>
  <si>
    <t>Nátery kov.stav.doplnk.konštr. syntetické na vzduchu schnúce dvojnásobné - 70µm</t>
  </si>
  <si>
    <t>552</t>
  </si>
  <si>
    <t>275</t>
  </si>
  <si>
    <t>783226100.S</t>
  </si>
  <si>
    <t>Nátery kov.stav.doplnk.konštr. syntetické na vzduchu schnúce základný - 35µm</t>
  </si>
  <si>
    <t>554</t>
  </si>
  <si>
    <t>783782404.S</t>
  </si>
  <si>
    <t>Nátery tesárskych konštrukcií, povrchová impregnácia proti drevokaznému hmyzu, hubám a plesniam, jednonásobná</t>
  </si>
  <si>
    <t>556</t>
  </si>
  <si>
    <t>784</t>
  </si>
  <si>
    <t>Maľby</t>
  </si>
  <si>
    <t>784418011.S</t>
  </si>
  <si>
    <t>Zakrývanie otvorov, podláh a zariadení fóliou v miestnostiach alebo na schodisku</t>
  </si>
  <si>
    <t>558</t>
  </si>
  <si>
    <t>289</t>
  </si>
  <si>
    <t>784418012.S</t>
  </si>
  <si>
    <t>Zakrývanie podláh a zariadení papierom v miestnostiach alebo na schodisku</t>
  </si>
  <si>
    <t>560</t>
  </si>
  <si>
    <t>277</t>
  </si>
  <si>
    <t>784496600.S</t>
  </si>
  <si>
    <t>Maľby protiplesňovou farbou dvojnásobné ručne nanášané na jemnozrnný podklad do výšky 5,00 m</t>
  </si>
  <si>
    <t>562</t>
  </si>
  <si>
    <t>D3</t>
  </si>
  <si>
    <t>PRÁCE A DODÁVKY M</t>
  </si>
  <si>
    <t>M21</t>
  </si>
  <si>
    <t>155 Elektromontáže</t>
  </si>
  <si>
    <t>21001--1</t>
  </si>
  <si>
    <t>Elektroinštalácia, bleskozvod</t>
  </si>
  <si>
    <t>564</t>
  </si>
  <si>
    <t>M24</t>
  </si>
  <si>
    <t>158 Montáž VZT zariadení a sušiarní</t>
  </si>
  <si>
    <t>279</t>
  </si>
  <si>
    <t>240-1-1</t>
  </si>
  <si>
    <t>VZT montáž+dodávka - vetranie</t>
  </si>
  <si>
    <t>566</t>
  </si>
  <si>
    <t>M33</t>
  </si>
  <si>
    <t>162 Montáž dopr., sklad. zariadení a váh</t>
  </si>
  <si>
    <t>33000-0001</t>
  </si>
  <si>
    <t>Montáž+dodávka výťah osobný KONE</t>
  </si>
  <si>
    <t>568</t>
  </si>
  <si>
    <t>VRN</t>
  </si>
  <si>
    <t>Vedľajšie rozpočtové náklady</t>
  </si>
  <si>
    <t>000400021.S</t>
  </si>
  <si>
    <t>Projektové práce - stavebná časť (stavebné objekty vrátane ich technického vybavenia). náklady na vypracovanie realizačnej dokumentácie</t>
  </si>
  <si>
    <t>eur</t>
  </si>
  <si>
    <t>570</t>
  </si>
  <si>
    <t>283</t>
  </si>
  <si>
    <t>000400041.S</t>
  </si>
  <si>
    <t>Projektové práce - náklady na inžiniersko technickú pomoc bez rozlíšenia</t>
  </si>
  <si>
    <t>572</t>
  </si>
  <si>
    <t>000600013.S</t>
  </si>
  <si>
    <t>Zariadenie staveniska - prevádzkové sklady</t>
  </si>
  <si>
    <t>574</t>
  </si>
  <si>
    <t>285</t>
  </si>
  <si>
    <t>000600021.S</t>
  </si>
  <si>
    <t>Zariadenie staveniska - prevádzkové oplotenie staveniska</t>
  </si>
  <si>
    <t>576</t>
  </si>
  <si>
    <t>000600042.S</t>
  </si>
  <si>
    <t>Zariadenie staveniska - sociálne sociálne zariadenia</t>
  </si>
  <si>
    <t>578</t>
  </si>
  <si>
    <t>287</t>
  </si>
  <si>
    <t>000900023.S</t>
  </si>
  <si>
    <t>Vplyv územia - územie so sťaženými výrobnými podmienkami čistenie komunikácií</t>
  </si>
  <si>
    <t>580</t>
  </si>
  <si>
    <t>SO 01.2 - Zdravotechnika_rev.</t>
  </si>
  <si>
    <t>DSS, Pionierska 850/13, 962 12 Detva</t>
  </si>
  <si>
    <t>Banskobystrický samosprávny kraj</t>
  </si>
  <si>
    <t>Ing. Rastislav Kohút</t>
  </si>
  <si>
    <t>Ing. Stanislava Jókayová</t>
  </si>
  <si>
    <t>HSV - Práce a dodávky HSV</t>
  </si>
  <si>
    <t xml:space="preserve">    1 -  Zemné práce</t>
  </si>
  <si>
    <t xml:space="preserve">    2 - Zakladanie</t>
  </si>
  <si>
    <t xml:space="preserve">    4 - Vodorovné konštrukcie</t>
  </si>
  <si>
    <t xml:space="preserve">    6 - Úpravy povrchov, podlahy, osadenie</t>
  </si>
  <si>
    <t xml:space="preserve">    8 - Rúrové vedenie</t>
  </si>
  <si>
    <t>PSV - Práce a dodávky PSV</t>
  </si>
  <si>
    <t xml:space="preserve">    712 - Izolácie striech, povlakové krytiny</t>
  </si>
  <si>
    <t xml:space="preserve">    721 - Zdravotech. vnútorná kanalizácia</t>
  </si>
  <si>
    <t xml:space="preserve">    722 - Zdravotechnika - vnútorný vodovod</t>
  </si>
  <si>
    <t xml:space="preserve">    724 - Zdravotechnika - strojné vybavenie</t>
  </si>
  <si>
    <t xml:space="preserve">    725 - Zdravotechnika - zariaď. predmety</t>
  </si>
  <si>
    <t xml:space="preserve">    767 - Konštrukcie doplnkové kovové</t>
  </si>
  <si>
    <t>HZS - Hodinové zúčtovacie sadzby</t>
  </si>
  <si>
    <t>HSV</t>
  </si>
  <si>
    <t>Práce a dodávky HSV</t>
  </si>
  <si>
    <t xml:space="preserve"> Zemné práce</t>
  </si>
  <si>
    <t>113307122.S</t>
  </si>
  <si>
    <t>Odstránenie podkladu v ploche do 200 m2 z kameniva hrubého drveného, hr.100 do 200 mm,  -0,23500t</t>
  </si>
  <si>
    <t>360111148</t>
  </si>
  <si>
    <t>1624964592</t>
  </si>
  <si>
    <t>-1557152280</t>
  </si>
  <si>
    <t>161101501.S</t>
  </si>
  <si>
    <t>Zvislé premiestnenie výkopku z horniny I až IV, nosením za každé 3 m výšky</t>
  </si>
  <si>
    <t>-330586180</t>
  </si>
  <si>
    <t>162201101.S</t>
  </si>
  <si>
    <t>Vodorovné premiestnenie výkopku z horniny 1-4 do 20m</t>
  </si>
  <si>
    <t>-1146945570</t>
  </si>
  <si>
    <t>1722198205</t>
  </si>
  <si>
    <t>15483551</t>
  </si>
  <si>
    <t>-869306742</t>
  </si>
  <si>
    <t>559131698</t>
  </si>
  <si>
    <t>174101002.S</t>
  </si>
  <si>
    <t>Zásyp sypaninou so zhutnením šachiet, rýh nad 100 do 1000 m3</t>
  </si>
  <si>
    <t>-736460708</t>
  </si>
  <si>
    <t>175101102.S</t>
  </si>
  <si>
    <t>Obsyp potrubia sypaninou z vhodných hornín 1 až 4 s prehodením sypaniny</t>
  </si>
  <si>
    <t>-575872402</t>
  </si>
  <si>
    <t>583310003200.S</t>
  </si>
  <si>
    <t>Štrkopiesok frakcia 0-32 mm</t>
  </si>
  <si>
    <t>-1877974518</t>
  </si>
  <si>
    <t>181101102.S</t>
  </si>
  <si>
    <t>Úprava pláne v zárezoch v hornine 1-4 so zhutnením</t>
  </si>
  <si>
    <t>-1613087246</t>
  </si>
  <si>
    <t>Zakladanie</t>
  </si>
  <si>
    <t>215901101.S</t>
  </si>
  <si>
    <t>Zhutnenie podložia z rastlej horniny 1 až 4 pod násypy, z hornina súdržných do 92 % PS a nesúdržných</t>
  </si>
  <si>
    <t>371651063</t>
  </si>
  <si>
    <t>Vodorovné konštrukcie</t>
  </si>
  <si>
    <t>451572111</t>
  </si>
  <si>
    <t>Lôžko pod potrubie, stoky a drobné objekty, v otvorenom výkope z kameniva drobného ťaženého 0-4 mm</t>
  </si>
  <si>
    <t>1756830773</t>
  </si>
  <si>
    <t>Úpravy povrchov, podlahy, osadenie</t>
  </si>
  <si>
    <t>346234311.S</t>
  </si>
  <si>
    <t>Zamurovanie rýh na maltu MVC 25 do š.200 mm</t>
  </si>
  <si>
    <t>-1610836022</t>
  </si>
  <si>
    <t>611403399.S</t>
  </si>
  <si>
    <t>Hrubá výplň rýh v stropoch akoukoľvek maltou, akejkoľvek šírky ryhy</t>
  </si>
  <si>
    <t>643433888</t>
  </si>
  <si>
    <t>612423531.S</t>
  </si>
  <si>
    <t>Omietka rýh v stenách maltou vápennou šírky ryhy do 150 mm omietkou štukovou</t>
  </si>
  <si>
    <t>-1387062726</t>
  </si>
  <si>
    <t>631313711.S</t>
  </si>
  <si>
    <t>Mazanina z betónu prostého (m3) tr. C 25/30 hr.nad 80 do 120 mm</t>
  </si>
  <si>
    <t>1215324075</t>
  </si>
  <si>
    <t>631319101.S</t>
  </si>
  <si>
    <t>Ochranný nástrek betónových podláh, ošetrovací prostriedok na čerstvý betón, na zníženie odparovania vody z povrchu betónu</t>
  </si>
  <si>
    <t>-2068937399</t>
  </si>
  <si>
    <t>631571003.S</t>
  </si>
  <si>
    <t>Násyp zo štrkopiesku 0-32 (pre spevnenie podkladu)</t>
  </si>
  <si>
    <t>-922858617</t>
  </si>
  <si>
    <t>Rúrové vedenie</t>
  </si>
  <si>
    <t>871266000.S</t>
  </si>
  <si>
    <t>Montáž kanalizačného PVC-U potrubia hladkého viacvrstvového DN 100</t>
  </si>
  <si>
    <t>1270432869</t>
  </si>
  <si>
    <t>286120000500.S</t>
  </si>
  <si>
    <t>Rúra PVC hladký, kanalizačný, gravitačný systém Dxr 110x3,2 mm, dĺ. 5 m, SN4 - napenená (viacvrstvová)</t>
  </si>
  <si>
    <t>1521087604</t>
  </si>
  <si>
    <t>871326004.S</t>
  </si>
  <si>
    <t>Montáž kanalizačného PVC-U potrubia hladkého viacvrstvového DN 150</t>
  </si>
  <si>
    <t>-515292912</t>
  </si>
  <si>
    <t>286110009900.S</t>
  </si>
  <si>
    <t>Rúra PVC-U hladký, kanalizačný, gravitačný systém Dxr 160x4,7 mm , dĺ. 5 m, SN8 - napenená (viacvrstvová)</t>
  </si>
  <si>
    <t>-163152071</t>
  </si>
  <si>
    <t>877266000.S</t>
  </si>
  <si>
    <t>Montáž kanalizačného PVC-U kolena DN 100</t>
  </si>
  <si>
    <t>-3287258</t>
  </si>
  <si>
    <t>286510003400.S</t>
  </si>
  <si>
    <t>Koleno PVC-U, DN 110x15°, 30°, 45° pre hladký, kanalizačný, gravitačný systém</t>
  </si>
  <si>
    <t>768587509</t>
  </si>
  <si>
    <t>877266024</t>
  </si>
  <si>
    <t>Montáž kanalizačnej PVC-U odbočky DN 100</t>
  </si>
  <si>
    <t>830474384</t>
  </si>
  <si>
    <t>286510013100</t>
  </si>
  <si>
    <t>Odbočka 45° PVC-U, DN 110/110 hladká pre gravitačnú kanalizáciu KG potrubia, WAVIN</t>
  </si>
  <si>
    <t>-1721201310</t>
  </si>
  <si>
    <t>877326028.S</t>
  </si>
  <si>
    <t>Montáž kanalizačnej PVC-U odbočky DN 150</t>
  </si>
  <si>
    <t>1439622605</t>
  </si>
  <si>
    <t>286510017100.S</t>
  </si>
  <si>
    <t>Odbočka 87° PVC, DN 160/125 pre hladký, kanalizačný, gravitačný systém</t>
  </si>
  <si>
    <t>1420717431</t>
  </si>
  <si>
    <t>965043441.S</t>
  </si>
  <si>
    <t>Búranie podkladov pod dlažby, liatych dlažieb a mazanín,betón s poterom,teracom hr.do 150 mm,  plochy nad 4 m2 -2,20000t</t>
  </si>
  <si>
    <t>1669029005</t>
  </si>
  <si>
    <t>971036006.S</t>
  </si>
  <si>
    <t>Jadrové vrty diamantovými korunkami do D 70 mm do stien - murivo tehlové -0,00006t</t>
  </si>
  <si>
    <t>cm</t>
  </si>
  <si>
    <t>-2047052362</t>
  </si>
  <si>
    <t>972046011.S</t>
  </si>
  <si>
    <t>Jadrové vrty diamantovými korunkami do D 120 mm do stropov - betónových, dlažieb -0,00025t</t>
  </si>
  <si>
    <t>1312978109</t>
  </si>
  <si>
    <t>974031142.S</t>
  </si>
  <si>
    <t>Vysekávanie rýh v akomkoľvek murive tehlovom na akúkoľvek maltu do hĺbky 70 mm a š. do 70 mm,  -0,00900t</t>
  </si>
  <si>
    <t>131445256</t>
  </si>
  <si>
    <t>974031145.S</t>
  </si>
  <si>
    <t>Vysekávanie rýh v akomkoľvek murive tehlovom na akúkoľvek maltu do hĺbky 70 mm a š. do 200 mm,  -0,02500t</t>
  </si>
  <si>
    <t>-1140953529</t>
  </si>
  <si>
    <t>974042534.S</t>
  </si>
  <si>
    <t>Vysekanie rýh v betónovej dlažbe do hĺbky 50 mm a šírky do 150 mm,  -0,01600t</t>
  </si>
  <si>
    <t>-1807680581</t>
  </si>
  <si>
    <t>979011131.S</t>
  </si>
  <si>
    <t>Zvislá doprava sutiny po schodoch ručne do 3,5 m</t>
  </si>
  <si>
    <t>218962069</t>
  </si>
  <si>
    <t>979011141.S</t>
  </si>
  <si>
    <t>Zvislá doprava sutiny po schodoch ručne, príplatok za každých ďalších 3,5 m</t>
  </si>
  <si>
    <t>-626111991</t>
  </si>
  <si>
    <t>-92011848</t>
  </si>
  <si>
    <t>-162231443</t>
  </si>
  <si>
    <t>613908279</t>
  </si>
  <si>
    <t>-1715152508</t>
  </si>
  <si>
    <t>979089612.S</t>
  </si>
  <si>
    <t>Poplatok za skladovanie - iné odpady zo stavieb a demolácií (17 09), ostatné</t>
  </si>
  <si>
    <t>-1626011874</t>
  </si>
  <si>
    <t>-173728906</t>
  </si>
  <si>
    <t>PSV</t>
  </si>
  <si>
    <t>Práce a dodávky PSV</t>
  </si>
  <si>
    <t>Izolácie striech, povlakové krytiny</t>
  </si>
  <si>
    <t>712910593.S</t>
  </si>
  <si>
    <t>Izolácia prestupov cez strešný plášť a parozábranu priemer 13 - 30 cm páskou</t>
  </si>
  <si>
    <t>-397400854</t>
  </si>
  <si>
    <t>712973232.S</t>
  </si>
  <si>
    <t>Detaily k PVC-P fóliam zaizolovanie kruhového prestupu 101 – 250 mm</t>
  </si>
  <si>
    <t>-1906601121</t>
  </si>
  <si>
    <t>283220002300.S</t>
  </si>
  <si>
    <t>Hydroizolačná fólia PVC-P hr. 2,0 mm izolácia plochých striech</t>
  </si>
  <si>
    <t>1265991225</t>
  </si>
  <si>
    <t>712973340.S</t>
  </si>
  <si>
    <t>Osadenie vetracích komínkov na povlakovú krytinu z EPDM fólie</t>
  </si>
  <si>
    <t>-1612311699</t>
  </si>
  <si>
    <t>998712102.S</t>
  </si>
  <si>
    <t>1386209716</t>
  </si>
  <si>
    <t>713482121.S</t>
  </si>
  <si>
    <t>Montáž trubíc z PE, hr.15-20 mm,vnút.priemer do 38 mm</t>
  </si>
  <si>
    <t>-165487514</t>
  </si>
  <si>
    <t>283310001500.S</t>
  </si>
  <si>
    <t>Izolačná PE trubica dxhr. 28x9 mm, nadrezaná, na izolovanie rozvodov vody, kúrenia, zdravotechniky</t>
  </si>
  <si>
    <t>760932769</t>
  </si>
  <si>
    <t>283310004600.S</t>
  </si>
  <si>
    <t>Izolačná PE trubica dxhr. 18x20 mm, nadrezaná, na izolovanie rozvodov vody, kúrenia, zdravotechniky</t>
  </si>
  <si>
    <t>-228731015</t>
  </si>
  <si>
    <t>283310004700.S</t>
  </si>
  <si>
    <t>Izolačná PE trubica dxhr. 22x20 mm, nadrezaná, na izolovanie rozvodov vody, kúrenia, zdravotechniky</t>
  </si>
  <si>
    <t>300287614</t>
  </si>
  <si>
    <t>283310004900.S</t>
  </si>
  <si>
    <t>Izolačná PE trubica dxhr. 35x20 mm, nadrezaná, na izolovanie rozvodov vody, kúrenia, zdravotechniky</t>
  </si>
  <si>
    <t>-1829375818</t>
  </si>
  <si>
    <t>998713102.S</t>
  </si>
  <si>
    <t>-873987188</t>
  </si>
  <si>
    <t>Zdravotech. vnútorná kanalizácia</t>
  </si>
  <si>
    <t>721170965.S</t>
  </si>
  <si>
    <t>Oprava odpadového potrubia novodurového prepojenie doterajšieho potrubia D 110 mm</t>
  </si>
  <si>
    <t>209177037</t>
  </si>
  <si>
    <t>721171808.S</t>
  </si>
  <si>
    <t>Demontáž potrubia z PVC-U rúr odpadového alebo pripojovacieho nad D 75 mm - D 114 mm,  -0,00198 t</t>
  </si>
  <si>
    <t>-819506333</t>
  </si>
  <si>
    <t>721172403.S</t>
  </si>
  <si>
    <t>Montáž odhlučneného odpadového potrubia vodorovného DN 50</t>
  </si>
  <si>
    <t>559838153</t>
  </si>
  <si>
    <t>286140042400.S</t>
  </si>
  <si>
    <t>Rúra PP odhlučnená D 50 mm dĺ. 1 m, tichý systém pre rozvod vnútorného odpadu</t>
  </si>
  <si>
    <t>583334459</t>
  </si>
  <si>
    <t>721172406.S</t>
  </si>
  <si>
    <t>Montáž odhlučneného odpadového potrubia vodorovného DN 75</t>
  </si>
  <si>
    <t>-492100852</t>
  </si>
  <si>
    <t>286140043000.S</t>
  </si>
  <si>
    <t>Rúra PP odhlučnená DN 75 mm dĺ. 1 m, tichý systém pre rozvod vnútorného odpadu</t>
  </si>
  <si>
    <t>809704496</t>
  </si>
  <si>
    <t>721172409.S</t>
  </si>
  <si>
    <t>Montáž odhlučneného odpadového potrubia vodorovného DN 110</t>
  </si>
  <si>
    <t>-1096060262</t>
  </si>
  <si>
    <t>286140043700.S</t>
  </si>
  <si>
    <t>Rúra PP odhlučnená DN 110 mm dĺ. 1 m, tichý systém pre rozvod vnútorného odpadu</t>
  </si>
  <si>
    <t>1907113684</t>
  </si>
  <si>
    <t>721172503.S</t>
  </si>
  <si>
    <t>Montáž čistiaceho kusu pre odhlučnené potrubia DN 110</t>
  </si>
  <si>
    <t>-423351315</t>
  </si>
  <si>
    <t>286540142100.S</t>
  </si>
  <si>
    <t>Čistiaci kus odhlučnený PP DN 110, tichý odpadový systém</t>
  </si>
  <si>
    <t>992799107</t>
  </si>
  <si>
    <t>721194104.S</t>
  </si>
  <si>
    <t>Zriadenie prípojky na potrubí vyvedenie a upevnenie odpadových výpustiek D 40 mm</t>
  </si>
  <si>
    <t>2144630872</t>
  </si>
  <si>
    <t>721194105.S</t>
  </si>
  <si>
    <t>Zriadenie prípojky na potrubí vyvedenie a upevnenie odpadových výpustiek D 50 mm</t>
  </si>
  <si>
    <t>712387366</t>
  </si>
  <si>
    <t>721194109.S</t>
  </si>
  <si>
    <t>Zriadenie prípojky na potrubí vyvedenie a upevnenie odpadových výpustiek D 110 mm</t>
  </si>
  <si>
    <t>1113202451</t>
  </si>
  <si>
    <t>721220801.S</t>
  </si>
  <si>
    <t>Demontáž zápachovej uzávierky do DN 70,  -0,00310t</t>
  </si>
  <si>
    <t>305512860</t>
  </si>
  <si>
    <t>721274112.S</t>
  </si>
  <si>
    <t>Montáž ventilačných hlavíc - iných typov DN 100</t>
  </si>
  <si>
    <t>1864125171</t>
  </si>
  <si>
    <t>429720000600</t>
  </si>
  <si>
    <t>Hlavica vetracia HL810.0, DN 110, materiál PP</t>
  </si>
  <si>
    <t>1930085700</t>
  </si>
  <si>
    <t>721290015.S</t>
  </si>
  <si>
    <t>Montáž privzdušňovacieho ventilu podomietkového</t>
  </si>
  <si>
    <t>387855069</t>
  </si>
  <si>
    <t>551610001000.S</t>
  </si>
  <si>
    <t>Privzdušňovacia hlavica podomietková DN 50/75, vnútorná kanalizácia</t>
  </si>
  <si>
    <t>-1380388963</t>
  </si>
  <si>
    <t>721290123.S</t>
  </si>
  <si>
    <t>Ostatné - skúška tesnosti kanalizácie v objektoch dymom do DN 300</t>
  </si>
  <si>
    <t>-920742445</t>
  </si>
  <si>
    <t>721290821.S</t>
  </si>
  <si>
    <t>Vnútrostav. premiestnenie vybúraných hmôt vnútor. kanal. vodorovne do 100 m z budov vysokých do 6 m</t>
  </si>
  <si>
    <t>-991466818</t>
  </si>
  <si>
    <t>998721102.S</t>
  </si>
  <si>
    <t>Presun hmôt pre vnútornú kanalizáciu v objektoch výšky nad 6 do 12 m</t>
  </si>
  <si>
    <t>-560784980</t>
  </si>
  <si>
    <t>722</t>
  </si>
  <si>
    <t>Zdravotechnika - vnútorný vodovod</t>
  </si>
  <si>
    <t>722130802.S</t>
  </si>
  <si>
    <t>Demontáž potrubia z oceľových rúrok závitových nad DN 25 do DN 40,  -0,00497t</t>
  </si>
  <si>
    <t>1353544484</t>
  </si>
  <si>
    <t>722130913.S</t>
  </si>
  <si>
    <t>Oprava vodovodného potrubia závitového prerezanie oceľovej rúrky do DN 25</t>
  </si>
  <si>
    <t>-135639442</t>
  </si>
  <si>
    <t>722131315.S</t>
  </si>
  <si>
    <t>Potrubie z uhlíkovej ocele pozinkované, rúry lisovacie dxt 28x1,5 mm</t>
  </si>
  <si>
    <t>-1389060581</t>
  </si>
  <si>
    <t>722131933.S</t>
  </si>
  <si>
    <t>Oprava vodovodného potrubia závitového prepojenie doterajšieho potrubia DN 25</t>
  </si>
  <si>
    <t>571684462</t>
  </si>
  <si>
    <t>722171151.S</t>
  </si>
  <si>
    <t>Plasthliníkové potrubie v kotúčoch spájané lisovaním d 18 mm</t>
  </si>
  <si>
    <t>-1757650259</t>
  </si>
  <si>
    <t>722171152.S</t>
  </si>
  <si>
    <t>Plasthliníkové potrubie v kotúčoch spájané lisovaním d 20 mm</t>
  </si>
  <si>
    <t>-494965449</t>
  </si>
  <si>
    <t>722171154.S</t>
  </si>
  <si>
    <t>Plasthliníkové potrubie v kotúčoch spájané lisovaním d 32 mm</t>
  </si>
  <si>
    <t>529814681</t>
  </si>
  <si>
    <t>722173175.S</t>
  </si>
  <si>
    <t>Montáž plasthliníkovej nástenky pre vodu lisovaním D 16 mm</t>
  </si>
  <si>
    <t>-2013582202</t>
  </si>
  <si>
    <t>286220049700.S</t>
  </si>
  <si>
    <t>Nástenka lisovacia pre plasthliníkové potrubie D 16x1/2" mm</t>
  </si>
  <si>
    <t>988245133</t>
  </si>
  <si>
    <t>722190401.S</t>
  </si>
  <si>
    <t>Vyvedenie a upevnenie výpustky DN 15</t>
  </si>
  <si>
    <t>-1885425742</t>
  </si>
  <si>
    <t>722190901.S</t>
  </si>
  <si>
    <t>Uzatvorenie alebo otvorenie vodovodného potrubia</t>
  </si>
  <si>
    <t>1473860523</t>
  </si>
  <si>
    <t>722220862.S</t>
  </si>
  <si>
    <t>Demontáž armatúry závitovej s dvomi závitmi nad G 3/4 do G 5/4,  -0,00123t</t>
  </si>
  <si>
    <t>-1888333762</t>
  </si>
  <si>
    <t>722221070.S</t>
  </si>
  <si>
    <t>Montáž guľového kohúta závitového rohového pre vodu G 1/2</t>
  </si>
  <si>
    <t>84216184</t>
  </si>
  <si>
    <t>551110019900.S</t>
  </si>
  <si>
    <t>Guľový ventil rohový, 1/2" - 3/8", s filtrom, bez matice, chrómovaná mosadz</t>
  </si>
  <si>
    <t>-1163598990</t>
  </si>
  <si>
    <t>722221230.S</t>
  </si>
  <si>
    <t>Montáž tlakového redukčného závitového ventilu s manometrom G 1</t>
  </si>
  <si>
    <t>-1766276660</t>
  </si>
  <si>
    <t>551110018400.S</t>
  </si>
  <si>
    <t>Oddeľovač potrubia závitový 1" BA 295S-1A</t>
  </si>
  <si>
    <t>1098084638</t>
  </si>
  <si>
    <t>722221425.S</t>
  </si>
  <si>
    <t>Montáž pripojovacej sanitárnej flexi hadice G 3/8</t>
  </si>
  <si>
    <t>1191035082</t>
  </si>
  <si>
    <t>552270003900.S</t>
  </si>
  <si>
    <t>Hadica flexi nerezová sanitárna ohybná 3/8", dĺ. 600 mm, pripojovacia do sanitárnych rozvodov</t>
  </si>
  <si>
    <t>956181872</t>
  </si>
  <si>
    <t>722250005.S</t>
  </si>
  <si>
    <t>Montáž hydrantového systému s tvarovo stálou hadicou D 25</t>
  </si>
  <si>
    <t>súb.</t>
  </si>
  <si>
    <t>-763902654</t>
  </si>
  <si>
    <t>449150003600</t>
  </si>
  <si>
    <t>Hydrantový systém s tvarovo stálou hadicou D 25, hadica 30 m</t>
  </si>
  <si>
    <t>1932336301</t>
  </si>
  <si>
    <t>722290226</t>
  </si>
  <si>
    <t>Tlaková skúška vodovodného potrubia do DN 50</t>
  </si>
  <si>
    <t>-698633536</t>
  </si>
  <si>
    <t>722290234</t>
  </si>
  <si>
    <t>Prepláchnutie a dezinfekcia vodovodného potrubia do DN 80</t>
  </si>
  <si>
    <t>1612720860</t>
  </si>
  <si>
    <t>722290821.S</t>
  </si>
  <si>
    <t>Vnútrostav. premiestnenie vybúraných hmôt vnútorný vodovod vodorovne do 100 m z budov vys. do 6 m</t>
  </si>
  <si>
    <t>-1058249566</t>
  </si>
  <si>
    <t>998722102.S</t>
  </si>
  <si>
    <t>Presun hmôt pre vnútorný vodovod v objektoch výšky nad 6 do 12 m</t>
  </si>
  <si>
    <t>88138729</t>
  </si>
  <si>
    <t>724</t>
  </si>
  <si>
    <t>Zdravotechnika - strojné vybavenie</t>
  </si>
  <si>
    <t>724141005</t>
  </si>
  <si>
    <t>Montáž čerpadla cirkulačného DN 25</t>
  </si>
  <si>
    <t>1074602177</t>
  </si>
  <si>
    <t>426150001200.S</t>
  </si>
  <si>
    <t>Čerpadlo cirkulačné s integrovaným uzatváracím a spätným ventilom, dĺžka 80 mm/ Rp1/2, max. dopravná výška 1,4 m, mosadz</t>
  </si>
  <si>
    <t>928775690</t>
  </si>
  <si>
    <t>998724102.S</t>
  </si>
  <si>
    <t>Presun hmôt pre strojné vybavenie v objektoch výšky nad 6 do 12 m</t>
  </si>
  <si>
    <t>-902362118</t>
  </si>
  <si>
    <t>725</t>
  </si>
  <si>
    <t>Zdravotechnika - zariaď. predmety</t>
  </si>
  <si>
    <t>725110811.S</t>
  </si>
  <si>
    <t>Demontáž záchoda splachovacieho s nádržou alebo s tlakovým splachovačom,  -0,01933t</t>
  </si>
  <si>
    <t>779899284</t>
  </si>
  <si>
    <t>725149715.S</t>
  </si>
  <si>
    <t>Montáž predstenového systému záchodov do ľahkých stien s kovovou konštrukciou</t>
  </si>
  <si>
    <t>800960165</t>
  </si>
  <si>
    <t>552370000300</t>
  </si>
  <si>
    <t>Predstenový systém DuoFix pre závesné WC, výška 1120 mm so splachovacou podomietkovou nádržou Sigma 12, bezbariérový pre podpery a držadlá, plast, GEBERIT</t>
  </si>
  <si>
    <t>74605881</t>
  </si>
  <si>
    <t>552370000400</t>
  </si>
  <si>
    <t>Predstenový systém DuoFix pre závesné WC, výška 1140 mm so splachovacou podomietkovou nádržou Sigma 80, plast, GEBERIT</t>
  </si>
  <si>
    <t>1012512333</t>
  </si>
  <si>
    <t>552380001000</t>
  </si>
  <si>
    <t>WC ovládacie tlačítko, biela, Geberit Sigma20</t>
  </si>
  <si>
    <t>-546301540</t>
  </si>
  <si>
    <t>552380001004</t>
  </si>
  <si>
    <t>WC ovládacie tlačítko, biela, Geberit Sigma30</t>
  </si>
  <si>
    <t>1098263109</t>
  </si>
  <si>
    <t>725149720.S</t>
  </si>
  <si>
    <t>Montáž záchodu do predstenového systému</t>
  </si>
  <si>
    <t>-2017969040</t>
  </si>
  <si>
    <t>642360004000.S</t>
  </si>
  <si>
    <t>Závesná WC misa, rimless, 36,5x53cm, biela, Sapho Brilla</t>
  </si>
  <si>
    <t>-934639507</t>
  </si>
  <si>
    <t>642360004900.S</t>
  </si>
  <si>
    <t>Závesná WC misa predĺžená, Rimless, 37x70cm, biela, Sapho Handicap</t>
  </si>
  <si>
    <t>349108243</t>
  </si>
  <si>
    <t>725149760.S</t>
  </si>
  <si>
    <t>Montáž predstenového systému umývadiel  do ľahkých stien s kovovou konštrukciou</t>
  </si>
  <si>
    <t>-377775432</t>
  </si>
  <si>
    <t>552280000600.S</t>
  </si>
  <si>
    <t>Predstenový systém pre umývadlo do ľahkých montovaných konštrukcií</t>
  </si>
  <si>
    <t>-1259297647</t>
  </si>
  <si>
    <t>725149765.S</t>
  </si>
  <si>
    <t>Montáž umývadla do predstenového systému</t>
  </si>
  <si>
    <t>-89181591</t>
  </si>
  <si>
    <t>642110005300.S</t>
  </si>
  <si>
    <t>Umývadlo pre telesne postihnutých 59,5x45,6cm, biele, Sapho Handicap</t>
  </si>
  <si>
    <t>-12633989</t>
  </si>
  <si>
    <t>725210821.S</t>
  </si>
  <si>
    <t>Demontáž umývadiel alebo umývadielok bez výtokovej armatúry,  -0,01946t</t>
  </si>
  <si>
    <t>-259401749</t>
  </si>
  <si>
    <t>725219201.S</t>
  </si>
  <si>
    <t>Montáž dvojumývadla keramického na konzoly, bez výtokovej armatúry</t>
  </si>
  <si>
    <t>1070093881</t>
  </si>
  <si>
    <t>642130000700.S</t>
  </si>
  <si>
    <t>Dvojumývadlo 161x51,5cm, liaty mramor, biela, Sapho Areca</t>
  </si>
  <si>
    <t>1727943251</t>
  </si>
  <si>
    <t>642130000710.S</t>
  </si>
  <si>
    <t>Podporná konzola 490x150x25mm, chróm, Sapho</t>
  </si>
  <si>
    <t>-1744940169</t>
  </si>
  <si>
    <t>725219401.S</t>
  </si>
  <si>
    <t>Montáž umývadla keramického na skrutky do muriva, bez výtokovej armatúry</t>
  </si>
  <si>
    <t>-551534262</t>
  </si>
  <si>
    <t>642110004300.S</t>
  </si>
  <si>
    <t>Umývadlo 60x42cm, biele, Sapho Purity</t>
  </si>
  <si>
    <t>1273945210</t>
  </si>
  <si>
    <t>725220832.S</t>
  </si>
  <si>
    <t>Demontáž vane akrylátovej vane rovnej do sute,  -0.08510t</t>
  </si>
  <si>
    <t>423728265</t>
  </si>
  <si>
    <t>725229113.S</t>
  </si>
  <si>
    <t>Montáž vane akrylátovej klasickej, bez výtokovej armatúry</t>
  </si>
  <si>
    <t>386744878</t>
  </si>
  <si>
    <t>554210003600.S</t>
  </si>
  <si>
    <t>Hydromasážna vaňa na masáž dolných končatín, čiastočne vertebrálneho ústrojenstva, možnosť vírivých a perličkových kúpeľov, Chirana Progress Cascade plus</t>
  </si>
  <si>
    <t>-1786727018</t>
  </si>
  <si>
    <t>554210003601.S</t>
  </si>
  <si>
    <t>Počítačom riadená hydromasážna vaňa, Chirana Progress Ocean Forte</t>
  </si>
  <si>
    <t>267075873</t>
  </si>
  <si>
    <t>725240811.S</t>
  </si>
  <si>
    <t>Demontáž sprchovej kabíny a misy bez výtokových armatúr kabín,  -0,08800t</t>
  </si>
  <si>
    <t>-1223682998</t>
  </si>
  <si>
    <t>725240812.S</t>
  </si>
  <si>
    <t>Demontáž sprchovej kabíny a misy bez výtokových armatúr mís,  -0,02450t</t>
  </si>
  <si>
    <t>-1153691114</t>
  </si>
  <si>
    <t>725241513.S</t>
  </si>
  <si>
    <t>Montáž sprchovej vaničky z liateho mramoru 800x700 mm</t>
  </si>
  <si>
    <t>204848105</t>
  </si>
  <si>
    <t>554230000500.S</t>
  </si>
  <si>
    <t>Sprchová vanička z liateho mramoru 800x700mm, Sapho Karia</t>
  </si>
  <si>
    <t>-1685787967</t>
  </si>
  <si>
    <t>554230000501.S</t>
  </si>
  <si>
    <t>Nožičky pre vaničku z liateho mramoru, Sapho</t>
  </si>
  <si>
    <t>972524646</t>
  </si>
  <si>
    <t>725241514.S</t>
  </si>
  <si>
    <t>Montáž sprchovej vaničky z liateho mramoru 900x700 mm</t>
  </si>
  <si>
    <t>756186211</t>
  </si>
  <si>
    <t>554230000511.S</t>
  </si>
  <si>
    <t>Sprchová vanička z liateho mramoru 900x700mm, Sapho Karia</t>
  </si>
  <si>
    <t>-1317757322</t>
  </si>
  <si>
    <t>-1300643548</t>
  </si>
  <si>
    <t>725241515.S</t>
  </si>
  <si>
    <t>Montáž sprchovej vaničky z liateho mramoru 1700x1000 mm</t>
  </si>
  <si>
    <t>1062028470</t>
  </si>
  <si>
    <t>554230000502.S</t>
  </si>
  <si>
    <t xml:space="preserve">Sprchová vanička z liateho mramoru 1700x1000mm, Sapho Flexia </t>
  </si>
  <si>
    <t>-1841302472</t>
  </si>
  <si>
    <t>-1160160305</t>
  </si>
  <si>
    <t>725241516.S</t>
  </si>
  <si>
    <t>Montáž sprchovej vaničky z liateho mramoru 1800x1000 mm</t>
  </si>
  <si>
    <t>117503282</t>
  </si>
  <si>
    <t>554230000512.S</t>
  </si>
  <si>
    <t xml:space="preserve">Sprchová vanička z liateho mramoru 1800x1000mm, Sapho Flexia </t>
  </si>
  <si>
    <t>964339559</t>
  </si>
  <si>
    <t>1686162896</t>
  </si>
  <si>
    <t>725241517.S</t>
  </si>
  <si>
    <t>Montáž sprchovej vaničky z liateho mramoru 1200x800 mm</t>
  </si>
  <si>
    <t>178480930</t>
  </si>
  <si>
    <t>554230000582.S</t>
  </si>
  <si>
    <t xml:space="preserve">Sprchová vanička z liateho mramoru 1200x800mm, Sapho Karia </t>
  </si>
  <si>
    <t>-322095434</t>
  </si>
  <si>
    <t>1912506427</t>
  </si>
  <si>
    <t>725241518.S</t>
  </si>
  <si>
    <t>Montáž sprchovej vaničky z liateho mramoru 1200x900 mm</t>
  </si>
  <si>
    <t>-1555273439</t>
  </si>
  <si>
    <t>554230000583.S</t>
  </si>
  <si>
    <t xml:space="preserve">Sprchová vanička z liateho mramoru 1200x900mm, Sapho Karia </t>
  </si>
  <si>
    <t>893450583</t>
  </si>
  <si>
    <t>1676731042</t>
  </si>
  <si>
    <t>725291112.S</t>
  </si>
  <si>
    <t>Montáž záchodového sedadla s poklopom</t>
  </si>
  <si>
    <t>-446277565</t>
  </si>
  <si>
    <t>554330000200.S</t>
  </si>
  <si>
    <t>WC sedadlo pre telesne postihnutých, biele, Sapho Handicap</t>
  </si>
  <si>
    <t>-245500548</t>
  </si>
  <si>
    <t>554330000201.S</t>
  </si>
  <si>
    <t>WC sedátko, Slim, Soft close, biela, Sapho Edita</t>
  </si>
  <si>
    <t>-675991769</t>
  </si>
  <si>
    <t>725291113.S</t>
  </si>
  <si>
    <t>Montaž doplnkov zariadení kúpeľní a záchodov, drobné predmety (držiak na uterák, mydelnička)</t>
  </si>
  <si>
    <t>1665510021</t>
  </si>
  <si>
    <t>552280013400.S</t>
  </si>
  <si>
    <t>Držiak toaletného papiera s krytom, chróm, Sapho Apollo</t>
  </si>
  <si>
    <t>-536308878</t>
  </si>
  <si>
    <t>552280013402.S</t>
  </si>
  <si>
    <t>Drôtená polička na sprchovú tyč 18-25mm, chróm, Sapho Smart</t>
  </si>
  <si>
    <t>468664325</t>
  </si>
  <si>
    <t>552280013430.S</t>
  </si>
  <si>
    <t>Teleskopická rozperná tyč na sprchový záves, 70-120cm, nerez, Sapho</t>
  </si>
  <si>
    <t>1975304263</t>
  </si>
  <si>
    <t>725291114.S</t>
  </si>
  <si>
    <t>Montáž doplnkov zariadení kúpeľní a záchodov, madlá</t>
  </si>
  <si>
    <t>-678110937</t>
  </si>
  <si>
    <t>552380012400.S</t>
  </si>
  <si>
    <t>Oporné madlo k umývadlu, pevné 60cm, nerez, Sapho Handicap</t>
  </si>
  <si>
    <t>-1213447337</t>
  </si>
  <si>
    <t>552380012401.S</t>
  </si>
  <si>
    <t>Oporné madlo k umývadlu, sklopné 60cm, nerez, Sapho Handicap</t>
  </si>
  <si>
    <t>453195164</t>
  </si>
  <si>
    <t>552380012411.S</t>
  </si>
  <si>
    <t>Oporné madlo k WC, pevné 81,3cm, tvar U, nerez, Sapho Handicap</t>
  </si>
  <si>
    <t>1297272525</t>
  </si>
  <si>
    <t>552380012412.S</t>
  </si>
  <si>
    <t>Oporné madlo k WC, sklopné 81,3cm, tvar U, nerez, Sapho Handicap</t>
  </si>
  <si>
    <t>685854213</t>
  </si>
  <si>
    <t>552380012413.S</t>
  </si>
  <si>
    <t>Madlo do sprchy 67x67cm, rohové, nerez</t>
  </si>
  <si>
    <t>-89933718</t>
  </si>
  <si>
    <t>725291115.S</t>
  </si>
  <si>
    <t>Montáž doplnkov zariadení kúpeľní a záchodov, sedačka do sprchy alebo vane</t>
  </si>
  <si>
    <t>-664433987</t>
  </si>
  <si>
    <t>552260002600.S</t>
  </si>
  <si>
    <t>Sklopné sedátko do sprchy s opornou nohou, 44x45cm, biele, Sapho Handicap</t>
  </si>
  <si>
    <t>1257012636</t>
  </si>
  <si>
    <t>725291118.S</t>
  </si>
  <si>
    <t>Montáž doplnkov zariadení kúpeľní a záchodov, zrkadla</t>
  </si>
  <si>
    <t>577418893</t>
  </si>
  <si>
    <t>634650001500</t>
  </si>
  <si>
    <t>Zrkadlo výklopné 40x60cm, nerez, Sapho Handicap</t>
  </si>
  <si>
    <t>-947667183</t>
  </si>
  <si>
    <t>634650000200.S</t>
  </si>
  <si>
    <t>Zrkadlo v ráme 60x80cm, chróm, Sapho Arowana</t>
  </si>
  <si>
    <t>2132716763</t>
  </si>
  <si>
    <t>725310823.S</t>
  </si>
  <si>
    <t>Demontáž drezu jednodielneho bez výtokovej armatúry vstavanej v kuchynskej zostave,  -0,00920t</t>
  </si>
  <si>
    <t>717053058</t>
  </si>
  <si>
    <t>725319113.S</t>
  </si>
  <si>
    <t>Montáž kuchynských drezov jednoduchých, hranatých s rozmerom do 800x600 mm, bez výtokových armatúr</t>
  </si>
  <si>
    <t>1229735907</t>
  </si>
  <si>
    <t>552310001200.S</t>
  </si>
  <si>
    <t>Kuchynský drez nerezový 840x460 mm na zapustenie do dosky</t>
  </si>
  <si>
    <t>619756026</t>
  </si>
  <si>
    <t>725330820.S</t>
  </si>
  <si>
    <t>Demontáž výlevky bez výtokovej armatúry, bez nádrže a splachovacieho potrubia, diturvitovej,  -0,03470t</t>
  </si>
  <si>
    <t>1419972081</t>
  </si>
  <si>
    <t>725333360.S</t>
  </si>
  <si>
    <t>Montáž výlevky keramickej voľne stojacej bez výtokovej armatúry</t>
  </si>
  <si>
    <t>-158535842</t>
  </si>
  <si>
    <t>642710000100.S</t>
  </si>
  <si>
    <t>Výlevka samostatne stojaca s roštom 36x52cm, spodný zadný odpad, biela, Sapho</t>
  </si>
  <si>
    <t>-1290880759</t>
  </si>
  <si>
    <t>725590811.S</t>
  </si>
  <si>
    <t>Vnútrostaveniskové premiestnenie vybúraných hmôt zariaďovacích predmetov vodorovne do 100 m z budov s výš. do 6 m</t>
  </si>
  <si>
    <t>255548963</t>
  </si>
  <si>
    <t>725820810.S</t>
  </si>
  <si>
    <t>Demontáž batérie drezovej, umývadlovej nástennej,  -0,0026t</t>
  </si>
  <si>
    <t>-1646034197</t>
  </si>
  <si>
    <t>725829201.S</t>
  </si>
  <si>
    <t>Montáž batérie umývadlovej a drezovej nástennej pákovej alebo klasickej s mechanickým ovládaním</t>
  </si>
  <si>
    <t>-666470736</t>
  </si>
  <si>
    <t>551450000200.S</t>
  </si>
  <si>
    <t>Batéria drezová nástenná jednopáková, chróm</t>
  </si>
  <si>
    <t>18828627</t>
  </si>
  <si>
    <t>725829601.S</t>
  </si>
  <si>
    <t>Montáž batérie umývadlovej a drezovej stojankovej, pákovej alebo klasickej s mechanickým ovládaním</t>
  </si>
  <si>
    <t>-1228293073</t>
  </si>
  <si>
    <t>172551450003800.S</t>
  </si>
  <si>
    <t>Umývadlová batéria stojánková, chróm, Sapho Pax</t>
  </si>
  <si>
    <t>-107105615</t>
  </si>
  <si>
    <t>551450000600.S</t>
  </si>
  <si>
    <t>Umývadlová stojanková batéria, lekárska páka, chróm, Sapho Schmitz</t>
  </si>
  <si>
    <t>-2123866678</t>
  </si>
  <si>
    <t>725829801.S</t>
  </si>
  <si>
    <t>Montáž batérie výlevkovej nástennej pákovej alebo klasickej s mechanickým ovládaním</t>
  </si>
  <si>
    <t>-94098377</t>
  </si>
  <si>
    <t>551450003400</t>
  </si>
  <si>
    <t>Nástenná umývadlová/vaňová batéria, rozteč 150mm, chróm, Sapho Lotta</t>
  </si>
  <si>
    <t>1588040958</t>
  </si>
  <si>
    <t>551450003401</t>
  </si>
  <si>
    <t>Kovová sprchová hadica 120cm, chróm, Sapho Powerflex</t>
  </si>
  <si>
    <t>-79203883</t>
  </si>
  <si>
    <t>551450003402</t>
  </si>
  <si>
    <t>Bidetová sprška s držiakom, ABS/chróm</t>
  </si>
  <si>
    <t>512429502</t>
  </si>
  <si>
    <t>725849201.S</t>
  </si>
  <si>
    <t xml:space="preserve">Montáž sprchového stĺpa s pákovou batériou </t>
  </si>
  <si>
    <t>-331692</t>
  </si>
  <si>
    <t>551450002600.S</t>
  </si>
  <si>
    <t>Sprchový stĺp s pákovou batériou, chróm, Sapho Pax</t>
  </si>
  <si>
    <t>1152060908</t>
  </si>
  <si>
    <t>725849205.S</t>
  </si>
  <si>
    <t>Montáž batérie sprchovej nástennej, držiak sprchy s nastaviteľnou výškou sprchy</t>
  </si>
  <si>
    <t>944331600</t>
  </si>
  <si>
    <t>551450003300.S</t>
  </si>
  <si>
    <t>Pevný držiak sprchy, guľatý, chróm, Sapho</t>
  </si>
  <si>
    <t>-1285456187</t>
  </si>
  <si>
    <t>551450003301.S</t>
  </si>
  <si>
    <t>Sprchová tyč, nastaviteľný držiak, okrúhly, 66cm, chróm, Sapho</t>
  </si>
  <si>
    <t>601342853</t>
  </si>
  <si>
    <t>725849307.S</t>
  </si>
  <si>
    <t>Montáž ručnej sprchy nástennej</t>
  </si>
  <si>
    <t>1364891604</t>
  </si>
  <si>
    <t>552260002050.S</t>
  </si>
  <si>
    <t>Vývod sprchy, guľatý, chróm, Sapho</t>
  </si>
  <si>
    <t>-1423570658</t>
  </si>
  <si>
    <t>552260002060.S</t>
  </si>
  <si>
    <t>Ručná masážna sprcha, 5 režimov, priemer 11cm, ABS/chróm, Sapho</t>
  </si>
  <si>
    <t>-1920498488</t>
  </si>
  <si>
    <t>552260002061.S</t>
  </si>
  <si>
    <t>Sprchová hadica nerezová 200-225cm, chróm, Sapho Lux</t>
  </si>
  <si>
    <t>-1376814683</t>
  </si>
  <si>
    <t>725869301.S</t>
  </si>
  <si>
    <t>Montáž zápachovej uzávierky pre zariaďovacie predmety, umývadlovej do D 40 mm</t>
  </si>
  <si>
    <t>22865153</t>
  </si>
  <si>
    <t>551620006405.S</t>
  </si>
  <si>
    <t>Umývadlový sifón 5/4“, odpad 32mm, guľatý, chróm, Sapho</t>
  </si>
  <si>
    <t>-1118111573</t>
  </si>
  <si>
    <t>551620006406.S</t>
  </si>
  <si>
    <t>Umývadlový sifón 5/4“, odpad 32mm, chróm, Sapho Piquadrato</t>
  </si>
  <si>
    <t>1495141629</t>
  </si>
  <si>
    <t>551620006407.S</t>
  </si>
  <si>
    <t>umývadlový sifón šetriaci miesto, 5/4“ - 32mm, chróm, Sapho Handicap</t>
  </si>
  <si>
    <t>-1804222073</t>
  </si>
  <si>
    <t>551620006400.S</t>
  </si>
  <si>
    <t>Umývadlová výpusť 5/4“, click-clack, keramická zátka, 10-55mm, biela, Sapho</t>
  </si>
  <si>
    <t>-257612148</t>
  </si>
  <si>
    <t>551620006401.S</t>
  </si>
  <si>
    <t>Umývadlová výpusť 5/4“, click-clack, keramická zátka, 20-70mm, Sapho</t>
  </si>
  <si>
    <t>-119408017</t>
  </si>
  <si>
    <t>551620006408.S</t>
  </si>
  <si>
    <t>Umývadlová výpusť 5/4“, click-clack, veľká zátka, chróm, Sapho</t>
  </si>
  <si>
    <t>947236405</t>
  </si>
  <si>
    <t>725869311.S</t>
  </si>
  <si>
    <t>Montáž zápachovej uzávierky pre zariaďovacie predmety, drezovej do D 50 mm (pre jeden drez)</t>
  </si>
  <si>
    <t>-642456743</t>
  </si>
  <si>
    <t>551620007100.S</t>
  </si>
  <si>
    <t>Zápachová uzávierka- sifón pre jednodielne drezy DN 50</t>
  </si>
  <si>
    <t>-1343182330</t>
  </si>
  <si>
    <t>725869330.S</t>
  </si>
  <si>
    <t>Montáž zápachovej uzávierky pre zariaďovacie predmety, vaňovej do D 50 mm</t>
  </si>
  <si>
    <t>-2026904028</t>
  </si>
  <si>
    <t>551620000500.S</t>
  </si>
  <si>
    <t>Odtoková súprava pre vane s otočným ovládaním, krátka, d 52 mm, výkon prepadu 0,6 l/s, so súpravou pre konečnú montáž, plast</t>
  </si>
  <si>
    <t>77425981</t>
  </si>
  <si>
    <t>725869341.S</t>
  </si>
  <si>
    <t>Montáž zápachovej uzávierky pre zariaďovacie predmety, sprchovej do D 90 mm</t>
  </si>
  <si>
    <t>-973241515</t>
  </si>
  <si>
    <t>551620003000.S</t>
  </si>
  <si>
    <t>Vaničkový sifón, priemer 90mm, DN40, nízky, krytka biela mat, Sapho</t>
  </si>
  <si>
    <t>-958109955</t>
  </si>
  <si>
    <t>551620003001.S</t>
  </si>
  <si>
    <t>Vaničkový sifón, otvor vaničky 90mm, DN40, nerez mat, Sapho Flexia</t>
  </si>
  <si>
    <t>-729973188</t>
  </si>
  <si>
    <t>725869382.S</t>
  </si>
  <si>
    <t>Montáž zápachovej uzávierky pre zariaďovacie predmety, ostatných typov do D 50 mm</t>
  </si>
  <si>
    <t>1475475362</t>
  </si>
  <si>
    <t>551620012200.S</t>
  </si>
  <si>
    <t>Zápachová uzávierka podomietková DN 50 pre pripojenie práčok a umývačiek riadu, plast</t>
  </si>
  <si>
    <t>1862715918</t>
  </si>
  <si>
    <t>998725102.S</t>
  </si>
  <si>
    <t>Presun hmôt pre zariaďovacie predmety v objektoch výšky nad 6 do 12 m</t>
  </si>
  <si>
    <t>1533627097</t>
  </si>
  <si>
    <t>Konštrukcie doplnkové kovové</t>
  </si>
  <si>
    <t>230050031</t>
  </si>
  <si>
    <t>Montáž doplnkových konštrukcií - z profilov. materiálov</t>
  </si>
  <si>
    <t>1329702187</t>
  </si>
  <si>
    <t>Kotviace príslušenstvo HILTI</t>
  </si>
  <si>
    <t>-1691800724</t>
  </si>
  <si>
    <t>230050033.S</t>
  </si>
  <si>
    <t>Montáž doplnkových konštrukcií - z rúrkových materiálov</t>
  </si>
  <si>
    <t>1206314360</t>
  </si>
  <si>
    <t>286710007300.S</t>
  </si>
  <si>
    <t>Potrubná objímka pozinkovaná, rozsah upínania D 25-28 mm, DN potrubia 3/4", M8, EPDM izolant</t>
  </si>
  <si>
    <t>1617966318</t>
  </si>
  <si>
    <t>286710007400.S</t>
  </si>
  <si>
    <t>Potrubná objímka pozinkovaná, rozsah upínania D 32-36 mm, DN potrubia 1", M8, EPDM izolant</t>
  </si>
  <si>
    <t>1616904023</t>
  </si>
  <si>
    <t>286710008300.S</t>
  </si>
  <si>
    <t>Potrubná objímka pozinkovaná, rozsah upínania D 107-115 mm, DN potrubia 4", M8/M10, EPDM izolant</t>
  </si>
  <si>
    <t>243936312</t>
  </si>
  <si>
    <t>781493112.S</t>
  </si>
  <si>
    <t xml:space="preserve">Motáž plastových dvierok 300x400 </t>
  </si>
  <si>
    <t>-1437759077</t>
  </si>
  <si>
    <t>283810000109.S</t>
  </si>
  <si>
    <t>Dvierka revízne plastové, rozmer 300x400 mm</t>
  </si>
  <si>
    <t>2006551639</t>
  </si>
  <si>
    <t>998767102.S</t>
  </si>
  <si>
    <t>664543005</t>
  </si>
  <si>
    <t>HZS</t>
  </si>
  <si>
    <t>Hodinové zúčtovacie sadzby</t>
  </si>
  <si>
    <t>HZS000113.S</t>
  </si>
  <si>
    <t>Stavebno montážne práce náročné ucelené - odborné, tvorivé remeselné (Tr. 3) v rozsahu viac ako 8 hodín, funkčná skúška</t>
  </si>
  <si>
    <t>156860783</t>
  </si>
  <si>
    <t>SO 01.3 - Areálový rozvod kanalizácie_rev.</t>
  </si>
  <si>
    <t xml:space="preserve">    1 - Zemné práce</t>
  </si>
  <si>
    <t xml:space="preserve">    5 - Komunikácie</t>
  </si>
  <si>
    <t>VRN - Investičné náklady neobsiahnuté v cenách</t>
  </si>
  <si>
    <t>Zemné práce</t>
  </si>
  <si>
    <t>113107132.S</t>
  </si>
  <si>
    <t>Odstránenie krytu v ploche do 200 m2 z betónu prostého, hr. vrstvy 150 do 300 mm,  -0,50000t</t>
  </si>
  <si>
    <t>42186017</t>
  </si>
  <si>
    <t>439308992</t>
  </si>
  <si>
    <t>119001422.S</t>
  </si>
  <si>
    <t>Dočasné zaistenie káblov a káblových tratí do 6 káblov</t>
  </si>
  <si>
    <t>456889776</t>
  </si>
  <si>
    <t>119001801.S</t>
  </si>
  <si>
    <t>Ochranné zábradlie okolo výkopu, drevené výšky 1,10 m dvojtyčové</t>
  </si>
  <si>
    <t>-1437852755</t>
  </si>
  <si>
    <t>120001101.S</t>
  </si>
  <si>
    <t xml:space="preserve">Príplatok k cenám výkopov za sťaženie výkopu v blízkosti podzemného vedenia </t>
  </si>
  <si>
    <t>-1195116844</t>
  </si>
  <si>
    <t>132201102.S</t>
  </si>
  <si>
    <t>Výkop ryhy do šírky 600 mm v horn.3 nad 100 m3</t>
  </si>
  <si>
    <t>1377989944</t>
  </si>
  <si>
    <t>489851897</t>
  </si>
  <si>
    <t>-1224973792</t>
  </si>
  <si>
    <t>-1139753848</t>
  </si>
  <si>
    <t>-1471727310</t>
  </si>
  <si>
    <t>418604834</t>
  </si>
  <si>
    <t>875172054</t>
  </si>
  <si>
    <t>-306668375</t>
  </si>
  <si>
    <t>1968445179</t>
  </si>
  <si>
    <t>1650687375</t>
  </si>
  <si>
    <t>-753324804</t>
  </si>
  <si>
    <t>-728365501</t>
  </si>
  <si>
    <t>412297637</t>
  </si>
  <si>
    <t>Komunikácie</t>
  </si>
  <si>
    <t>566902231.S</t>
  </si>
  <si>
    <t>Vyspravenie podkladu po prekopoch inžinierskych sietí plochy nad 15 m2 kamenivom hrubým drveným, po zhutnení hr. 100 mm</t>
  </si>
  <si>
    <t>346222138</t>
  </si>
  <si>
    <t>566902262.S</t>
  </si>
  <si>
    <t>Vyspravenie podkladu po prekopoch inžinierskych sietí plochy nad 15 m2 podkladovým betónom PB I tr. C 20/25 hr. 150 mm</t>
  </si>
  <si>
    <t>-1766308971</t>
  </si>
  <si>
    <t>313110006000.S</t>
  </si>
  <si>
    <t>Sieť KARI akosť BSt 500M KH 20 DIN 488 rozmer siete 3x2 m, veľkosť oka 150x150 mm, drôt D 6/6 mm</t>
  </si>
  <si>
    <t>-1804553701</t>
  </si>
  <si>
    <t>230120095</t>
  </si>
  <si>
    <t>Montáž  vývodu signalizačného vodiča</t>
  </si>
  <si>
    <t>-114420824</t>
  </si>
  <si>
    <t>844014</t>
  </si>
  <si>
    <t>Vodič CE 4mm2 s PE izoláciou a plným Cu jadrom 200m balenie</t>
  </si>
  <si>
    <t>349877896</t>
  </si>
  <si>
    <t>-1505723887</t>
  </si>
  <si>
    <t>542212051</t>
  </si>
  <si>
    <t>871276002.S</t>
  </si>
  <si>
    <t>Montáž kanalizačného PVC-U potrubia hladkého viacvrstvového DN 125</t>
  </si>
  <si>
    <t>766815300</t>
  </si>
  <si>
    <t>286110006400.S</t>
  </si>
  <si>
    <t>Rúra PVC-U hladký, kanalizačný, gravitačný systém Dxr 125x3,2 mm, dĺ. 5 m, SN4 - napenená (viacvrstvová)</t>
  </si>
  <si>
    <t>-387956170</t>
  </si>
  <si>
    <t>-392661710</t>
  </si>
  <si>
    <t>-639014286</t>
  </si>
  <si>
    <t>-1882422732</t>
  </si>
  <si>
    <t>1699947500</t>
  </si>
  <si>
    <t>2133215012</t>
  </si>
  <si>
    <t>1038298450</t>
  </si>
  <si>
    <t>877266096.S</t>
  </si>
  <si>
    <t>Montáž kanalizačnej PVC-U presuvky DN 100</t>
  </si>
  <si>
    <t>-886708449</t>
  </si>
  <si>
    <t>286510009600.S</t>
  </si>
  <si>
    <t>Presuvka PVC-U, DN 110 pre hladký, kanalizačný, gravitačný systém</t>
  </si>
  <si>
    <t>-2107530609</t>
  </si>
  <si>
    <t>877276026.S</t>
  </si>
  <si>
    <t>Montáž kanalizačnej PVC-U odbočky DN 125</t>
  </si>
  <si>
    <t>1147791871</t>
  </si>
  <si>
    <t>286510013200.S</t>
  </si>
  <si>
    <t>Odbočka 45° PVC, DN 125/110 pre hladký, kanalizačný, gravitačný systém</t>
  </si>
  <si>
    <t>-1491102133</t>
  </si>
  <si>
    <t>877276048.S</t>
  </si>
  <si>
    <t>Montáž kanalizačnej PVC-U redukcie DN 125/100</t>
  </si>
  <si>
    <t>-859065307</t>
  </si>
  <si>
    <t>286510007900.S</t>
  </si>
  <si>
    <t>Redukcia PVC-U DN 125/110 pre hladký, kanalizačný, gravitačný systém</t>
  </si>
  <si>
    <t>-931493751</t>
  </si>
  <si>
    <t>877276098.S</t>
  </si>
  <si>
    <t>Montáž kanalizačnej PVC-U presuvky DN 125</t>
  </si>
  <si>
    <t>1551899179</t>
  </si>
  <si>
    <t>286510009700.S</t>
  </si>
  <si>
    <t>Presuvka PVC-U, DN 125 pre hladký, kanalizačný, gravitačný systém</t>
  </si>
  <si>
    <t>-854843767</t>
  </si>
  <si>
    <t>877326100.S</t>
  </si>
  <si>
    <t>Montáž kanalizačnej PVC-U presuvky DN 150</t>
  </si>
  <si>
    <t>1903433007</t>
  </si>
  <si>
    <t>286510009800.S</t>
  </si>
  <si>
    <t>Presuvka PVC-U, DN 160 pre hladký, kanalizačný, gravitačný systém</t>
  </si>
  <si>
    <t>2104192821</t>
  </si>
  <si>
    <t>892354111.S</t>
  </si>
  <si>
    <t>Monitoring potrubia kamerovým systémom do DN 200</t>
  </si>
  <si>
    <t>1683802290</t>
  </si>
  <si>
    <t>892361000.S</t>
  </si>
  <si>
    <t>Skúška tesnosti kanalizácie D 250 mm</t>
  </si>
  <si>
    <t>-255870656</t>
  </si>
  <si>
    <t>230120046.S</t>
  </si>
  <si>
    <t>Čistenie potrubia prefúkavaním alebo preplachovaním DN 100</t>
  </si>
  <si>
    <t>-1974544634</t>
  </si>
  <si>
    <t>919535556.S</t>
  </si>
  <si>
    <t>Obetónovanie rúrového priepustu betónom jednoduchým tr. C 12/15</t>
  </si>
  <si>
    <t>-290836933</t>
  </si>
  <si>
    <t>938907141.S</t>
  </si>
  <si>
    <t>Odstránenie nánosu z drenážnych šácht hĺbky do 2 m</t>
  </si>
  <si>
    <t>-1112896683</t>
  </si>
  <si>
    <t>971056020.S</t>
  </si>
  <si>
    <t>Jadrové vrty diamantovými korunkami do D 250 mm do stien - železobetónových -0,00118t</t>
  </si>
  <si>
    <t>1654694662</t>
  </si>
  <si>
    <t>-1320889969</t>
  </si>
  <si>
    <t>-516143202</t>
  </si>
  <si>
    <t>-1119981933</t>
  </si>
  <si>
    <t>979082213.S</t>
  </si>
  <si>
    <t>Vodorovná doprava sutiny so zložením a hrubým urovnaním na vzdialenosť do 1 km</t>
  </si>
  <si>
    <t>-240617898</t>
  </si>
  <si>
    <t>979087212.S</t>
  </si>
  <si>
    <t>Nakladanie na dopravné prostriedky pre vodorovnú dopravu sutiny</t>
  </si>
  <si>
    <t>793760762</t>
  </si>
  <si>
    <t>-1527101062</t>
  </si>
  <si>
    <t>998276111.S</t>
  </si>
  <si>
    <t>Presun hmôt pre rúrové vedenie hĺbené z rúr z plastických hmôt alebo sklolaminátových v štôlni</t>
  </si>
  <si>
    <t>1268768586</t>
  </si>
  <si>
    <t>711113304</t>
  </si>
  <si>
    <t>Zhotovenie  izolácie proti zemnej vlhkosti na zvislej ploche náterom z tekutej gumy hr. 3 mm</t>
  </si>
  <si>
    <t>1095648673</t>
  </si>
  <si>
    <t>245610003300</t>
  </si>
  <si>
    <t>Náterová hydroizolácia Rubber N 500, 1-zložková na báze modifikovaných asfaltov, tekutá guma, spotreba 0,5-2,0 kg/m2, 10 kg</t>
  </si>
  <si>
    <t>56010347</t>
  </si>
  <si>
    <t>711747067</t>
  </si>
  <si>
    <t>Zhotovenie detailov oprac.rúr.prestupov pod tesniacou objímkou priemer do 300 mm NAIP</t>
  </si>
  <si>
    <t>-2035773998</t>
  </si>
  <si>
    <t>901046</t>
  </si>
  <si>
    <t>Tesniaca manžeta "C" rozmer 100-110x500mm, MIVA</t>
  </si>
  <si>
    <t>-339055891</t>
  </si>
  <si>
    <t>901550</t>
  </si>
  <si>
    <t>Tesniaca manžeta "C" rozmer 150-160x500mm, MIVA</t>
  </si>
  <si>
    <t>-1082493971</t>
  </si>
  <si>
    <t>711747288</t>
  </si>
  <si>
    <t>Zhotovenie detailov pásmi pritavením na pevnú a voľnú prírubu dotesnenie tmelom priemer do 200 mm</t>
  </si>
  <si>
    <t>1256981702</t>
  </si>
  <si>
    <t>247430000100</t>
  </si>
  <si>
    <t>Lepidlo Elastoplast d 65 mm</t>
  </si>
  <si>
    <t>-1141135273</t>
  </si>
  <si>
    <t>998711102.S</t>
  </si>
  <si>
    <t>-298237971</t>
  </si>
  <si>
    <t>Investičné náklady neobsiahnuté v cenách</t>
  </si>
  <si>
    <t>000300013.S</t>
  </si>
  <si>
    <t>Geodetické práce - vykonávané pred výstavbou určenie priebehu nadzemného alebo podzemného existujúceho aj plánovaného vedenia</t>
  </si>
  <si>
    <t>1024</t>
  </si>
  <si>
    <t>-187195514</t>
  </si>
  <si>
    <t>000300021.S</t>
  </si>
  <si>
    <t>Geodetické práce - vykonávané v priebehu výstavby výškové merania</t>
  </si>
  <si>
    <t>226679868</t>
  </si>
  <si>
    <t>000400022.S</t>
  </si>
  <si>
    <t>Projektové práce - stavebná časť (stavebné objekty vrátane ich technického vybavenia). náklady na dokumentáciu skutočného zhotovenia stavby</t>
  </si>
  <si>
    <t>1006870378</t>
  </si>
  <si>
    <t>000600052.S</t>
  </si>
  <si>
    <t>Zariadenie staveniska - vyvolané investície zariadenia staveniska premostenia</t>
  </si>
  <si>
    <t>-1185463150</t>
  </si>
  <si>
    <t>-872537239</t>
  </si>
  <si>
    <t>SO 01.4 - Vykurovanie_rev.</t>
  </si>
  <si>
    <t xml:space="preserve">    733 - Ústredné kúrenie - rozvodné potrubie</t>
  </si>
  <si>
    <t xml:space="preserve">    734 - Ústredné kúrenie, armatúry.</t>
  </si>
  <si>
    <t xml:space="preserve">    732 - Ústredné kúrenie - strojovne</t>
  </si>
  <si>
    <t xml:space="preserve">    735 - Ústredné kúrenie, vykurov. telesá</t>
  </si>
  <si>
    <t>-477933231</t>
  </si>
  <si>
    <t>1889248327</t>
  </si>
  <si>
    <t>974031144.S</t>
  </si>
  <si>
    <t>Vysekávanie rýh v akomkoľvek murive tehlovom na akúkoľvek maltu do hĺbky 70 mm a š. do 150 mm,  -0,01900t</t>
  </si>
  <si>
    <t>730143179</t>
  </si>
  <si>
    <t>2067308879</t>
  </si>
  <si>
    <t>748825796</t>
  </si>
  <si>
    <t>1485143684</t>
  </si>
  <si>
    <t>-154622435</t>
  </si>
  <si>
    <t>1950252248</t>
  </si>
  <si>
    <t>-547954680</t>
  </si>
  <si>
    <t>-1230644280</t>
  </si>
  <si>
    <t>-1910704368</t>
  </si>
  <si>
    <t>713482122.S</t>
  </si>
  <si>
    <t>Montáž trubíc z PE, hr.15-20 mm,vnút.priemer 39-70 mm</t>
  </si>
  <si>
    <t>-1997689668</t>
  </si>
  <si>
    <t>1385221095</t>
  </si>
  <si>
    <t>687473705</t>
  </si>
  <si>
    <t>283310004800.S</t>
  </si>
  <si>
    <t>Izolačná PE trubica dxhr. 28x20 mm, nadrezaná, na izolovanie rozvodov vody, kúrenia, zdravotechniky</t>
  </si>
  <si>
    <t>-1684176166</t>
  </si>
  <si>
    <t>-1779955425</t>
  </si>
  <si>
    <t>283310005000.S</t>
  </si>
  <si>
    <t>Izolačná PE trubica dxhr. 42x20 mm, nadrezaná, na izolovanie rozvodov vody, kúrenia, zdravotechniky</t>
  </si>
  <si>
    <t>1562396728</t>
  </si>
  <si>
    <t>-623460140</t>
  </si>
  <si>
    <t>733</t>
  </si>
  <si>
    <t>Ústredné kúrenie - rozvodné potrubie</t>
  </si>
  <si>
    <t>230120043</t>
  </si>
  <si>
    <t>Čistenie potrubia prefúkavaním alebo preplachovaním do DN 50</t>
  </si>
  <si>
    <t>-1475090048</t>
  </si>
  <si>
    <t>733120819.S</t>
  </si>
  <si>
    <t>Demontáž potrubia z oceľových rúrok hladkých do D 60,3,  -0,00473t</t>
  </si>
  <si>
    <t>-1077967236</t>
  </si>
  <si>
    <t>733125006.S</t>
  </si>
  <si>
    <t>Potrubie z uhlíkovej ocele spájané lisovaním 18x1,2</t>
  </si>
  <si>
    <t>1518127848</t>
  </si>
  <si>
    <t>733125009.S</t>
  </si>
  <si>
    <t>Potrubie z uhlíkovej ocele spájané lisovaním 22x1,5</t>
  </si>
  <si>
    <t>-2047361829</t>
  </si>
  <si>
    <t>733125012.S</t>
  </si>
  <si>
    <t>Potrubie z uhlíkovej ocele spájané lisovaním 28x1,5</t>
  </si>
  <si>
    <t>1280707147</t>
  </si>
  <si>
    <t>733125015.S</t>
  </si>
  <si>
    <t>Potrubie z uhlíkovej ocele spájané lisovaním 35x1,5</t>
  </si>
  <si>
    <t>520085385</t>
  </si>
  <si>
    <t>733125018.S</t>
  </si>
  <si>
    <t>Potrubie z uhlíkovej ocele spájané lisovaním 42x1,5</t>
  </si>
  <si>
    <t>341616911</t>
  </si>
  <si>
    <t>733126065.S</t>
  </si>
  <si>
    <t xml:space="preserve">Montáž tvarovky - koleno </t>
  </si>
  <si>
    <t>-1911927813</t>
  </si>
  <si>
    <t>316170046800.S</t>
  </si>
  <si>
    <t>Prechodka s vonkajším závitom d 22 mm - 1/2" lisovacia, uhlíková oceľ</t>
  </si>
  <si>
    <t>156990417</t>
  </si>
  <si>
    <t>733181400.S</t>
  </si>
  <si>
    <t>Montáž odkalovača privarovacieho DN 40</t>
  </si>
  <si>
    <t>-666157541</t>
  </si>
  <si>
    <t>551270015300.S</t>
  </si>
  <si>
    <t>Inteligentný odkalovač pevných častíc 6/4", s izolačným plášťom</t>
  </si>
  <si>
    <t>1170728950</t>
  </si>
  <si>
    <t>733190107.S</t>
  </si>
  <si>
    <t>Dilatačná skúška potrubia z oceľových rúrok do priemeru 89/5</t>
  </si>
  <si>
    <t>-697673163</t>
  </si>
  <si>
    <t>733190217.S</t>
  </si>
  <si>
    <t>Tlaková skúška potrubia z oceľových rúrok do priemeru 89/5</t>
  </si>
  <si>
    <t>-845256033</t>
  </si>
  <si>
    <t>733890803.S</t>
  </si>
  <si>
    <t>Vnútrostav. premiestnenie vybúraných hmôt rozvodov potrubia vodorovne do 100 m z obj. výš. do 24m</t>
  </si>
  <si>
    <t>-1242161630</t>
  </si>
  <si>
    <t>998733103.S</t>
  </si>
  <si>
    <t>Presun hmôt pre rozvody potrubia v objektoch výšky nad 6 do 24 m</t>
  </si>
  <si>
    <t>-394946535</t>
  </si>
  <si>
    <t>734</t>
  </si>
  <si>
    <t>Ústredné kúrenie, armatúry.</t>
  </si>
  <si>
    <t>734200821.S</t>
  </si>
  <si>
    <t>Demontáž armatúry závitovej s dvomi závitmi do G 1/2 -0,00045t</t>
  </si>
  <si>
    <t>395606211</t>
  </si>
  <si>
    <t>734223120.S</t>
  </si>
  <si>
    <t>Montáž ventilu závitového termostatického rohového regulačného G 1/2</t>
  </si>
  <si>
    <t>-409078149</t>
  </si>
  <si>
    <t>359133V</t>
  </si>
  <si>
    <t>Radiátorový blok, pripojovací kus 1097.6 rohový 1/2" x50</t>
  </si>
  <si>
    <t>729203913</t>
  </si>
  <si>
    <t>1778441</t>
  </si>
  <si>
    <t>HERZ  Ventil VUA-40 DN 15, štvorcestný termostatický, rohový, pre 2-rúrkové sústavy, prednastaviteľný termostatický zvršok, pripojenie vyk. telesa ponornou rúrou dĺ = 150 mm - DN 11 mm,</t>
  </si>
  <si>
    <t>-1585866432</t>
  </si>
  <si>
    <t>1011041</t>
  </si>
  <si>
    <t>Kryt plastový, chrómový</t>
  </si>
  <si>
    <t>674973125</t>
  </si>
  <si>
    <t>105358V</t>
  </si>
  <si>
    <t>Svorné šróbenie niklované 94385.1 15x3 / 4 " 105358V</t>
  </si>
  <si>
    <t>1679435659</t>
  </si>
  <si>
    <t>734223208.S</t>
  </si>
  <si>
    <t>Montáž termostatickej hlavice kvapalinovej jednoduchej</t>
  </si>
  <si>
    <t>1138820238</t>
  </si>
  <si>
    <t>551280002000.S</t>
  </si>
  <si>
    <t>Termostatická hlavica kvapalinová jednoduchá rozsah regulácie + 6,5 až +28° C, plast</t>
  </si>
  <si>
    <t>1311821254</t>
  </si>
  <si>
    <t>734890803.S</t>
  </si>
  <si>
    <t>Vnútrostaveniskové premiestnenie vybúraných hmôt armatúr do 24m</t>
  </si>
  <si>
    <t>1015458247</t>
  </si>
  <si>
    <t>998734103.S</t>
  </si>
  <si>
    <t>Presun hmôt pre armatúry v objektoch výšky nad 6 do 24 m</t>
  </si>
  <si>
    <t>-337983660</t>
  </si>
  <si>
    <t>732</t>
  </si>
  <si>
    <t>Ústredné kúrenie - strojovne</t>
  </si>
  <si>
    <t>732420815.S</t>
  </si>
  <si>
    <t>Demontáž čerpadla obehového špirálového (do potrubia) do DN 80,  -0,02800t</t>
  </si>
  <si>
    <t>646378417</t>
  </si>
  <si>
    <t>732429112.S</t>
  </si>
  <si>
    <t>Montáž čerpadla (do potrubia) obehového špirálového DN 40</t>
  </si>
  <si>
    <t>-460090780</t>
  </si>
  <si>
    <t>426110006400.S</t>
  </si>
  <si>
    <t>Čerpadlo obehové, DN 40, max. dopravná výška 10 m, prírubové, liatinové, stavebná dĺžka 220 mm, PN 6/10</t>
  </si>
  <si>
    <t>-1799881327</t>
  </si>
  <si>
    <t>732890802.S</t>
  </si>
  <si>
    <t>Vnútrostaveniskové premiestnenie vybúraných hmôt strojovní vodorovne 100 m z objektov výšky nad 6 do 12 m</t>
  </si>
  <si>
    <t>-1175570227</t>
  </si>
  <si>
    <t>998732102.S</t>
  </si>
  <si>
    <t>Presun hmôt pre strojovne v objektoch výšky nad 6 m do 12 m</t>
  </si>
  <si>
    <t>-993927623</t>
  </si>
  <si>
    <t>735</t>
  </si>
  <si>
    <t>Ústredné kúrenie, vykurov. telesá</t>
  </si>
  <si>
    <t>735151821.S</t>
  </si>
  <si>
    <t>Demontáž vykurovacieho telesa panelového dvojradového stavebnej dĺžky do 1500 mm,  -0,02493t</t>
  </si>
  <si>
    <t>2004421025</t>
  </si>
  <si>
    <t>735153300.S</t>
  </si>
  <si>
    <t>Príplatok k cene za odvzdušňovací ventil telies panelových oceľových s príplatkom 8 %</t>
  </si>
  <si>
    <t>-1970848800</t>
  </si>
  <si>
    <t>735154040.S</t>
  </si>
  <si>
    <t>Montáž vykurovacieho telesa panelového jednoradového 600 mm/ dĺžky 400-600 mm</t>
  </si>
  <si>
    <t>-905522380</t>
  </si>
  <si>
    <t>484530013000.S</t>
  </si>
  <si>
    <t>Teleso vykurovacie doskové jednoradové oceľové 11VK vxlxhĺ 600x500x63mm, pripojenie pravé spodné</t>
  </si>
  <si>
    <t>-2037450710</t>
  </si>
  <si>
    <t>735154140.S</t>
  </si>
  <si>
    <t>Montáž vykurovacieho telesa panelového dvojradového výšky 600 mm/ dĺžky 400-600 mm</t>
  </si>
  <si>
    <t>-1945909728</t>
  </si>
  <si>
    <t>484530021000.S</t>
  </si>
  <si>
    <t>Teleso vykurovacie doskové dvojradové oceľové, 21VK vxlxhĺ 600x500x100, pripojenie pravé spodné</t>
  </si>
  <si>
    <t>-686389059</t>
  </si>
  <si>
    <t>484530021100.S</t>
  </si>
  <si>
    <t>Teleso vykurovacie doskové dvojradové oceľové, 21VK vxlxhĺ 600x600x100 mm, pripojenie pravé spodné</t>
  </si>
  <si>
    <t>-1435120137</t>
  </si>
  <si>
    <t>735154141.S</t>
  </si>
  <si>
    <t>Montáž vykurovacieho telesa panelového dvojradového výšky 600 mm/ dĺžky 700-900 mm</t>
  </si>
  <si>
    <t>1865964973</t>
  </si>
  <si>
    <t>484530021200.S</t>
  </si>
  <si>
    <t>Teleso vykurovacie doskové dvojradové oceľové, 21VK vxlxhĺ 600x700x100 mm, pripojenie pravé spodné</t>
  </si>
  <si>
    <t>911698109</t>
  </si>
  <si>
    <t>484530021300.S</t>
  </si>
  <si>
    <t>Teleso vykurovacie doskové dvojradové oceľové, 21VK vxlxhĺ 600x800x100 mm, pripojenie pravé spodné</t>
  </si>
  <si>
    <t>-1955392353</t>
  </si>
  <si>
    <t>484530021400.S</t>
  </si>
  <si>
    <t>Teleso vykurovacie doskové dvojradové oceľové, 21VK vxlxhĺ 600x900x100 mm, pripojenie pravé spodné</t>
  </si>
  <si>
    <t>1385337923</t>
  </si>
  <si>
    <t>484530021405.S</t>
  </si>
  <si>
    <t>Teleso vykurovacie doskové dvojradové oceľové, 22VK vxlxhĺ 600x900x100 mm, pripojenie pravé spodné</t>
  </si>
  <si>
    <t>455728761</t>
  </si>
  <si>
    <t>735154142.S</t>
  </si>
  <si>
    <t>Montáž vykurovacieho telesa panelového dvojradového výšky 600 mm/ dĺžky 1000-1200 mm</t>
  </si>
  <si>
    <t>993289503</t>
  </si>
  <si>
    <t>484530021500.S</t>
  </si>
  <si>
    <t>Teleso vykurovacie doskové dvojradové oceľové, 21VK vxlxhĺ 600x1000x100 mm, pripojenie pravé spodné</t>
  </si>
  <si>
    <t>-1211207361</t>
  </si>
  <si>
    <t>484530021600.S</t>
  </si>
  <si>
    <t>Teleso vykurovacie doskové dvojradové oceľové, 21VK vxlxhĺ 600x1100x100 mm, pripojenie pravé spodné</t>
  </si>
  <si>
    <t>-2087360775</t>
  </si>
  <si>
    <t>484530021700.S</t>
  </si>
  <si>
    <t>Teleso vykurovacie doskové dvojradové oceľové, 21VK vxlxhĺ 600x1200x100 mm, pripojenie pravé spodné</t>
  </si>
  <si>
    <t>-447068270</t>
  </si>
  <si>
    <t>484530021705.S</t>
  </si>
  <si>
    <t>Teleso vykurovacie doskové dvojradové oceľové, 22VK vxlxhĺ 600x1000x100 mm, pripojenie pravé spodné</t>
  </si>
  <si>
    <t>-1786376543</t>
  </si>
  <si>
    <t>484530021706.S</t>
  </si>
  <si>
    <t>Teleso vykurovacie doskové dvojradové oceľové, 22VK vxlxhĺ 600x1100x100 mm, pripojenie pravé spodné</t>
  </si>
  <si>
    <t>-1698843025</t>
  </si>
  <si>
    <t>484530021707.S</t>
  </si>
  <si>
    <t>Teleso vykurovacie doskové dvojradové oceľové, 22VK vxlxhĺ 600x1200x100 mm, pripojenie pravé spodné</t>
  </si>
  <si>
    <t>-2010678258</t>
  </si>
  <si>
    <t>735154143.S</t>
  </si>
  <si>
    <t>Montáž vykurovacieho telesa panelového dvojradového výšky 600 mm/ dĺžky 1300-1900 mm</t>
  </si>
  <si>
    <t>-2120172344</t>
  </si>
  <si>
    <t>484530021799.S</t>
  </si>
  <si>
    <t>Teleso vykurovacie doskové dvojradové oceľové, 21VK vxlxhĺ 600x1300x100 mm, pripojenie pravé spodné</t>
  </si>
  <si>
    <t>-1395744432</t>
  </si>
  <si>
    <t>484530021800.S</t>
  </si>
  <si>
    <t>Teleso vykurovacie doskové dvojradové oceľové, 21VK vxlxhĺ 600x1400x100 mm, pripojenie pravé spodné</t>
  </si>
  <si>
    <t>-84553518</t>
  </si>
  <si>
    <t>484530021801.S</t>
  </si>
  <si>
    <t>Teleso vykurovacie doskové dvojradové oceľové, 21VK vxlxhĺ 600x1500x100 mm, pripojenie pravé spodné</t>
  </si>
  <si>
    <t>-551933119</t>
  </si>
  <si>
    <t>484530022000.S</t>
  </si>
  <si>
    <t>Teleso vykurovacie doskové dvojradové oceľové, 21VK vxlxhĺ 600x1800x100 mm, pripojenie pravé spodné</t>
  </si>
  <si>
    <t>1797375125</t>
  </si>
  <si>
    <t>484530022010.S</t>
  </si>
  <si>
    <t>Teleso vykurovacie doskové dvojradové oceľové, 22VK vxlxhĺ 600x1700x100 mm, pripojenie pravé spodné</t>
  </si>
  <si>
    <t>-1593234298</t>
  </si>
  <si>
    <t>484530022011.S</t>
  </si>
  <si>
    <t>Teleso vykurovacie doskové dvojradové oceľové, 22VK vxlxhĺ 600x1900x100 mm, pripojenie pravé spodné</t>
  </si>
  <si>
    <t>-1321013550</t>
  </si>
  <si>
    <t>735154241.S</t>
  </si>
  <si>
    <t>Montáž vykurovacieho telesa panelového trojradového výšky 600 mm/ dĺžky 700-900 mm</t>
  </si>
  <si>
    <t>-706291580</t>
  </si>
  <si>
    <t>484530038300.S</t>
  </si>
  <si>
    <t>Teleso vykurovacie doskové trojradové oceľové, 33VK vxlxhĺ 600x800x155 mm, pripojenie pravé spodné</t>
  </si>
  <si>
    <t>-1662348195</t>
  </si>
  <si>
    <t>735154250.S</t>
  </si>
  <si>
    <t>Montáž vykurovacieho telesa panelového trojradového výšky 900 mm/ dĺžky 400-600 mm</t>
  </si>
  <si>
    <t>-885974563</t>
  </si>
  <si>
    <t>484530039600.S</t>
  </si>
  <si>
    <t>Teleso vykurovacie doskové trojradové oceľové, 33VK vxlxhĺ 900x500x155 mm, pripojenie pravé spodné</t>
  </si>
  <si>
    <t>-1755625952</t>
  </si>
  <si>
    <t>735158120.S</t>
  </si>
  <si>
    <t>Vykurovacie telesá panelové, tlaková skúška telesa vodou</t>
  </si>
  <si>
    <t>993851430</t>
  </si>
  <si>
    <t>735161811.S</t>
  </si>
  <si>
    <t>Demontáž vykurovacieho telesa rúrkového s hliníkovými lamelami stavebnej dĺžky do 1500 mm,  -0,01350t</t>
  </si>
  <si>
    <t>-1650219688</t>
  </si>
  <si>
    <t>735162150.S</t>
  </si>
  <si>
    <t>Montáž vykurovacieho telesa rúrkového výšky 1820 mm</t>
  </si>
  <si>
    <t>666689130</t>
  </si>
  <si>
    <t>484520003000.S</t>
  </si>
  <si>
    <t>Teleso vykurovacie rebríkové oceľové, lxvxhĺ 750x1696x30-65 mm, pripojenie G 1/2" vnútorné, TP-01-750.1696-36</t>
  </si>
  <si>
    <t>732286877</t>
  </si>
  <si>
    <t>735191903.S</t>
  </si>
  <si>
    <t>Vyčistenie vykurovacích telies prepláchnutím vodou oceľových alebo hliníkových</t>
  </si>
  <si>
    <t>1158254829</t>
  </si>
  <si>
    <t>735191905.S</t>
  </si>
  <si>
    <t>Ostatné opravy vykurovacích telies, odvzdušnenie telesa</t>
  </si>
  <si>
    <t>-1678004079</t>
  </si>
  <si>
    <t>735191910.S</t>
  </si>
  <si>
    <t>Napustenie vody do vykurovacieho systému vrátane potrubia o v. pl. vykurovacích telies</t>
  </si>
  <si>
    <t>1146626014</t>
  </si>
  <si>
    <t>735890802.S</t>
  </si>
  <si>
    <t>Vnútrostaveniskové premiestnenie vybúraných hmôt vykurovacích telies do 12m</t>
  </si>
  <si>
    <t>-942557435</t>
  </si>
  <si>
    <t>998735102.S</t>
  </si>
  <si>
    <t>Presun hmôt pre vykurovacie telesá v objektoch výšky nad 6 do 12 m</t>
  </si>
  <si>
    <t>-748180433</t>
  </si>
  <si>
    <t>230050031.S</t>
  </si>
  <si>
    <t>1411710482</t>
  </si>
  <si>
    <t>Podperný systém pre potrubie, závitová tyč, nosník, podložka pre uchytenie potrubí, spojovací a montážny materiál</t>
  </si>
  <si>
    <t>-831988245</t>
  </si>
  <si>
    <t>-974558849</t>
  </si>
  <si>
    <t>552810004400.S</t>
  </si>
  <si>
    <t>Objímka dvojitá značky 2 06 2210 1" D 34 mm</t>
  </si>
  <si>
    <t>1945363985</t>
  </si>
  <si>
    <t>552810004500.S</t>
  </si>
  <si>
    <t>Objímka dvojitá značky 2 06 2210 5/4" D 43 mm</t>
  </si>
  <si>
    <t>904150804</t>
  </si>
  <si>
    <t>1095325220</t>
  </si>
  <si>
    <t>HZS000114.Sr1</t>
  </si>
  <si>
    <t>Montážne práce najnáročnejšie na odbornosť v rozsahu viac ako 8 hodín, vykurovacia skúška</t>
  </si>
  <si>
    <t>sub</t>
  </si>
  <si>
    <t>-435915604</t>
  </si>
  <si>
    <t>HZS000114.Sr2</t>
  </si>
  <si>
    <t>Montážne práce najnáročnejšie na odbornosť v rozsahu viac ako 8 hodín, vyregulovanie systému</t>
  </si>
  <si>
    <t>-2116522352</t>
  </si>
  <si>
    <t>SO 01.5 - VZT</t>
  </si>
  <si>
    <t xml:space="preserve">    9 - OSTATNÉ KONŠTRUKCIE A PRÁCE</t>
  </si>
  <si>
    <t>D2 - PRÁCE A DODÁVKY PSV</t>
  </si>
  <si>
    <t>OSTATNÉ KONŠTRUKCIE A PRÁCE</t>
  </si>
  <si>
    <t>97513-1110</t>
  </si>
  <si>
    <t>Jadrové vrty diamantovými korunkami do D 100 mm do stien z tehál</t>
  </si>
  <si>
    <t>97513-1112</t>
  </si>
  <si>
    <t>Jadrové vrty diamantovými korunkami do D 120 mm do stien z tehál</t>
  </si>
  <si>
    <t>97513-1114</t>
  </si>
  <si>
    <t>Jadrové vrty diamantovými korunkami do D 140 mm do stien z tehál</t>
  </si>
  <si>
    <t>97525-1118</t>
  </si>
  <si>
    <t>Jadrové vrty diamantovými korunkami do D 180 mm do stropov železobetónových</t>
  </si>
  <si>
    <t>97525-1120</t>
  </si>
  <si>
    <t>Jadrové vrty diamantovými korunkami do D 200 mm do stropov železobetónových</t>
  </si>
  <si>
    <t>97901-1111</t>
  </si>
  <si>
    <t>Zvislá doprava sute a vybúr. hmôt za prvé podlažie</t>
  </si>
  <si>
    <t>97901-1121</t>
  </si>
  <si>
    <t>Zvislá doprava sute a vybúr. hmôt za každé ďalšie podlažie</t>
  </si>
  <si>
    <t>97908-1111</t>
  </si>
  <si>
    <t>Odvoz sute a vybúraných hmôt na skládku do 1 km</t>
  </si>
  <si>
    <t>97908-1121</t>
  </si>
  <si>
    <t>Odvoz sute a vybúraných hmôt na skládku každý ďalší 1 km</t>
  </si>
  <si>
    <t>97908-2111</t>
  </si>
  <si>
    <t>Vnútrostavenisková doprava sute a vybúraných hmôt do 10 m</t>
  </si>
  <si>
    <t>97908-2121</t>
  </si>
  <si>
    <t>Vnútrost. doprava sute a vybúraných hmôt každých ďalších 5 m</t>
  </si>
  <si>
    <t>97908-7113</t>
  </si>
  <si>
    <t>Nakladanie vybúraných hmôt</t>
  </si>
  <si>
    <t>97913-1409</t>
  </si>
  <si>
    <t>Poplatok za ulož.a znešk.staveb.sute na vymedzených skládkach "O"-ostatný odpad</t>
  </si>
  <si>
    <t>71341-1141</t>
  </si>
  <si>
    <t>Montáž tep. izolácie potrubia 1x pásmi, rohožami s Al fóliou stiahn. Al páskou</t>
  </si>
  <si>
    <t>631 5A3670</t>
  </si>
  <si>
    <t>izolácia tepelná K-FLEX AL CLAD, hr.19mm</t>
  </si>
  <si>
    <t>71351-0737</t>
  </si>
  <si>
    <t>Utesnenie prestupov rúr DN 180 mm protipož. speňujúcou páskou</t>
  </si>
  <si>
    <t>99871-3202</t>
  </si>
  <si>
    <t>Presun hmôt pre izolácie tepelné v objektoch výšky do 12 m</t>
  </si>
  <si>
    <t>240-1-7</t>
  </si>
  <si>
    <t>Prestup VZT cez strechu M+D</t>
  </si>
  <si>
    <t>24001-0073</t>
  </si>
  <si>
    <t>Montáž, ventilátor radiálny so spätnou klapkou a filtrom</t>
  </si>
  <si>
    <t>429 143051</t>
  </si>
  <si>
    <t>Ventilátor radiálny Vortice QUATRO MICRO 80</t>
  </si>
  <si>
    <t>429 143052</t>
  </si>
  <si>
    <t>Ventilátor radiálny Vortice QUATRO MICRO 80 I</t>
  </si>
  <si>
    <t>429 143053</t>
  </si>
  <si>
    <t>Ventilátor radiálny Vortice QUATRO Super  I T-HSC</t>
  </si>
  <si>
    <t>429 143054</t>
  </si>
  <si>
    <t>Ventilátor radiálny Vortice QUATRO Super T-HSC</t>
  </si>
  <si>
    <t>24007-0137</t>
  </si>
  <si>
    <t>Montáž, výfuková hlavica 180</t>
  </si>
  <si>
    <t>429 721500</t>
  </si>
  <si>
    <t>Hlavica výfuková VHS 180</t>
  </si>
  <si>
    <t>24008-0538</t>
  </si>
  <si>
    <t>Montáž, potrubie SPIRO 80 tesné vrátane tvaroviek</t>
  </si>
  <si>
    <t>429 811509</t>
  </si>
  <si>
    <t>Potrubie SPIRO d 80 tesné</t>
  </si>
  <si>
    <t>24008-0539</t>
  </si>
  <si>
    <t>Montáž, potrubie SPIRO 100 tesné vrátane tvaroviek</t>
  </si>
  <si>
    <t>429 811510</t>
  </si>
  <si>
    <t>Potrubie SPIRO d 100 tesné</t>
  </si>
  <si>
    <t>24008-0540</t>
  </si>
  <si>
    <t>Montáž, potrubie SPIRO 125 tesné vrátane tvaroviek</t>
  </si>
  <si>
    <t>429 811511</t>
  </si>
  <si>
    <t>Potrubie SPIRO d 125 tesné</t>
  </si>
  <si>
    <t>24008-0541</t>
  </si>
  <si>
    <t>Montáž, potrubie SPIRO 160 tesné vrátane tvaroviek</t>
  </si>
  <si>
    <t>429 811512</t>
  </si>
  <si>
    <t>Potrubie SPIRO d 160 tesné</t>
  </si>
  <si>
    <t>24008-0542</t>
  </si>
  <si>
    <t>Montáž, potrubie SPIRO 180 tesné vrátane tvaroviek</t>
  </si>
  <si>
    <t>429 811513</t>
  </si>
  <si>
    <t>Potrubie SPIRO d 180 tesné</t>
  </si>
  <si>
    <t>24009-0059</t>
  </si>
  <si>
    <t>Montáž, spätná klapka s príslušenstvom</t>
  </si>
  <si>
    <t>429 710901</t>
  </si>
  <si>
    <t>Klapka spätná RSKW 100 tesná</t>
  </si>
  <si>
    <t>429 710902</t>
  </si>
  <si>
    <t>Klapka spätná RSKW 125 tesná</t>
  </si>
  <si>
    <t>429 710903</t>
  </si>
  <si>
    <t>Servisný diel pre klapku spätnú RSKW, RD instabox 100</t>
  </si>
  <si>
    <t>429 710904</t>
  </si>
  <si>
    <t>Servisný diel pre klapku spätnú RSKW, RD instabox 125</t>
  </si>
  <si>
    <t>24009-0483</t>
  </si>
  <si>
    <t>Montáž, mriežka fasádna</t>
  </si>
  <si>
    <t>553 444160</t>
  </si>
  <si>
    <t>Mriežka nerezová fasádna KMK 100</t>
  </si>
  <si>
    <t>553 444170</t>
  </si>
  <si>
    <t>Mriežka nerezová fasádna KMK 125</t>
  </si>
  <si>
    <t>24009-0491</t>
  </si>
  <si>
    <t>Závesy a objímky VZT D+M</t>
  </si>
  <si>
    <t>SO 01.6 - Elektroinštalácia</t>
  </si>
  <si>
    <t>D1 - Montáž základná C-210 M</t>
  </si>
  <si>
    <t>D3 - Nosný materiál pre zákl.montáž</t>
  </si>
  <si>
    <t>D4 - Špecifický nosný materiál</t>
  </si>
  <si>
    <t>D5 - Montáž špec.nosného materiálu</t>
  </si>
  <si>
    <t>D6 - ROZVáDZAČE - ZOSTAVOVANIE</t>
  </si>
  <si>
    <t>D7 - Rozvádzač RH</t>
  </si>
  <si>
    <t>D8 - Rozvádzač PR-1</t>
  </si>
  <si>
    <t>D9 - Rozvádzač PR-2</t>
  </si>
  <si>
    <t>D10 - Rozvádzač PR-3</t>
  </si>
  <si>
    <t>D11 - Rozvádzač PR-F</t>
  </si>
  <si>
    <t>D12 - Rozvádzač PR-S</t>
  </si>
  <si>
    <t>D13 - Rozvádzač PR-Ž</t>
  </si>
  <si>
    <t xml:space="preserve">    D13.1 - dopravné náklady rozvádzače</t>
  </si>
  <si>
    <t>D14 - NÁHRADNÉ ZDROJE</t>
  </si>
  <si>
    <t>D15 - BLESKOZVOD</t>
  </si>
  <si>
    <t>D16 - Zemné práce C-460 M</t>
  </si>
  <si>
    <t>D17 - Stavebné úpravy C 801-3</t>
  </si>
  <si>
    <t>D18 - Ostatné náklady</t>
  </si>
  <si>
    <t>D19 - Odborná prehliadka a skúšky</t>
  </si>
  <si>
    <t>D20 - HZS</t>
  </si>
  <si>
    <t>Montáž základná C-210 M</t>
  </si>
  <si>
    <t>210 01-0001p</t>
  </si>
  <si>
    <t>Rúrky ohybné, pevne volné FXP 16</t>
  </si>
  <si>
    <t>210 01-0004p</t>
  </si>
  <si>
    <t>Rúrky ohybné, pevne volné FXP 20</t>
  </si>
  <si>
    <t>Pol1</t>
  </si>
  <si>
    <t>Trubka UPRM 16 - 2,5</t>
  </si>
  <si>
    <t>Pol2</t>
  </si>
  <si>
    <t>Trubka UPRM 20 - 2,5</t>
  </si>
  <si>
    <t>Pol3</t>
  </si>
  <si>
    <t>Trubka UPRM 25 - 2,5</t>
  </si>
  <si>
    <t>210 01-0301</t>
  </si>
  <si>
    <t>Krabica prístrojová bez zapojenia KPR 68 pre násobnú montáž, hl. 66mm</t>
  </si>
  <si>
    <t>210 01-0321p</t>
  </si>
  <si>
    <t>Krabica rozvodná KR68 včetne viečka</t>
  </si>
  <si>
    <t>Pol4</t>
  </si>
  <si>
    <t>Krabica rozvodná KR125</t>
  </si>
  <si>
    <t>210 01-0351</t>
  </si>
  <si>
    <t>krabica rozvodná acidur 6455-11</t>
  </si>
  <si>
    <t>210 01-0453</t>
  </si>
  <si>
    <t>krabica rozvodná kovová KOPOS 8111, IP54</t>
  </si>
  <si>
    <t>210 01-0502</t>
  </si>
  <si>
    <t>Osadenie svorky na volný vývod</t>
  </si>
  <si>
    <t>210 29-0742</t>
  </si>
  <si>
    <t>Zapojenie ventilátorov</t>
  </si>
  <si>
    <t>210 29-0814</t>
  </si>
  <si>
    <t>Zapojenie spotrebičov</t>
  </si>
  <si>
    <t>211-01-0002</t>
  </si>
  <si>
    <t>Osadenie hmoždinky do tehly hmoždinka 8</t>
  </si>
  <si>
    <t>210 02-0254</t>
  </si>
  <si>
    <t>Montáž kabelového roštu OBO RKSM - 3m</t>
  </si>
  <si>
    <t>210 02-0341p</t>
  </si>
  <si>
    <t>Skupinový držiak OBO GRIP M - s požiar.odol.</t>
  </si>
  <si>
    <t>210 80-0105p</t>
  </si>
  <si>
    <t>Kábel uložený pod omietkou, v žľabe 1-CXKH-R-O  3 x 1,5</t>
  </si>
  <si>
    <t>210 80-0115p</t>
  </si>
  <si>
    <t>Kábel uložený pod omietkou, v žľabe 1-CXKH-R-O  5 x 1,5</t>
  </si>
  <si>
    <t>210 80-0105p.1</t>
  </si>
  <si>
    <t>Kábel uložený pod omietkou, v žľabe 1-CXKH-R-J  3 x 1,5</t>
  </si>
  <si>
    <t>210 80-0106p</t>
  </si>
  <si>
    <t>Kábel uložený pod omietkou, v žľabe 1-CXKH-R-J  3 x 2,5</t>
  </si>
  <si>
    <t>210 80-0115p.1</t>
  </si>
  <si>
    <t>Kábel uložený pod omietkou, v žľabe 1-CXKH-R-J  5 x 1,5</t>
  </si>
  <si>
    <t>210 80-0116p</t>
  </si>
  <si>
    <t>Kábel uložený pod omietkou, v žľabe 1-CXKH-R-J  5 x 2,5</t>
  </si>
  <si>
    <t>210 80-0117p</t>
  </si>
  <si>
    <t>Kábel uložený pod omietkou, v žľabe 1-CXKH-R-J  5 x 4</t>
  </si>
  <si>
    <t>210 80-0012p</t>
  </si>
  <si>
    <t>Kábel uložený pod omietkou, v žľabe 1-CXKH-R-J  5 x 6</t>
  </si>
  <si>
    <t>210 80-0013p</t>
  </si>
  <si>
    <t>Kábel uložený pod omietkou, v žľabe 1-CXKH-R-J  5 x 10</t>
  </si>
  <si>
    <t>210 80-0014p</t>
  </si>
  <si>
    <t>Kábel uložený pod omietkou, v žľabe 1-CXKH-R-J  5 x 16</t>
  </si>
  <si>
    <t>210 81-0089p</t>
  </si>
  <si>
    <t>Kábel uložený pod omietkou, v žľabe 1-CXKH-R-J  5 x 25</t>
  </si>
  <si>
    <t>210 81-0090p</t>
  </si>
  <si>
    <t>Kábel uložený pod omietkou, v žľabe 1-N2XH-J  4 x 70</t>
  </si>
  <si>
    <t>210 80-0546p</t>
  </si>
  <si>
    <t>Vodič uložený pevne 1-C5XKE-V 4    zeleno/žltý</t>
  </si>
  <si>
    <t>210 80-0547p</t>
  </si>
  <si>
    <t>Vodič uložený pevne 1-C5XKE-V 6    zeleno/žltý</t>
  </si>
  <si>
    <t>210 80-0548p</t>
  </si>
  <si>
    <t>Vodič uložený pevne 1-C5XKE-V 10   zeleno/žltý</t>
  </si>
  <si>
    <t>210 80-0549p</t>
  </si>
  <si>
    <t>Vodič uložený pevne 1-C5XKE-V 16mm2 zelenožltý</t>
  </si>
  <si>
    <t>210 80-2342P</t>
  </si>
  <si>
    <t>Vodič uložený pevne JE-H(St)H-V 2 x 2 x 0,8</t>
  </si>
  <si>
    <t>210 95-0101</t>
  </si>
  <si>
    <t>Vodič uložený pevne FTP 4p, Cat. 6</t>
  </si>
  <si>
    <t>210 95-0101.1</t>
  </si>
  <si>
    <t>Označovací štítok na kábel</t>
  </si>
  <si>
    <t>210 10-0002</t>
  </si>
  <si>
    <t>Uloženie vodičov v rozvádzačoch do  4   Cu</t>
  </si>
  <si>
    <t>210 10-0003</t>
  </si>
  <si>
    <t>Uloženie vodičov v rozvádzačoch do  6   Cu</t>
  </si>
  <si>
    <t>210 10-0004</t>
  </si>
  <si>
    <t>Uloženie vodičov v rozvádzačoch do  10   Cu</t>
  </si>
  <si>
    <t>210 10-0005</t>
  </si>
  <si>
    <t>Uloženie vodičov v rozvádzačoch do 16   Cu</t>
  </si>
  <si>
    <t>210 10-0251</t>
  </si>
  <si>
    <t>Uloženie káblov do  5 x 10</t>
  </si>
  <si>
    <t>210 10-0252p</t>
  </si>
  <si>
    <t>Uloženie káblov do  5 x 25</t>
  </si>
  <si>
    <t>210 10-0255p</t>
  </si>
  <si>
    <t>Uloženie káblov do  5 x 120</t>
  </si>
  <si>
    <t>210 10-0701p</t>
  </si>
  <si>
    <t>Koncovka teplom zmrštiteľná do 5x70</t>
  </si>
  <si>
    <t>210 22-0001</t>
  </si>
  <si>
    <t>pásik FeZn 40x3</t>
  </si>
  <si>
    <t>210 22-0321</t>
  </si>
  <si>
    <t>svorka Bernard vč. pásky</t>
  </si>
  <si>
    <t>210 22-0381/P</t>
  </si>
  <si>
    <t>Skrinka  PS, KO125+svorkovnica</t>
  </si>
  <si>
    <t>210 22-0381/P.1</t>
  </si>
  <si>
    <t>Skrinka  pospojovania OBO 1804/UP</t>
  </si>
  <si>
    <t>210 22-0301P</t>
  </si>
  <si>
    <t>svorka ochranného pospojovania</t>
  </si>
  <si>
    <t>210 22-0321P</t>
  </si>
  <si>
    <t>ekvipotenciálna prípojnica EP</t>
  </si>
  <si>
    <t>Nosný materiál pre zákl.montáž</t>
  </si>
  <si>
    <t>Pol6</t>
  </si>
  <si>
    <t>FXP 16</t>
  </si>
  <si>
    <t>Pol7</t>
  </si>
  <si>
    <t>FXP 25</t>
  </si>
  <si>
    <t>Pol8</t>
  </si>
  <si>
    <t>FXP 16 + príchytky</t>
  </si>
  <si>
    <t>Pol9</t>
  </si>
  <si>
    <t>FXP 20 + príchytky</t>
  </si>
  <si>
    <t>Pol10</t>
  </si>
  <si>
    <t>FXP 25 + príchytky</t>
  </si>
  <si>
    <t>Pol11</t>
  </si>
  <si>
    <t>KPR 68 pre násobnú montáž, hl. 66mm</t>
  </si>
  <si>
    <t>Pol12</t>
  </si>
  <si>
    <t>Viečko KPR 68</t>
  </si>
  <si>
    <t>Pol13</t>
  </si>
  <si>
    <t>Krabica KR68</t>
  </si>
  <si>
    <t>Pol14</t>
  </si>
  <si>
    <t>krabica acidur 6455-11</t>
  </si>
  <si>
    <t>Pol15</t>
  </si>
  <si>
    <t>svorka wago 2x2,5</t>
  </si>
  <si>
    <t>Pol16</t>
  </si>
  <si>
    <t>svorka wago 3x2,5</t>
  </si>
  <si>
    <t>Pol17</t>
  </si>
  <si>
    <t>svorka wago 4x2,5</t>
  </si>
  <si>
    <t>Pol18</t>
  </si>
  <si>
    <t>svorka wago 5x2,5</t>
  </si>
  <si>
    <t>Pol19</t>
  </si>
  <si>
    <t>svorka lustrová wago 2x2,5</t>
  </si>
  <si>
    <t>Pol20</t>
  </si>
  <si>
    <t>svorka wago lustrová 3x2,5</t>
  </si>
  <si>
    <t>Pol21</t>
  </si>
  <si>
    <t>svorka wago lustrová4x2,5</t>
  </si>
  <si>
    <t>Pol22</t>
  </si>
  <si>
    <t>svorka wago lustrová 5x2,5</t>
  </si>
  <si>
    <t>Pol23</t>
  </si>
  <si>
    <t>hmoždinka 8mm PVC</t>
  </si>
  <si>
    <t>Pol24</t>
  </si>
  <si>
    <t>Žlab OBO 300x60</t>
  </si>
  <si>
    <t>Pol25</t>
  </si>
  <si>
    <t>Oblúk OBO</t>
  </si>
  <si>
    <t>Pol26</t>
  </si>
  <si>
    <t>Poklop OBO</t>
  </si>
  <si>
    <t>Pol27</t>
  </si>
  <si>
    <t>Držiak OBO</t>
  </si>
  <si>
    <t>Pol28</t>
  </si>
  <si>
    <t>Skrutka OBO - 100 ks</t>
  </si>
  <si>
    <t>Pol29</t>
  </si>
  <si>
    <t>výstaržné tabuľly</t>
  </si>
  <si>
    <t>Pol30</t>
  </si>
  <si>
    <t>1-CXKH-R-O  3 x 1,5</t>
  </si>
  <si>
    <t>Pol31</t>
  </si>
  <si>
    <t>1-CXKH-R-O  5 x 1,5</t>
  </si>
  <si>
    <t>Pol32</t>
  </si>
  <si>
    <t>1-CXKH-R-J  3 x 1,5</t>
  </si>
  <si>
    <t>Pol33</t>
  </si>
  <si>
    <t>1-CXKH-R-J  3 x 2,5</t>
  </si>
  <si>
    <t>Pol34</t>
  </si>
  <si>
    <t>1-CXKH-R-J  5 x 1,5</t>
  </si>
  <si>
    <t>Pol35</t>
  </si>
  <si>
    <t>1-CXKH-R-J  5 x 2,5</t>
  </si>
  <si>
    <t>Pol36</t>
  </si>
  <si>
    <t>1-CXKH-R-J  5 x 4</t>
  </si>
  <si>
    <t>Pol37</t>
  </si>
  <si>
    <t>1-CXKH-R-J  5 x 6</t>
  </si>
  <si>
    <t>Pol38</t>
  </si>
  <si>
    <t>1-CXKH-R-J  5 x 10</t>
  </si>
  <si>
    <t>Pol39</t>
  </si>
  <si>
    <t>1-CXKH-R-J  5 x 16</t>
  </si>
  <si>
    <t>Pol40</t>
  </si>
  <si>
    <t>1-CXKH-R-J  5 x 25</t>
  </si>
  <si>
    <t>Pol41</t>
  </si>
  <si>
    <t>1-N2XH-J  4 x 70</t>
  </si>
  <si>
    <t>Pol42</t>
  </si>
  <si>
    <t>JE-H(St)H-V 2 x 2 x 0,8</t>
  </si>
  <si>
    <t>Pol43</t>
  </si>
  <si>
    <t>FTP 4p, Cat. 6</t>
  </si>
  <si>
    <t>Pol44</t>
  </si>
  <si>
    <t>1-C5XKE-V 4    zeleno/žltý</t>
  </si>
  <si>
    <t>Pol45</t>
  </si>
  <si>
    <t>1-C5XKE-V 6    zeleno/žltý</t>
  </si>
  <si>
    <t>Pol46</t>
  </si>
  <si>
    <t>1-C5XKE-V 10   zeleno/žltý</t>
  </si>
  <si>
    <t>Pol47</t>
  </si>
  <si>
    <t>1-C5XKE-V 16   zeleno/žltý</t>
  </si>
  <si>
    <t>Pol48</t>
  </si>
  <si>
    <t>Raychem do 5x50</t>
  </si>
  <si>
    <t>Pol49</t>
  </si>
  <si>
    <t>Pol50</t>
  </si>
  <si>
    <t>svorka Bernard vrátane pásky</t>
  </si>
  <si>
    <t>Pol51</t>
  </si>
  <si>
    <t>pásik Cu 10x0,1mm</t>
  </si>
  <si>
    <t>Pol52</t>
  </si>
  <si>
    <t>Pol53</t>
  </si>
  <si>
    <t>Hlavná uzemňovacia prípojnica</t>
  </si>
  <si>
    <t>Pol54</t>
  </si>
  <si>
    <t>svorky pre pospojovanie</t>
  </si>
  <si>
    <t>PPV</t>
  </si>
  <si>
    <t>Podružný materiál</t>
  </si>
  <si>
    <t>D4</t>
  </si>
  <si>
    <t>Špecifický nosný materiál</t>
  </si>
  <si>
    <t>Pol55</t>
  </si>
  <si>
    <t>spínač č.1 3558A-06940B  IP 44</t>
  </si>
  <si>
    <t>Pol56</t>
  </si>
  <si>
    <t>spínač č.5 3558A-05940B  IP 44</t>
  </si>
  <si>
    <t>Pol57</t>
  </si>
  <si>
    <t>spínač č.6 3558A-06940B  IP 44</t>
  </si>
  <si>
    <t>Pol58</t>
  </si>
  <si>
    <t>spínač č.7 3558A-07140B  IP 44</t>
  </si>
  <si>
    <t>Pol59</t>
  </si>
  <si>
    <t>spínač č.1 3559-A01345+3559B-A00651214</t>
  </si>
  <si>
    <t>Pol60</t>
  </si>
  <si>
    <t>spínač č.5 3559-A05345+3559B-A00652214</t>
  </si>
  <si>
    <t>Pol61</t>
  </si>
  <si>
    <t>spínač č.6 3559-A06345+3559B-A00651214</t>
  </si>
  <si>
    <t>Pol62</t>
  </si>
  <si>
    <t>spínač č.7 3559-A07345+3559B-A00651214</t>
  </si>
  <si>
    <t>Pol63</t>
  </si>
  <si>
    <t>tlačítko 3559-A91345+3559B-A00651214</t>
  </si>
  <si>
    <t>Pol64</t>
  </si>
  <si>
    <t>jednorámik</t>
  </si>
  <si>
    <t>Pol65</t>
  </si>
  <si>
    <t>dvojrámik</t>
  </si>
  <si>
    <t>Pol66</t>
  </si>
  <si>
    <t>trojrámik</t>
  </si>
  <si>
    <t>Pol67</t>
  </si>
  <si>
    <t>štvorrámik</t>
  </si>
  <si>
    <t>Pol68</t>
  </si>
  <si>
    <t>zásuvka 2495-0-0059 pre ochranné pospojovanie</t>
  </si>
  <si>
    <t>Pol69</t>
  </si>
  <si>
    <t>zásuvka zap.230V/16A, IP44, 5518A-22989B</t>
  </si>
  <si>
    <t>Pol70</t>
  </si>
  <si>
    <t>zásuvka 230V/16A, IP20, 5518-2610B</t>
  </si>
  <si>
    <t>Pol71</t>
  </si>
  <si>
    <t>zásuvka 400V/16A, IP44, 416MHS6</t>
  </si>
  <si>
    <t>Pol72</t>
  </si>
  <si>
    <t>Sporákový vypínač 400V/16A zapustený</t>
  </si>
  <si>
    <t>Pol73</t>
  </si>
  <si>
    <t>Vačkový vypínač SJ25A</t>
  </si>
  <si>
    <t>Pol74</t>
  </si>
  <si>
    <t>Ns - SEC EVOLUX 8W.3 strop., záves. plexi, Al rám.</t>
  </si>
  <si>
    <t>Pol75</t>
  </si>
  <si>
    <t>SVIETIDLO LED, 1x44W, IP20</t>
  </si>
  <si>
    <t>Pol76</t>
  </si>
  <si>
    <t>SVIETIDLO LED, 1x27W, IP44</t>
  </si>
  <si>
    <t>Pol77</t>
  </si>
  <si>
    <t>SVIETIDLO PRISADENÉ, 250 V, IP 65</t>
  </si>
  <si>
    <t>Pol78</t>
  </si>
  <si>
    <t>SVIETIDLO DO RASTRU 600x600, IP 20, 45 W</t>
  </si>
  <si>
    <t>Pol79</t>
  </si>
  <si>
    <t>SVIETIDLO DO RASTRU 600x600, IP 44, 40 W</t>
  </si>
  <si>
    <t>Pol80</t>
  </si>
  <si>
    <t>SVIETIDLO PRISADENÉ S NEROZB. SKLOM, 250 V,</t>
  </si>
  <si>
    <t>709</t>
  </si>
  <si>
    <t>708</t>
  </si>
  <si>
    <t>D5</t>
  </si>
  <si>
    <t>Montáž špec.nosného materiálu</t>
  </si>
  <si>
    <t>210 11-0041</t>
  </si>
  <si>
    <t>jednopólový - radenie 1</t>
  </si>
  <si>
    <t>210 11-0043</t>
  </si>
  <si>
    <t>sériový prepínač - radenie 5</t>
  </si>
  <si>
    <t>210 11-0045</t>
  </si>
  <si>
    <t>striedavý prepínač - radenie 6</t>
  </si>
  <si>
    <t>210 11-0046</t>
  </si>
  <si>
    <t>krížový prepínač - radenie 7</t>
  </si>
  <si>
    <t>210 11-0048</t>
  </si>
  <si>
    <t>ovládač tlačidlový zapínací - radenie 1Oso</t>
  </si>
  <si>
    <t>210 11-0091</t>
  </si>
  <si>
    <t>spínač s plynulou reguláciou osvetlenia</t>
  </si>
  <si>
    <t>210 11-0511p</t>
  </si>
  <si>
    <t>spínač 400V/20A IP54</t>
  </si>
  <si>
    <t>210 11-0071P</t>
  </si>
  <si>
    <t>montáž elektron.spínacích hodín SPH01</t>
  </si>
  <si>
    <t>210 11-1011</t>
  </si>
  <si>
    <t>10/16 A 2P+Z</t>
  </si>
  <si>
    <t>210 11-1053P</t>
  </si>
  <si>
    <t>zásuvka ochranného pospojovania</t>
  </si>
  <si>
    <t>210 11-1101p</t>
  </si>
  <si>
    <t>zásuvka priemyselná 400V/16 A 3P+N+Z</t>
  </si>
  <si>
    <t>210 14-0261P</t>
  </si>
  <si>
    <t>havarijné tlačítko</t>
  </si>
  <si>
    <t>210 19-0002</t>
  </si>
  <si>
    <t>do 50 kg</t>
  </si>
  <si>
    <t>210 19-0003</t>
  </si>
  <si>
    <t>do 100 kg</t>
  </si>
  <si>
    <t>210 19-0001</t>
  </si>
  <si>
    <t>montáž výrovnávača potenciálu VP</t>
  </si>
  <si>
    <t>210 20-0006</t>
  </si>
  <si>
    <t>Pol81</t>
  </si>
  <si>
    <t>210 20-1061</t>
  </si>
  <si>
    <t>210 20-0053</t>
  </si>
  <si>
    <t>210 20-0053.1</t>
  </si>
  <si>
    <t>210 20-0053.2</t>
  </si>
  <si>
    <t>210 20-0053.3</t>
  </si>
  <si>
    <t>800</t>
  </si>
  <si>
    <t>D6</t>
  </si>
  <si>
    <t>ROZVáDZAČE - ZOSTAVOVANIE</t>
  </si>
  <si>
    <t>D7</t>
  </si>
  <si>
    <t>Rozvádzač RH</t>
  </si>
  <si>
    <t>950</t>
  </si>
  <si>
    <t>Montáž rozvádzača RH</t>
  </si>
  <si>
    <t>Pol82</t>
  </si>
  <si>
    <t>SKRIŇOVÝ ROZVÁDZAČ  2100x820x300</t>
  </si>
  <si>
    <t>Pol83</t>
  </si>
  <si>
    <t>Modeion BH250NE305 s vypínacou cievkou SE.BH160</t>
  </si>
  <si>
    <t>Pol84</t>
  </si>
  <si>
    <t>VS7 - 15/280  prepäťová ochrana</t>
  </si>
  <si>
    <t>Pol85</t>
  </si>
  <si>
    <t>LTS 80/80 – PHN-63A</t>
  </si>
  <si>
    <t>Pol86</t>
  </si>
  <si>
    <t>C40/3 40A</t>
  </si>
  <si>
    <t>Pol87</t>
  </si>
  <si>
    <t>B25/3 25A</t>
  </si>
  <si>
    <t>Pol88</t>
  </si>
  <si>
    <t>Prúdový chránič 40/4/0,30</t>
  </si>
  <si>
    <t>Pol89</t>
  </si>
  <si>
    <t>Prúdový chránič 16/2/0,30</t>
  </si>
  <si>
    <t>Pol90</t>
  </si>
  <si>
    <t>Prúdový chránič 10/2/0,30</t>
  </si>
  <si>
    <t>Pol91</t>
  </si>
  <si>
    <t>C16/3 16A</t>
  </si>
  <si>
    <t>Pol92</t>
  </si>
  <si>
    <t>B6/1A</t>
  </si>
  <si>
    <t>Pol93</t>
  </si>
  <si>
    <t>C32/3A</t>
  </si>
  <si>
    <t>Pol94</t>
  </si>
  <si>
    <t>Popäťová cievka k BH</t>
  </si>
  <si>
    <t>Pol95</t>
  </si>
  <si>
    <t>Záložný zdroj k podpäťovej cievke</t>
  </si>
  <si>
    <t>Pol96</t>
  </si>
  <si>
    <t>C20/3 20A</t>
  </si>
  <si>
    <t>Pol97</t>
  </si>
  <si>
    <t>svorka 2,5</t>
  </si>
  <si>
    <t>Pol98</t>
  </si>
  <si>
    <t>svorka 6</t>
  </si>
  <si>
    <t>Pol99</t>
  </si>
  <si>
    <t>svorka 10</t>
  </si>
  <si>
    <t>Pol100</t>
  </si>
  <si>
    <t>svorka 16</t>
  </si>
  <si>
    <t>Pol101</t>
  </si>
  <si>
    <t>svorka 50</t>
  </si>
  <si>
    <t>Pol102</t>
  </si>
  <si>
    <t>vývodka P 13,5</t>
  </si>
  <si>
    <t>Pol103</t>
  </si>
  <si>
    <t>vývodka P 21</t>
  </si>
  <si>
    <t>Pol104</t>
  </si>
  <si>
    <t>vývodka P 29</t>
  </si>
  <si>
    <t>Pol105</t>
  </si>
  <si>
    <t>Prípojnica N+PE</t>
  </si>
  <si>
    <t>Pol106</t>
  </si>
  <si>
    <t>Prípojnica L1,L2,L3 - Cu</t>
  </si>
  <si>
    <t>Pol107</t>
  </si>
  <si>
    <t>Obal na výkresy</t>
  </si>
  <si>
    <t>Pol108</t>
  </si>
  <si>
    <t>Popisný štítok</t>
  </si>
  <si>
    <t>D8</t>
  </si>
  <si>
    <t>Rozvádzač PR-1</t>
  </si>
  <si>
    <t>960</t>
  </si>
  <si>
    <t>Montáž rozvádzača PR-1</t>
  </si>
  <si>
    <t>ka</t>
  </si>
  <si>
    <t>Pol109</t>
  </si>
  <si>
    <t>Skriňa EATON 850x460x250</t>
  </si>
  <si>
    <t>Pol110</t>
  </si>
  <si>
    <t>Spínač E204i/80– 63A</t>
  </si>
  <si>
    <t>Pol111</t>
  </si>
  <si>
    <t>SPC-S-20/280  zvodič prepätia</t>
  </si>
  <si>
    <t>Pol112</t>
  </si>
  <si>
    <t>Prúdový chránič B16/2/0,03A</t>
  </si>
  <si>
    <t>Pol113</t>
  </si>
  <si>
    <t>Prúdový chránič B10/2/0,03A</t>
  </si>
  <si>
    <t>Pol114</t>
  </si>
  <si>
    <t>Prúdový chránič B40/4/0,3A</t>
  </si>
  <si>
    <t>Pol115</t>
  </si>
  <si>
    <t>B16/3</t>
  </si>
  <si>
    <t>Pol116</t>
  </si>
  <si>
    <t>B40/3</t>
  </si>
  <si>
    <t>Pol117</t>
  </si>
  <si>
    <t>B10/1</t>
  </si>
  <si>
    <t>Pol118</t>
  </si>
  <si>
    <t>Pol119</t>
  </si>
  <si>
    <t>Pol120</t>
  </si>
  <si>
    <t>Svorka rad. 2,5 mm2,</t>
  </si>
  <si>
    <t>Pol121</t>
  </si>
  <si>
    <t>Svorka rad. 6 mm2,</t>
  </si>
  <si>
    <t>Pol122</t>
  </si>
  <si>
    <t>Svorka rad. 35 mm2,</t>
  </si>
  <si>
    <t>Pol123</t>
  </si>
  <si>
    <t>Vývodka P 13,5</t>
  </si>
  <si>
    <t>Pol124</t>
  </si>
  <si>
    <t>Vývodka P 21</t>
  </si>
  <si>
    <t>Pol125</t>
  </si>
  <si>
    <t>Vývodka P 36</t>
  </si>
  <si>
    <t>Pol126</t>
  </si>
  <si>
    <t>Ochranná svorkovnica</t>
  </si>
  <si>
    <t>Pol127</t>
  </si>
  <si>
    <t>Relátko</t>
  </si>
  <si>
    <t>D9</t>
  </si>
  <si>
    <t>Rozvádzač PR-2</t>
  </si>
  <si>
    <t>999</t>
  </si>
  <si>
    <t>Montáž rozvádzača PR-2</t>
  </si>
  <si>
    <t>D10</t>
  </si>
  <si>
    <t>Rozvádzač PR-3</t>
  </si>
  <si>
    <t>994</t>
  </si>
  <si>
    <t>Montáž rozvádzača PR-3</t>
  </si>
  <si>
    <t>Pol128</t>
  </si>
  <si>
    <t>Pol129</t>
  </si>
  <si>
    <t>Pol130</t>
  </si>
  <si>
    <t>Pol131</t>
  </si>
  <si>
    <t>Pol132</t>
  </si>
  <si>
    <t>Pol133</t>
  </si>
  <si>
    <t>Pol134</t>
  </si>
  <si>
    <t>Pol135</t>
  </si>
  <si>
    <t>Pol136</t>
  </si>
  <si>
    <t>Pol137</t>
  </si>
  <si>
    <t>Pol138</t>
  </si>
  <si>
    <t>Pol139</t>
  </si>
  <si>
    <t>Pol140</t>
  </si>
  <si>
    <t>Pol141</t>
  </si>
  <si>
    <t>Pol142</t>
  </si>
  <si>
    <t>Pol143</t>
  </si>
  <si>
    <t>Pol144</t>
  </si>
  <si>
    <t>Pol145</t>
  </si>
  <si>
    <t>D11</t>
  </si>
  <si>
    <t>Rozvádzač PR-F</t>
  </si>
  <si>
    <t>1001</t>
  </si>
  <si>
    <t>Montáž rozvádzača PR-F</t>
  </si>
  <si>
    <t>Pol146</t>
  </si>
  <si>
    <t>D12</t>
  </si>
  <si>
    <t>Rozvádzač PR-S</t>
  </si>
  <si>
    <t>1002</t>
  </si>
  <si>
    <t>Montáž rozvádzača PR-S</t>
  </si>
  <si>
    <t>Pol147</t>
  </si>
  <si>
    <t>D13</t>
  </si>
  <si>
    <t>Rozvádzač PR-Ž</t>
  </si>
  <si>
    <t>1003</t>
  </si>
  <si>
    <t>Montáž rozvádzača PR-Ž</t>
  </si>
  <si>
    <t>Pol148</t>
  </si>
  <si>
    <t>Pol149</t>
  </si>
  <si>
    <t>Spínač E204i/80– 32A</t>
  </si>
  <si>
    <t>Pol150</t>
  </si>
  <si>
    <t>Regulátor EBERLE</t>
  </si>
  <si>
    <t>D13.1</t>
  </si>
  <si>
    <t>dopravné náklady rozvádzače</t>
  </si>
  <si>
    <t>1005</t>
  </si>
  <si>
    <t>Doprava a presuny</t>
  </si>
  <si>
    <t>582</t>
  </si>
  <si>
    <t>D14</t>
  </si>
  <si>
    <t>NÁHRADNÉ ZDROJE</t>
  </si>
  <si>
    <t>DODÁVKA</t>
  </si>
  <si>
    <t>UPS APC SMART VT 20KVA 400V</t>
  </si>
  <si>
    <t>584</t>
  </si>
  <si>
    <t>293</t>
  </si>
  <si>
    <t>Pol151</t>
  </si>
  <si>
    <t>DOPRAVA</t>
  </si>
  <si>
    <t>586</t>
  </si>
  <si>
    <t>Pol152</t>
  </si>
  <si>
    <t>PREPRAVA TECHNIKOV</t>
  </si>
  <si>
    <t>588</t>
  </si>
  <si>
    <t>295</t>
  </si>
  <si>
    <t>Pol153</t>
  </si>
  <si>
    <t>START</t>
  </si>
  <si>
    <t>590</t>
  </si>
  <si>
    <t>Pol154</t>
  </si>
  <si>
    <t>ULOŽENIE A MONTÁŽ</t>
  </si>
  <si>
    <t>592</t>
  </si>
  <si>
    <t>297</t>
  </si>
  <si>
    <t>Pol155</t>
  </si>
  <si>
    <t>PRIPOJENIE A REVÍZIA</t>
  </si>
  <si>
    <t>594</t>
  </si>
  <si>
    <t>Pol156</t>
  </si>
  <si>
    <t>VYPRACOVANIE SPRIEVODNEJ DOK.</t>
  </si>
  <si>
    <t>596</t>
  </si>
  <si>
    <t>D15</t>
  </si>
  <si>
    <t>BLESKOZVOD</t>
  </si>
  <si>
    <t>299</t>
  </si>
  <si>
    <t>Pol157</t>
  </si>
  <si>
    <t>FeZn 30x4 mm - 25 m</t>
  </si>
  <si>
    <t>598</t>
  </si>
  <si>
    <t>Pol158</t>
  </si>
  <si>
    <t>FeZn -10 mm v zemi</t>
  </si>
  <si>
    <t>600</t>
  </si>
  <si>
    <t>301</t>
  </si>
  <si>
    <t>Pol159</t>
  </si>
  <si>
    <t>Svorka pásovina kaliber v zemi</t>
  </si>
  <si>
    <t>602</t>
  </si>
  <si>
    <t>Pol160</t>
  </si>
  <si>
    <t>AlMgSi 8,00 vč. podpier na strechu - 20 m</t>
  </si>
  <si>
    <t>604</t>
  </si>
  <si>
    <t>303</t>
  </si>
  <si>
    <t>Pol161</t>
  </si>
  <si>
    <t>Izolovaný AlMgSi 8,00</t>
  </si>
  <si>
    <t>606</t>
  </si>
  <si>
    <t>Pol162</t>
  </si>
  <si>
    <t>Zachytávacia tyč do 3m včetne upevnenia</t>
  </si>
  <si>
    <t>608</t>
  </si>
  <si>
    <t>305</t>
  </si>
  <si>
    <t>Pol163</t>
  </si>
  <si>
    <t>Bleskozvodná svorka do 2 skrutiek</t>
  </si>
  <si>
    <t>610</t>
  </si>
  <si>
    <t>Pol164</t>
  </si>
  <si>
    <t>Bleskozvodná svorka nad 2 skrutky</t>
  </si>
  <si>
    <t>612</t>
  </si>
  <si>
    <t>307</t>
  </si>
  <si>
    <t>Pol165</t>
  </si>
  <si>
    <t>Bleskozvodná svorka na potrubie</t>
  </si>
  <si>
    <t>614</t>
  </si>
  <si>
    <t>Pol166</t>
  </si>
  <si>
    <t>Tyčový uzemňovač do 2 m</t>
  </si>
  <si>
    <t>616</t>
  </si>
  <si>
    <t>309</t>
  </si>
  <si>
    <t>Pol167</t>
  </si>
  <si>
    <t>Napínacia skrutka s okom včít. napnutia zvodu</t>
  </si>
  <si>
    <t>618</t>
  </si>
  <si>
    <t>Pol168</t>
  </si>
  <si>
    <t>DEHN ISO výložník Rd 8x690</t>
  </si>
  <si>
    <t>620</t>
  </si>
  <si>
    <t>311</t>
  </si>
  <si>
    <t>Pol169</t>
  </si>
  <si>
    <t>Svorka k zvodovej tyči</t>
  </si>
  <si>
    <t>622</t>
  </si>
  <si>
    <t>Pol170</t>
  </si>
  <si>
    <t>Osadenie krabice do uriva</t>
  </si>
  <si>
    <t>624</t>
  </si>
  <si>
    <t>313</t>
  </si>
  <si>
    <t>Pol171</t>
  </si>
  <si>
    <t>Dilatačná prepojka</t>
  </si>
  <si>
    <t>626</t>
  </si>
  <si>
    <t>Pol172</t>
  </si>
  <si>
    <t>Podpera DEHN PV-FB Rd8</t>
  </si>
  <si>
    <t>628</t>
  </si>
  <si>
    <t>315</t>
  </si>
  <si>
    <t>Pol173</t>
  </si>
  <si>
    <t>Podpera DEHN PV-F Rd13</t>
  </si>
  <si>
    <t>630</t>
  </si>
  <si>
    <t>Pol174</t>
  </si>
  <si>
    <t>Označovanie zvodov štítkami</t>
  </si>
  <si>
    <t>632</t>
  </si>
  <si>
    <t>317</t>
  </si>
  <si>
    <t>Pol175</t>
  </si>
  <si>
    <t>Zaasfaltovanie spojov VUKOL 022</t>
  </si>
  <si>
    <t>634</t>
  </si>
  <si>
    <t>Pol176</t>
  </si>
  <si>
    <t>Montážna plošina MP20</t>
  </si>
  <si>
    <t>636</t>
  </si>
  <si>
    <t>319</t>
  </si>
  <si>
    <t>Pol177</t>
  </si>
  <si>
    <t>FeZn 30x4mm - 25 m</t>
  </si>
  <si>
    <t>638</t>
  </si>
  <si>
    <t>Pol178</t>
  </si>
  <si>
    <t>FeZn -10mm v zemi</t>
  </si>
  <si>
    <t>640</t>
  </si>
  <si>
    <t>321</t>
  </si>
  <si>
    <t>Pol179</t>
  </si>
  <si>
    <t>642</t>
  </si>
  <si>
    <t>Pol180</t>
  </si>
  <si>
    <t>AlMgSi 8,00mm</t>
  </si>
  <si>
    <t>644</t>
  </si>
  <si>
    <t>323</t>
  </si>
  <si>
    <t>Pol181</t>
  </si>
  <si>
    <t>Izolovaný AlMgSi 8,00mm</t>
  </si>
  <si>
    <t>646</t>
  </si>
  <si>
    <t>Pol182</t>
  </si>
  <si>
    <t>648</t>
  </si>
  <si>
    <t>325</t>
  </si>
  <si>
    <t>Pol183</t>
  </si>
  <si>
    <t>Svorka krížová DEHN S-MV Rd 10</t>
  </si>
  <si>
    <t>650</t>
  </si>
  <si>
    <t>Pol184</t>
  </si>
  <si>
    <t>Svorka spájacia</t>
  </si>
  <si>
    <t>652</t>
  </si>
  <si>
    <t>327</t>
  </si>
  <si>
    <t>Pol185</t>
  </si>
  <si>
    <t>Svorka UNI</t>
  </si>
  <si>
    <t>654</t>
  </si>
  <si>
    <t>Pol186</t>
  </si>
  <si>
    <t>Svorka na plech</t>
  </si>
  <si>
    <t>656</t>
  </si>
  <si>
    <t>329</t>
  </si>
  <si>
    <t>Pol187</t>
  </si>
  <si>
    <t>Svorka k zberni</t>
  </si>
  <si>
    <t>658</t>
  </si>
  <si>
    <t>Pol188</t>
  </si>
  <si>
    <t>Svorka pre pospojovanie</t>
  </si>
  <si>
    <t>660</t>
  </si>
  <si>
    <t>331</t>
  </si>
  <si>
    <t>Pol189</t>
  </si>
  <si>
    <t>Svorka pre pospojovanie na potrubie</t>
  </si>
  <si>
    <t>662</t>
  </si>
  <si>
    <t>Pol190</t>
  </si>
  <si>
    <t>Skúšobná svorka</t>
  </si>
  <si>
    <t>664</t>
  </si>
  <si>
    <t>333</t>
  </si>
  <si>
    <t>Pol191</t>
  </si>
  <si>
    <t>Svorka do zeme</t>
  </si>
  <si>
    <t>666</t>
  </si>
  <si>
    <t>Pol192</t>
  </si>
  <si>
    <t>Ekvipotenciálna svorka</t>
  </si>
  <si>
    <t>668</t>
  </si>
  <si>
    <t>335</t>
  </si>
  <si>
    <t>Pol193</t>
  </si>
  <si>
    <t>Označovací štítok</t>
  </si>
  <si>
    <t>670</t>
  </si>
  <si>
    <t>Pol194</t>
  </si>
  <si>
    <t>Zberač do L-3000mm</t>
  </si>
  <si>
    <t>672</t>
  </si>
  <si>
    <t>337</t>
  </si>
  <si>
    <t>Pol195</t>
  </si>
  <si>
    <t>Upevňovacia objímka</t>
  </si>
  <si>
    <t>674</t>
  </si>
  <si>
    <t>Pol196</t>
  </si>
  <si>
    <t>Krabica pre skúšobnú svorku pre zatepl. systémy</t>
  </si>
  <si>
    <t>676</t>
  </si>
  <si>
    <t>339</t>
  </si>
  <si>
    <t>Pol197</t>
  </si>
  <si>
    <t>Dištančná vzpera  D-16 mm</t>
  </si>
  <si>
    <t>678</t>
  </si>
  <si>
    <t>Pol198</t>
  </si>
  <si>
    <t>Upevňovací svorník D-16 mm</t>
  </si>
  <si>
    <t>680</t>
  </si>
  <si>
    <t>341</t>
  </si>
  <si>
    <t>Pol199</t>
  </si>
  <si>
    <t>Zemná tyč 2 m</t>
  </si>
  <si>
    <t>682</t>
  </si>
  <si>
    <t>Pol200</t>
  </si>
  <si>
    <t>Manžety</t>
  </si>
  <si>
    <t>684</t>
  </si>
  <si>
    <t>343</t>
  </si>
  <si>
    <t>Pol201</t>
  </si>
  <si>
    <t>Prepäťová ochranaSPD1-FLP-A50-2,5</t>
  </si>
  <si>
    <t>686</t>
  </si>
  <si>
    <t>Pol202</t>
  </si>
  <si>
    <t>Strešná prechodka</t>
  </si>
  <si>
    <t>688</t>
  </si>
  <si>
    <t>345</t>
  </si>
  <si>
    <t>Pol203</t>
  </si>
  <si>
    <t>690</t>
  </si>
  <si>
    <t>Pol204</t>
  </si>
  <si>
    <t>692</t>
  </si>
  <si>
    <t>347</t>
  </si>
  <si>
    <t>Pol205</t>
  </si>
  <si>
    <t>694</t>
  </si>
  <si>
    <t>Pol206</t>
  </si>
  <si>
    <t>696</t>
  </si>
  <si>
    <t>349</t>
  </si>
  <si>
    <t>1010</t>
  </si>
  <si>
    <t>698</t>
  </si>
  <si>
    <t>1011</t>
  </si>
  <si>
    <t>700</t>
  </si>
  <si>
    <t>D16</t>
  </si>
  <si>
    <t>Zemné práce C-460 M</t>
  </si>
  <si>
    <t>351</t>
  </si>
  <si>
    <t>Pol207</t>
  </si>
  <si>
    <t>Vytýčenie trasy vedenia v zastavanom priestore</t>
  </si>
  <si>
    <t>km</t>
  </si>
  <si>
    <t>702</t>
  </si>
  <si>
    <t>Pol208</t>
  </si>
  <si>
    <t>Búranie živičných povrchov hrúbka vrstvy od 8 cm</t>
  </si>
  <si>
    <t>704</t>
  </si>
  <si>
    <t>353</t>
  </si>
  <si>
    <t>Pol209</t>
  </si>
  <si>
    <t>Rezanie škáry v asfalte/BETÓNE</t>
  </si>
  <si>
    <t>706</t>
  </si>
  <si>
    <t>Pol210</t>
  </si>
  <si>
    <t>Hĺbenie ryhy 35 cm širokej a 50 cm hlbokej pre pás FeZn, zemina tr. 3</t>
  </si>
  <si>
    <t>355</t>
  </si>
  <si>
    <t>Pol211</t>
  </si>
  <si>
    <t>Pevné spojenie páskových uzemňovačov</t>
  </si>
  <si>
    <t>710</t>
  </si>
  <si>
    <t>Pol212</t>
  </si>
  <si>
    <t>Zásyp káblovej ryhy 35/50 cm, zemina tr. 3</t>
  </si>
  <si>
    <t>357</t>
  </si>
  <si>
    <t>Pol213</t>
  </si>
  <si>
    <t>Položenie mačiny</t>
  </si>
  <si>
    <t>714</t>
  </si>
  <si>
    <t>D17</t>
  </si>
  <si>
    <t>Stavebné úpravy C 801-3</t>
  </si>
  <si>
    <t>9740822121</t>
  </si>
  <si>
    <t>Ryha pre vodiče v omietke do š.50mm</t>
  </si>
  <si>
    <t>716</t>
  </si>
  <si>
    <t>359</t>
  </si>
  <si>
    <t>9740822122</t>
  </si>
  <si>
    <t>Ryha pre vodiče v betóne do š.50mm</t>
  </si>
  <si>
    <t>718</t>
  </si>
  <si>
    <t>973031616</t>
  </si>
  <si>
    <t>Vysekanie kapies pre krabice 100x100x50mm  tehla</t>
  </si>
  <si>
    <t>720</t>
  </si>
  <si>
    <t>D18</t>
  </si>
  <si>
    <t>Ostatné náklady</t>
  </si>
  <si>
    <t>361</t>
  </si>
  <si>
    <t>Pol214</t>
  </si>
  <si>
    <t>zaistenie prevádzkového napájania</t>
  </si>
  <si>
    <t>Pol215</t>
  </si>
  <si>
    <t>dozory správcu siete (rozvodného závodu)</t>
  </si>
  <si>
    <t>363</t>
  </si>
  <si>
    <t>Pol216</t>
  </si>
  <si>
    <t>koordinacia profesií</t>
  </si>
  <si>
    <t>726</t>
  </si>
  <si>
    <t>Pol217</t>
  </si>
  <si>
    <t>práce na el. zariadení</t>
  </si>
  <si>
    <t>728</t>
  </si>
  <si>
    <t>365</t>
  </si>
  <si>
    <t>Pol218</t>
  </si>
  <si>
    <t>drobné murárske výpomoci</t>
  </si>
  <si>
    <t>730</t>
  </si>
  <si>
    <t>Pol219</t>
  </si>
  <si>
    <t>upratovacie práce</t>
  </si>
  <si>
    <t>367</t>
  </si>
  <si>
    <t>Pol220</t>
  </si>
  <si>
    <t>utesnenie prestupov</t>
  </si>
  <si>
    <t>Pol221</t>
  </si>
  <si>
    <t>dodzor  VZT na zapojenie kabeláže</t>
  </si>
  <si>
    <t>736</t>
  </si>
  <si>
    <t>369</t>
  </si>
  <si>
    <t>Pol222</t>
  </si>
  <si>
    <t>súčinnosť s architektom</t>
  </si>
  <si>
    <t>738</t>
  </si>
  <si>
    <t>Pol223</t>
  </si>
  <si>
    <t>rozmeranie krabíc, svietidiel, rístrojov, trubiek</t>
  </si>
  <si>
    <t>740</t>
  </si>
  <si>
    <t>D19</t>
  </si>
  <si>
    <t>Odborná prehliadka a skúšky</t>
  </si>
  <si>
    <t>371</t>
  </si>
  <si>
    <t>Pol224</t>
  </si>
  <si>
    <t>Prevedenie odbornej prehliadky a skúšky,</t>
  </si>
  <si>
    <t>742</t>
  </si>
  <si>
    <t>Pol225</t>
  </si>
  <si>
    <t>Vypracovanie správy</t>
  </si>
  <si>
    <t>744</t>
  </si>
  <si>
    <t>D20</t>
  </si>
  <si>
    <t>373</t>
  </si>
  <si>
    <t>Pol226</t>
  </si>
  <si>
    <t>Demontáž jestvujúcej elektroinštalácie</t>
  </si>
  <si>
    <t>746</t>
  </si>
  <si>
    <t>Pol227</t>
  </si>
  <si>
    <t>Pomocné práce</t>
  </si>
  <si>
    <t>748</t>
  </si>
  <si>
    <t>375</t>
  </si>
  <si>
    <t>Pol228</t>
  </si>
  <si>
    <t>Úprava sádrokartónového podhľadu</t>
  </si>
  <si>
    <t>750</t>
  </si>
  <si>
    <t>Pol229</t>
  </si>
  <si>
    <t>Nepredvídané práce pri montáži</t>
  </si>
  <si>
    <t>752</t>
  </si>
  <si>
    <t>SO 01.7 - Výťah</t>
  </si>
  <si>
    <t>M - Práce a dodávky M</t>
  </si>
  <si>
    <t xml:space="preserve">    21-M - Elektromontáže</t>
  </si>
  <si>
    <t>Práce a dodávky M</t>
  </si>
  <si>
    <t>21-M</t>
  </si>
  <si>
    <t>Elektromontáže</t>
  </si>
  <si>
    <t>111výťah</t>
  </si>
  <si>
    <t>Osobný výťah 630kg, 8 osôb</t>
  </si>
  <si>
    <t>SO 01.8 - Kuchyňa</t>
  </si>
  <si>
    <t xml:space="preserve">    791 - Zariadenia veľkokuchýň</t>
  </si>
  <si>
    <t>791</t>
  </si>
  <si>
    <t>Zariadenia veľkokuchýň</t>
  </si>
  <si>
    <t>79112.1</t>
  </si>
  <si>
    <t>Nerezový stôl 700x70x900</t>
  </si>
  <si>
    <t>79112.2</t>
  </si>
  <si>
    <t>Jednodrez s policou 1100x700x900</t>
  </si>
  <si>
    <t>79112.3</t>
  </si>
  <si>
    <t>Sprchová batéria s ramienkom</t>
  </si>
  <si>
    <t>79112.4</t>
  </si>
  <si>
    <t>Odpadkový kôš 60l</t>
  </si>
  <si>
    <t>79112.5</t>
  </si>
  <si>
    <t>Pracovný stôl s policou 1100x700x900</t>
  </si>
  <si>
    <t>79112.6</t>
  </si>
  <si>
    <t>Umývací stôl 1200x700x900</t>
  </si>
  <si>
    <t>79112.7</t>
  </si>
  <si>
    <t>Doska na krájanie HACCP 530x325x20 so stojanom</t>
  </si>
  <si>
    <t>79112.8</t>
  </si>
  <si>
    <t>Digitálna váha s displejom 240x540x450 do 15kg</t>
  </si>
  <si>
    <t>79112.9</t>
  </si>
  <si>
    <t>Podstolová chladnička 130l 600x600x845</t>
  </si>
  <si>
    <t>79112.10</t>
  </si>
  <si>
    <t>Nástenná skrinka, otváracie dvierka 1200x350x700</t>
  </si>
  <si>
    <t>79112.11</t>
  </si>
  <si>
    <t>Nástenná dvojpolica 1200x350</t>
  </si>
  <si>
    <t>79112.12</t>
  </si>
  <si>
    <t>Sklokeramické varidlo 800x700x900</t>
  </si>
  <si>
    <t>79112.13</t>
  </si>
  <si>
    <t>Digestor s ventilátorom 900x800x450 s potrubným rozvodom</t>
  </si>
  <si>
    <t>79112.14</t>
  </si>
  <si>
    <t>Mikrovlnka PROFI nerezová 25l 520x470x312</t>
  </si>
  <si>
    <t>79112.15</t>
  </si>
  <si>
    <t>Nástenná polica nerez 1500x350</t>
  </si>
  <si>
    <t>79112.16</t>
  </si>
  <si>
    <t>Ohrevný pult s delenými vaňami + polica a posuvné dvierka 1200x700x900</t>
  </si>
  <si>
    <t>79112.17</t>
  </si>
  <si>
    <t>Stolová polica nad ohrev pult nerez 1900x350</t>
  </si>
  <si>
    <t>79112.18</t>
  </si>
  <si>
    <t>Pracovný stôl nerez 600x700x900</t>
  </si>
  <si>
    <t>79112.19</t>
  </si>
  <si>
    <t>Umývačka riadu, 4 umývacie programy, 2x kôš 500x500, košík na príbory</t>
  </si>
  <si>
    <t>79112.20</t>
  </si>
  <si>
    <t>Nástenná polica nerez 800x350</t>
  </si>
  <si>
    <t>79112.21</t>
  </si>
  <si>
    <t>Skriňa chladiaca 570l, 4x nastav.polica</t>
  </si>
  <si>
    <t>79112.22</t>
  </si>
  <si>
    <t>Umývací stôl nerez, lisovaný drez, 1800x700x900</t>
  </si>
  <si>
    <t>79112.23</t>
  </si>
  <si>
    <t>Manipulačný vozík do 120kg</t>
  </si>
  <si>
    <t>79112.24</t>
  </si>
  <si>
    <t>Policová zostava, 4x polica, nosnosť 250kg</t>
  </si>
  <si>
    <t>Dopravné náklady</t>
  </si>
  <si>
    <t>262144</t>
  </si>
  <si>
    <t>HZS000112.S</t>
  </si>
  <si>
    <t>Montáž zariadenia kuchyne</t>
  </si>
  <si>
    <r>
      <t xml:space="preserve">Montáž a dodávka interiérových </t>
    </r>
    <r>
      <rPr>
        <strike/>
        <sz val="9"/>
        <color rgb="FFFF0000"/>
        <rFont val="Arial CE"/>
        <family val="2"/>
        <charset val="238"/>
      </rPr>
      <t>zasklených</t>
    </r>
    <r>
      <rPr>
        <sz val="9"/>
        <rFont val="Arial CE"/>
      </rPr>
      <t xml:space="preserve"> stien vrátane mobilných koľajnicových systémov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</si>
</sst>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trike/>
      <sz val="9"/>
      <color rgb="FFFF0000"/>
      <name val="Arial CE"/>
      <family val="2"/>
      <charset val="238"/>
    </font>
    <font>
      <sz val="9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9086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4" fontId="23" fillId="0" borderId="0" xfId="0" applyNumberFormat="1" applyFont="1"/>
    <xf numFmtId="166" fontId="31" fillId="0" borderId="12" xfId="0" applyNumberFormat="1" applyFont="1" applyBorder="1"/>
    <xf numFmtId="166" fontId="31" fillId="0" borderId="13" xfId="0" applyNumberFormat="1" applyFont="1" applyBorder="1"/>
    <xf numFmtId="4" fontId="32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4" fontId="33" fillId="3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3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Alignment="1">
      <alignment horizontal="center" vertical="center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21" fillId="6" borderId="22" xfId="0" applyFont="1" applyFill="1" applyBorder="1" applyAlignment="1" applyProtection="1">
      <alignment horizontal="center" vertical="center"/>
      <protection locked="0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7" fillId="0" borderId="0" xfId="0" applyNumberFormat="1" applyFont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37" fillId="0" borderId="22" xfId="0" applyFont="1" applyBorder="1" applyAlignment="1" applyProtection="1">
      <alignment horizontal="left" vertical="center" wrapText="1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4"/>
  <sheetViews>
    <sheetView showGridLines="0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50000000000003" customHeight="1">
      <c r="AR2" s="209" t="s">
        <v>5</v>
      </c>
      <c r="AS2" s="191"/>
      <c r="AT2" s="191"/>
      <c r="AU2" s="191"/>
      <c r="AV2" s="191"/>
      <c r="AW2" s="191"/>
      <c r="AX2" s="191"/>
      <c r="AY2" s="191"/>
      <c r="AZ2" s="191"/>
      <c r="BA2" s="191"/>
      <c r="BB2" s="191"/>
      <c r="BC2" s="191"/>
      <c r="BD2" s="191"/>
      <c r="BE2" s="191"/>
      <c r="BS2" s="13" t="s">
        <v>6</v>
      </c>
      <c r="BT2" s="13" t="s">
        <v>7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5" customHeight="1">
      <c r="B4" s="16"/>
      <c r="D4" s="17" t="s">
        <v>8</v>
      </c>
      <c r="AR4" s="16"/>
      <c r="AS4" s="18" t="s">
        <v>9</v>
      </c>
      <c r="BE4" s="19" t="s">
        <v>10</v>
      </c>
      <c r="BS4" s="13" t="s">
        <v>11</v>
      </c>
    </row>
    <row r="5" spans="1:74" ht="12" customHeight="1">
      <c r="B5" s="16"/>
      <c r="D5" s="20" t="s">
        <v>12</v>
      </c>
      <c r="K5" s="190" t="s">
        <v>13</v>
      </c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91"/>
      <c r="AG5" s="191"/>
      <c r="AH5" s="191"/>
      <c r="AI5" s="191"/>
      <c r="AJ5" s="191"/>
      <c r="AK5" s="191"/>
      <c r="AL5" s="191"/>
      <c r="AM5" s="191"/>
      <c r="AN5" s="191"/>
      <c r="AO5" s="191"/>
      <c r="AR5" s="16"/>
      <c r="BE5" s="187" t="s">
        <v>14</v>
      </c>
      <c r="BS5" s="13" t="s">
        <v>6</v>
      </c>
    </row>
    <row r="6" spans="1:74" ht="36.950000000000003" customHeight="1">
      <c r="B6" s="16"/>
      <c r="D6" s="22" t="s">
        <v>15</v>
      </c>
      <c r="K6" s="192" t="s">
        <v>16</v>
      </c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91"/>
      <c r="AI6" s="191"/>
      <c r="AJ6" s="191"/>
      <c r="AK6" s="191"/>
      <c r="AL6" s="191"/>
      <c r="AM6" s="191"/>
      <c r="AN6" s="191"/>
      <c r="AO6" s="191"/>
      <c r="AR6" s="16"/>
      <c r="BE6" s="188"/>
      <c r="BS6" s="13" t="s">
        <v>6</v>
      </c>
    </row>
    <row r="7" spans="1:74" ht="12" customHeight="1">
      <c r="B7" s="16"/>
      <c r="D7" s="23" t="s">
        <v>17</v>
      </c>
      <c r="K7" s="21" t="s">
        <v>1</v>
      </c>
      <c r="AK7" s="23" t="s">
        <v>18</v>
      </c>
      <c r="AN7" s="21" t="s">
        <v>1</v>
      </c>
      <c r="AR7" s="16"/>
      <c r="BE7" s="188"/>
      <c r="BS7" s="13" t="s">
        <v>6</v>
      </c>
    </row>
    <row r="8" spans="1:74" ht="12" customHeight="1">
      <c r="B8" s="16"/>
      <c r="D8" s="23" t="s">
        <v>19</v>
      </c>
      <c r="K8" s="21" t="s">
        <v>20</v>
      </c>
      <c r="AK8" s="23" t="s">
        <v>21</v>
      </c>
      <c r="AN8" s="24" t="s">
        <v>22</v>
      </c>
      <c r="AR8" s="16"/>
      <c r="BE8" s="188"/>
      <c r="BS8" s="13" t="s">
        <v>6</v>
      </c>
    </row>
    <row r="9" spans="1:74" ht="14.45" customHeight="1">
      <c r="B9" s="16"/>
      <c r="AR9" s="16"/>
      <c r="BE9" s="188"/>
      <c r="BS9" s="13" t="s">
        <v>6</v>
      </c>
    </row>
    <row r="10" spans="1:74" ht="12" customHeight="1">
      <c r="B10" s="16"/>
      <c r="D10" s="23" t="s">
        <v>23</v>
      </c>
      <c r="AK10" s="23" t="s">
        <v>24</v>
      </c>
      <c r="AN10" s="21" t="s">
        <v>1</v>
      </c>
      <c r="AR10" s="16"/>
      <c r="BE10" s="188"/>
      <c r="BS10" s="13" t="s">
        <v>6</v>
      </c>
    </row>
    <row r="11" spans="1:74" ht="18.399999999999999" customHeight="1">
      <c r="B11" s="16"/>
      <c r="E11" s="21" t="s">
        <v>20</v>
      </c>
      <c r="AK11" s="23" t="s">
        <v>25</v>
      </c>
      <c r="AN11" s="21" t="s">
        <v>1</v>
      </c>
      <c r="AR11" s="16"/>
      <c r="BE11" s="188"/>
      <c r="BS11" s="13" t="s">
        <v>6</v>
      </c>
    </row>
    <row r="12" spans="1:74" ht="6.95" customHeight="1">
      <c r="B12" s="16"/>
      <c r="AR12" s="16"/>
      <c r="BE12" s="188"/>
      <c r="BS12" s="13" t="s">
        <v>6</v>
      </c>
    </row>
    <row r="13" spans="1:74" ht="12" customHeight="1">
      <c r="B13" s="16"/>
      <c r="D13" s="23" t="s">
        <v>26</v>
      </c>
      <c r="AK13" s="23" t="s">
        <v>24</v>
      </c>
      <c r="AN13" s="25" t="s">
        <v>27</v>
      </c>
      <c r="AR13" s="16"/>
      <c r="BE13" s="188"/>
      <c r="BS13" s="13" t="s">
        <v>6</v>
      </c>
    </row>
    <row r="14" spans="1:74" ht="12.75">
      <c r="B14" s="16"/>
      <c r="E14" s="193" t="s">
        <v>27</v>
      </c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94"/>
      <c r="AK14" s="23" t="s">
        <v>25</v>
      </c>
      <c r="AN14" s="25" t="s">
        <v>27</v>
      </c>
      <c r="AR14" s="16"/>
      <c r="BE14" s="188"/>
      <c r="BS14" s="13" t="s">
        <v>6</v>
      </c>
    </row>
    <row r="15" spans="1:74" ht="6.95" customHeight="1">
      <c r="B15" s="16"/>
      <c r="AR15" s="16"/>
      <c r="BE15" s="188"/>
      <c r="BS15" s="13" t="s">
        <v>3</v>
      </c>
    </row>
    <row r="16" spans="1:74" ht="12" customHeight="1">
      <c r="B16" s="16"/>
      <c r="D16" s="23" t="s">
        <v>28</v>
      </c>
      <c r="AK16" s="23" t="s">
        <v>24</v>
      </c>
      <c r="AN16" s="21" t="s">
        <v>1</v>
      </c>
      <c r="AR16" s="16"/>
      <c r="BE16" s="188"/>
      <c r="BS16" s="13" t="s">
        <v>3</v>
      </c>
    </row>
    <row r="17" spans="2:71" ht="18.399999999999999" customHeight="1">
      <c r="B17" s="16"/>
      <c r="E17" s="21" t="s">
        <v>20</v>
      </c>
      <c r="AK17" s="23" t="s">
        <v>25</v>
      </c>
      <c r="AN17" s="21" t="s">
        <v>1</v>
      </c>
      <c r="AR17" s="16"/>
      <c r="BE17" s="188"/>
      <c r="BS17" s="13" t="s">
        <v>29</v>
      </c>
    </row>
    <row r="18" spans="2:71" ht="6.95" customHeight="1">
      <c r="B18" s="16"/>
      <c r="AR18" s="16"/>
      <c r="BE18" s="188"/>
      <c r="BS18" s="13" t="s">
        <v>6</v>
      </c>
    </row>
    <row r="19" spans="2:71" ht="12" customHeight="1">
      <c r="B19" s="16"/>
      <c r="D19" s="23" t="s">
        <v>30</v>
      </c>
      <c r="AK19" s="23" t="s">
        <v>24</v>
      </c>
      <c r="AN19" s="21" t="s">
        <v>1</v>
      </c>
      <c r="AR19" s="16"/>
      <c r="BE19" s="188"/>
      <c r="BS19" s="13" t="s">
        <v>6</v>
      </c>
    </row>
    <row r="20" spans="2:71" ht="18.399999999999999" customHeight="1">
      <c r="B20" s="16"/>
      <c r="E20" s="21" t="s">
        <v>20</v>
      </c>
      <c r="AK20" s="23" t="s">
        <v>25</v>
      </c>
      <c r="AN20" s="21" t="s">
        <v>1</v>
      </c>
      <c r="AR20" s="16"/>
      <c r="BE20" s="188"/>
      <c r="BS20" s="13" t="s">
        <v>29</v>
      </c>
    </row>
    <row r="21" spans="2:71" ht="6.95" customHeight="1">
      <c r="B21" s="16"/>
      <c r="AR21" s="16"/>
      <c r="BE21" s="188"/>
    </row>
    <row r="22" spans="2:71" ht="12" customHeight="1">
      <c r="B22" s="16"/>
      <c r="D22" s="23" t="s">
        <v>31</v>
      </c>
      <c r="AR22" s="16"/>
      <c r="BE22" s="188"/>
    </row>
    <row r="23" spans="2:71" ht="16.5" customHeight="1">
      <c r="B23" s="16"/>
      <c r="E23" s="195" t="s">
        <v>1</v>
      </c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195"/>
      <c r="AK23" s="195"/>
      <c r="AL23" s="195"/>
      <c r="AM23" s="195"/>
      <c r="AN23" s="195"/>
      <c r="AR23" s="16"/>
      <c r="BE23" s="188"/>
    </row>
    <row r="24" spans="2:71" ht="6.95" customHeight="1">
      <c r="B24" s="16"/>
      <c r="AR24" s="16"/>
      <c r="BE24" s="188"/>
    </row>
    <row r="25" spans="2:71" ht="6.95" customHeight="1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E25" s="188"/>
    </row>
    <row r="26" spans="2:71" s="1" customFormat="1" ht="25.9" customHeight="1">
      <c r="B26" s="28"/>
      <c r="D26" s="29" t="s">
        <v>32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196">
        <f>ROUND(AG94,2)</f>
        <v>0</v>
      </c>
      <c r="AL26" s="197"/>
      <c r="AM26" s="197"/>
      <c r="AN26" s="197"/>
      <c r="AO26" s="197"/>
      <c r="AR26" s="28"/>
      <c r="BE26" s="188"/>
    </row>
    <row r="27" spans="2:71" s="1" customFormat="1" ht="6.95" customHeight="1">
      <c r="B27" s="28"/>
      <c r="AR27" s="28"/>
      <c r="BE27" s="188"/>
    </row>
    <row r="28" spans="2:71" s="1" customFormat="1" ht="12.75">
      <c r="B28" s="28"/>
      <c r="L28" s="198" t="s">
        <v>33</v>
      </c>
      <c r="M28" s="198"/>
      <c r="N28" s="198"/>
      <c r="O28" s="198"/>
      <c r="P28" s="198"/>
      <c r="W28" s="198" t="s">
        <v>34</v>
      </c>
      <c r="X28" s="198"/>
      <c r="Y28" s="198"/>
      <c r="Z28" s="198"/>
      <c r="AA28" s="198"/>
      <c r="AB28" s="198"/>
      <c r="AC28" s="198"/>
      <c r="AD28" s="198"/>
      <c r="AE28" s="198"/>
      <c r="AK28" s="198" t="s">
        <v>35</v>
      </c>
      <c r="AL28" s="198"/>
      <c r="AM28" s="198"/>
      <c r="AN28" s="198"/>
      <c r="AO28" s="198"/>
      <c r="AR28" s="28"/>
      <c r="BE28" s="188"/>
    </row>
    <row r="29" spans="2:71" s="2" customFormat="1" ht="14.45" customHeight="1">
      <c r="B29" s="32"/>
      <c r="D29" s="23" t="s">
        <v>36</v>
      </c>
      <c r="F29" s="33" t="s">
        <v>37</v>
      </c>
      <c r="L29" s="201">
        <v>0.23</v>
      </c>
      <c r="M29" s="200"/>
      <c r="N29" s="200"/>
      <c r="O29" s="200"/>
      <c r="P29" s="200"/>
      <c r="Q29" s="34"/>
      <c r="R29" s="34"/>
      <c r="S29" s="34"/>
      <c r="T29" s="34"/>
      <c r="U29" s="34"/>
      <c r="V29" s="34"/>
      <c r="W29" s="199">
        <f>ROUND(AZ94, 2)</f>
        <v>0</v>
      </c>
      <c r="X29" s="200"/>
      <c r="Y29" s="200"/>
      <c r="Z29" s="200"/>
      <c r="AA29" s="200"/>
      <c r="AB29" s="200"/>
      <c r="AC29" s="200"/>
      <c r="AD29" s="200"/>
      <c r="AE29" s="200"/>
      <c r="AF29" s="34"/>
      <c r="AG29" s="34"/>
      <c r="AH29" s="34"/>
      <c r="AI29" s="34"/>
      <c r="AJ29" s="34"/>
      <c r="AK29" s="199">
        <f>ROUND(AV94, 2)</f>
        <v>0</v>
      </c>
      <c r="AL29" s="200"/>
      <c r="AM29" s="200"/>
      <c r="AN29" s="200"/>
      <c r="AO29" s="200"/>
      <c r="AP29" s="34"/>
      <c r="AQ29" s="34"/>
      <c r="AR29" s="35"/>
      <c r="AS29" s="34"/>
      <c r="AT29" s="34"/>
      <c r="AU29" s="34"/>
      <c r="AV29" s="34"/>
      <c r="AW29" s="34"/>
      <c r="AX29" s="34"/>
      <c r="AY29" s="34"/>
      <c r="AZ29" s="34"/>
      <c r="BE29" s="189"/>
    </row>
    <row r="30" spans="2:71" s="2" customFormat="1" ht="14.45" customHeight="1">
      <c r="B30" s="32"/>
      <c r="F30" s="33" t="s">
        <v>38</v>
      </c>
      <c r="L30" s="201">
        <v>0.23</v>
      </c>
      <c r="M30" s="200"/>
      <c r="N30" s="200"/>
      <c r="O30" s="200"/>
      <c r="P30" s="200"/>
      <c r="Q30" s="34"/>
      <c r="R30" s="34"/>
      <c r="S30" s="34"/>
      <c r="T30" s="34"/>
      <c r="U30" s="34"/>
      <c r="V30" s="34"/>
      <c r="W30" s="199">
        <f>ROUND(BA94, 2)</f>
        <v>0</v>
      </c>
      <c r="X30" s="200"/>
      <c r="Y30" s="200"/>
      <c r="Z30" s="200"/>
      <c r="AA30" s="200"/>
      <c r="AB30" s="200"/>
      <c r="AC30" s="200"/>
      <c r="AD30" s="200"/>
      <c r="AE30" s="200"/>
      <c r="AF30" s="34"/>
      <c r="AG30" s="34"/>
      <c r="AH30" s="34"/>
      <c r="AI30" s="34"/>
      <c r="AJ30" s="34"/>
      <c r="AK30" s="199">
        <f>ROUND(AW94, 2)</f>
        <v>0</v>
      </c>
      <c r="AL30" s="200"/>
      <c r="AM30" s="200"/>
      <c r="AN30" s="200"/>
      <c r="AO30" s="200"/>
      <c r="AP30" s="34"/>
      <c r="AQ30" s="34"/>
      <c r="AR30" s="35"/>
      <c r="AS30" s="34"/>
      <c r="AT30" s="34"/>
      <c r="AU30" s="34"/>
      <c r="AV30" s="34"/>
      <c r="AW30" s="34"/>
      <c r="AX30" s="34"/>
      <c r="AY30" s="34"/>
      <c r="AZ30" s="34"/>
      <c r="BE30" s="189"/>
    </row>
    <row r="31" spans="2:71" s="2" customFormat="1" ht="14.45" hidden="1" customHeight="1">
      <c r="B31" s="32"/>
      <c r="F31" s="23" t="s">
        <v>39</v>
      </c>
      <c r="L31" s="202">
        <v>0.23</v>
      </c>
      <c r="M31" s="203"/>
      <c r="N31" s="203"/>
      <c r="O31" s="203"/>
      <c r="P31" s="203"/>
      <c r="W31" s="204">
        <f>ROUND(BB94, 2)</f>
        <v>0</v>
      </c>
      <c r="X31" s="203"/>
      <c r="Y31" s="203"/>
      <c r="Z31" s="203"/>
      <c r="AA31" s="203"/>
      <c r="AB31" s="203"/>
      <c r="AC31" s="203"/>
      <c r="AD31" s="203"/>
      <c r="AE31" s="203"/>
      <c r="AK31" s="204">
        <v>0</v>
      </c>
      <c r="AL31" s="203"/>
      <c r="AM31" s="203"/>
      <c r="AN31" s="203"/>
      <c r="AO31" s="203"/>
      <c r="AR31" s="32"/>
      <c r="BE31" s="189"/>
    </row>
    <row r="32" spans="2:71" s="2" customFormat="1" ht="14.45" hidden="1" customHeight="1">
      <c r="B32" s="32"/>
      <c r="F32" s="23" t="s">
        <v>40</v>
      </c>
      <c r="L32" s="202">
        <v>0.23</v>
      </c>
      <c r="M32" s="203"/>
      <c r="N32" s="203"/>
      <c r="O32" s="203"/>
      <c r="P32" s="203"/>
      <c r="W32" s="204">
        <f>ROUND(BC94, 2)</f>
        <v>0</v>
      </c>
      <c r="X32" s="203"/>
      <c r="Y32" s="203"/>
      <c r="Z32" s="203"/>
      <c r="AA32" s="203"/>
      <c r="AB32" s="203"/>
      <c r="AC32" s="203"/>
      <c r="AD32" s="203"/>
      <c r="AE32" s="203"/>
      <c r="AK32" s="204">
        <v>0</v>
      </c>
      <c r="AL32" s="203"/>
      <c r="AM32" s="203"/>
      <c r="AN32" s="203"/>
      <c r="AO32" s="203"/>
      <c r="AR32" s="32"/>
      <c r="BE32" s="189"/>
    </row>
    <row r="33" spans="2:57" s="2" customFormat="1" ht="14.45" hidden="1" customHeight="1">
      <c r="B33" s="32"/>
      <c r="F33" s="33" t="s">
        <v>41</v>
      </c>
      <c r="L33" s="201">
        <v>0</v>
      </c>
      <c r="M33" s="200"/>
      <c r="N33" s="200"/>
      <c r="O33" s="200"/>
      <c r="P33" s="200"/>
      <c r="Q33" s="34"/>
      <c r="R33" s="34"/>
      <c r="S33" s="34"/>
      <c r="T33" s="34"/>
      <c r="U33" s="34"/>
      <c r="V33" s="34"/>
      <c r="W33" s="199">
        <f>ROUND(BD94, 2)</f>
        <v>0</v>
      </c>
      <c r="X33" s="200"/>
      <c r="Y33" s="200"/>
      <c r="Z33" s="200"/>
      <c r="AA33" s="200"/>
      <c r="AB33" s="200"/>
      <c r="AC33" s="200"/>
      <c r="AD33" s="200"/>
      <c r="AE33" s="200"/>
      <c r="AF33" s="34"/>
      <c r="AG33" s="34"/>
      <c r="AH33" s="34"/>
      <c r="AI33" s="34"/>
      <c r="AJ33" s="34"/>
      <c r="AK33" s="199">
        <v>0</v>
      </c>
      <c r="AL33" s="200"/>
      <c r="AM33" s="200"/>
      <c r="AN33" s="200"/>
      <c r="AO33" s="200"/>
      <c r="AP33" s="34"/>
      <c r="AQ33" s="34"/>
      <c r="AR33" s="35"/>
      <c r="AS33" s="34"/>
      <c r="AT33" s="34"/>
      <c r="AU33" s="34"/>
      <c r="AV33" s="34"/>
      <c r="AW33" s="34"/>
      <c r="AX33" s="34"/>
      <c r="AY33" s="34"/>
      <c r="AZ33" s="34"/>
      <c r="BE33" s="189"/>
    </row>
    <row r="34" spans="2:57" s="1" customFormat="1" ht="6.95" customHeight="1">
      <c r="B34" s="28"/>
      <c r="AR34" s="28"/>
      <c r="BE34" s="188"/>
    </row>
    <row r="35" spans="2:57" s="1" customFormat="1" ht="25.9" customHeight="1">
      <c r="B35" s="28"/>
      <c r="C35" s="36"/>
      <c r="D35" s="37" t="s">
        <v>42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43</v>
      </c>
      <c r="U35" s="38"/>
      <c r="V35" s="38"/>
      <c r="W35" s="38"/>
      <c r="X35" s="208" t="s">
        <v>44</v>
      </c>
      <c r="Y35" s="206"/>
      <c r="Z35" s="206"/>
      <c r="AA35" s="206"/>
      <c r="AB35" s="206"/>
      <c r="AC35" s="38"/>
      <c r="AD35" s="38"/>
      <c r="AE35" s="38"/>
      <c r="AF35" s="38"/>
      <c r="AG35" s="38"/>
      <c r="AH35" s="38"/>
      <c r="AI35" s="38"/>
      <c r="AJ35" s="38"/>
      <c r="AK35" s="205">
        <f>SUM(AK26:AK33)</f>
        <v>0</v>
      </c>
      <c r="AL35" s="206"/>
      <c r="AM35" s="206"/>
      <c r="AN35" s="206"/>
      <c r="AO35" s="207"/>
      <c r="AP35" s="36"/>
      <c r="AQ35" s="36"/>
      <c r="AR35" s="28"/>
    </row>
    <row r="36" spans="2:57" s="1" customFormat="1" ht="6.95" customHeight="1">
      <c r="B36" s="28"/>
      <c r="AR36" s="28"/>
    </row>
    <row r="37" spans="2:57" s="1" customFormat="1" ht="14.45" customHeight="1">
      <c r="B37" s="28"/>
      <c r="AR37" s="28"/>
    </row>
    <row r="38" spans="2:57" ht="14.45" customHeight="1">
      <c r="B38" s="16"/>
      <c r="AR38" s="16"/>
    </row>
    <row r="39" spans="2:57" ht="14.45" customHeight="1">
      <c r="B39" s="16"/>
      <c r="AR39" s="16"/>
    </row>
    <row r="40" spans="2:57" ht="14.45" customHeight="1">
      <c r="B40" s="16"/>
      <c r="AR40" s="16"/>
    </row>
    <row r="41" spans="2:57" ht="14.45" customHeight="1">
      <c r="B41" s="16"/>
      <c r="AR41" s="16"/>
    </row>
    <row r="42" spans="2:57" ht="14.45" customHeight="1">
      <c r="B42" s="16"/>
      <c r="AR42" s="16"/>
    </row>
    <row r="43" spans="2:57" ht="14.45" customHeight="1">
      <c r="B43" s="16"/>
      <c r="AR43" s="16"/>
    </row>
    <row r="44" spans="2:57" ht="14.45" customHeight="1">
      <c r="B44" s="16"/>
      <c r="AR44" s="16"/>
    </row>
    <row r="45" spans="2:57" ht="14.45" customHeight="1">
      <c r="B45" s="16"/>
      <c r="AR45" s="16"/>
    </row>
    <row r="46" spans="2:57" ht="14.45" customHeight="1">
      <c r="B46" s="16"/>
      <c r="AR46" s="16"/>
    </row>
    <row r="47" spans="2:57" ht="14.45" customHeight="1">
      <c r="B47" s="16"/>
      <c r="AR47" s="16"/>
    </row>
    <row r="48" spans="2:57" ht="14.45" customHeight="1">
      <c r="B48" s="16"/>
      <c r="AR48" s="16"/>
    </row>
    <row r="49" spans="2:44" s="1" customFormat="1" ht="14.45" customHeight="1">
      <c r="B49" s="28"/>
      <c r="D49" s="40" t="s">
        <v>45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46</v>
      </c>
      <c r="AI49" s="41"/>
      <c r="AJ49" s="41"/>
      <c r="AK49" s="41"/>
      <c r="AL49" s="41"/>
      <c r="AM49" s="41"/>
      <c r="AN49" s="41"/>
      <c r="AO49" s="41"/>
      <c r="AR49" s="28"/>
    </row>
    <row r="50" spans="2:44" ht="11.25">
      <c r="B50" s="16"/>
      <c r="AR50" s="16"/>
    </row>
    <row r="51" spans="2:44" ht="11.25">
      <c r="B51" s="16"/>
      <c r="AR51" s="16"/>
    </row>
    <row r="52" spans="2:44" ht="11.25">
      <c r="B52" s="16"/>
      <c r="AR52" s="16"/>
    </row>
    <row r="53" spans="2:44" ht="11.25">
      <c r="B53" s="16"/>
      <c r="AR53" s="16"/>
    </row>
    <row r="54" spans="2:44" ht="11.25">
      <c r="B54" s="16"/>
      <c r="AR54" s="16"/>
    </row>
    <row r="55" spans="2:44" ht="11.25">
      <c r="B55" s="16"/>
      <c r="AR55" s="16"/>
    </row>
    <row r="56" spans="2:44" ht="11.25">
      <c r="B56" s="16"/>
      <c r="AR56" s="16"/>
    </row>
    <row r="57" spans="2:44" ht="11.25">
      <c r="B57" s="16"/>
      <c r="AR57" s="16"/>
    </row>
    <row r="58" spans="2:44" ht="11.25">
      <c r="B58" s="16"/>
      <c r="AR58" s="16"/>
    </row>
    <row r="59" spans="2:44" ht="11.25">
      <c r="B59" s="16"/>
      <c r="AR59" s="16"/>
    </row>
    <row r="60" spans="2:44" s="1" customFormat="1" ht="12.75">
      <c r="B60" s="28"/>
      <c r="D60" s="42" t="s">
        <v>47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42" t="s">
        <v>48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42" t="s">
        <v>47</v>
      </c>
      <c r="AI60" s="30"/>
      <c r="AJ60" s="30"/>
      <c r="AK60" s="30"/>
      <c r="AL60" s="30"/>
      <c r="AM60" s="42" t="s">
        <v>48</v>
      </c>
      <c r="AN60" s="30"/>
      <c r="AO60" s="30"/>
      <c r="AR60" s="28"/>
    </row>
    <row r="61" spans="2:44" ht="11.25">
      <c r="B61" s="16"/>
      <c r="AR61" s="16"/>
    </row>
    <row r="62" spans="2:44" ht="11.25">
      <c r="B62" s="16"/>
      <c r="AR62" s="16"/>
    </row>
    <row r="63" spans="2:44" ht="11.25">
      <c r="B63" s="16"/>
      <c r="AR63" s="16"/>
    </row>
    <row r="64" spans="2:44" s="1" customFormat="1" ht="12.75">
      <c r="B64" s="28"/>
      <c r="D64" s="40" t="s">
        <v>49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50</v>
      </c>
      <c r="AI64" s="41"/>
      <c r="AJ64" s="41"/>
      <c r="AK64" s="41"/>
      <c r="AL64" s="41"/>
      <c r="AM64" s="41"/>
      <c r="AN64" s="41"/>
      <c r="AO64" s="41"/>
      <c r="AR64" s="28"/>
    </row>
    <row r="65" spans="2:44" ht="11.25">
      <c r="B65" s="16"/>
      <c r="AR65" s="16"/>
    </row>
    <row r="66" spans="2:44" ht="11.25">
      <c r="B66" s="16"/>
      <c r="AR66" s="16"/>
    </row>
    <row r="67" spans="2:44" ht="11.25">
      <c r="B67" s="16"/>
      <c r="AR67" s="16"/>
    </row>
    <row r="68" spans="2:44" ht="11.25">
      <c r="B68" s="16"/>
      <c r="AR68" s="16"/>
    </row>
    <row r="69" spans="2:44" ht="11.25">
      <c r="B69" s="16"/>
      <c r="AR69" s="16"/>
    </row>
    <row r="70" spans="2:44" ht="11.25">
      <c r="B70" s="16"/>
      <c r="AR70" s="16"/>
    </row>
    <row r="71" spans="2:44" ht="11.25">
      <c r="B71" s="16"/>
      <c r="AR71" s="16"/>
    </row>
    <row r="72" spans="2:44" ht="11.25">
      <c r="B72" s="16"/>
      <c r="AR72" s="16"/>
    </row>
    <row r="73" spans="2:44" ht="11.25">
      <c r="B73" s="16"/>
      <c r="AR73" s="16"/>
    </row>
    <row r="74" spans="2:44" ht="11.25">
      <c r="B74" s="16"/>
      <c r="AR74" s="16"/>
    </row>
    <row r="75" spans="2:44" s="1" customFormat="1" ht="12.75">
      <c r="B75" s="28"/>
      <c r="D75" s="42" t="s">
        <v>47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42" t="s">
        <v>48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42" t="s">
        <v>47</v>
      </c>
      <c r="AI75" s="30"/>
      <c r="AJ75" s="30"/>
      <c r="AK75" s="30"/>
      <c r="AL75" s="30"/>
      <c r="AM75" s="42" t="s">
        <v>48</v>
      </c>
      <c r="AN75" s="30"/>
      <c r="AO75" s="30"/>
      <c r="AR75" s="28"/>
    </row>
    <row r="76" spans="2:44" s="1" customFormat="1" ht="11.25">
      <c r="B76" s="28"/>
      <c r="AR76" s="28"/>
    </row>
    <row r="77" spans="2:44" s="1" customFormat="1" ht="6.9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28"/>
    </row>
    <row r="81" spans="1:91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28"/>
    </row>
    <row r="82" spans="1:91" s="1" customFormat="1" ht="24.95" customHeight="1">
      <c r="B82" s="28"/>
      <c r="C82" s="17" t="s">
        <v>51</v>
      </c>
      <c r="AR82" s="28"/>
    </row>
    <row r="83" spans="1:91" s="1" customFormat="1" ht="6.95" customHeight="1">
      <c r="B83" s="28"/>
      <c r="AR83" s="28"/>
    </row>
    <row r="84" spans="1:91" s="3" customFormat="1" ht="12" customHeight="1">
      <c r="B84" s="47"/>
      <c r="C84" s="23" t="s">
        <v>12</v>
      </c>
      <c r="L84" s="3" t="str">
        <f>K5</f>
        <v>01</v>
      </c>
      <c r="AR84" s="47"/>
    </row>
    <row r="85" spans="1:91" s="4" customFormat="1" ht="36.950000000000003" customHeight="1">
      <c r="B85" s="48"/>
      <c r="C85" s="49" t="s">
        <v>15</v>
      </c>
      <c r="L85" s="168" t="str">
        <f>K6</f>
        <v>ZSS_Detvan_(rozpocet)</v>
      </c>
      <c r="M85" s="169"/>
      <c r="N85" s="169"/>
      <c r="O85" s="169"/>
      <c r="P85" s="169"/>
      <c r="Q85" s="169"/>
      <c r="R85" s="169"/>
      <c r="S85" s="169"/>
      <c r="T85" s="169"/>
      <c r="U85" s="169"/>
      <c r="V85" s="169"/>
      <c r="W85" s="169"/>
      <c r="X85" s="169"/>
      <c r="Y85" s="169"/>
      <c r="Z85" s="169"/>
      <c r="AA85" s="169"/>
      <c r="AB85" s="169"/>
      <c r="AC85" s="169"/>
      <c r="AD85" s="169"/>
      <c r="AE85" s="169"/>
      <c r="AF85" s="169"/>
      <c r="AG85" s="169"/>
      <c r="AH85" s="169"/>
      <c r="AI85" s="169"/>
      <c r="AJ85" s="169"/>
      <c r="AK85" s="169"/>
      <c r="AL85" s="169"/>
      <c r="AM85" s="169"/>
      <c r="AN85" s="169"/>
      <c r="AO85" s="169"/>
      <c r="AR85" s="48"/>
    </row>
    <row r="86" spans="1:91" s="1" customFormat="1" ht="6.95" customHeight="1">
      <c r="B86" s="28"/>
      <c r="AR86" s="28"/>
    </row>
    <row r="87" spans="1:91" s="1" customFormat="1" ht="12" customHeight="1">
      <c r="B87" s="28"/>
      <c r="C87" s="23" t="s">
        <v>19</v>
      </c>
      <c r="L87" s="50" t="str">
        <f>IF(K8="","",K8)</f>
        <v xml:space="preserve"> </v>
      </c>
      <c r="AI87" s="23" t="s">
        <v>21</v>
      </c>
      <c r="AM87" s="170" t="str">
        <f>IF(AN8= "","",AN8)</f>
        <v>21. 2. 2025</v>
      </c>
      <c r="AN87" s="170"/>
      <c r="AR87" s="28"/>
    </row>
    <row r="88" spans="1:91" s="1" customFormat="1" ht="6.95" customHeight="1">
      <c r="B88" s="28"/>
      <c r="AR88" s="28"/>
    </row>
    <row r="89" spans="1:91" s="1" customFormat="1" ht="15.2" customHeight="1">
      <c r="B89" s="28"/>
      <c r="C89" s="23" t="s">
        <v>23</v>
      </c>
      <c r="L89" s="3" t="str">
        <f>IF(E11= "","",E11)</f>
        <v xml:space="preserve"> </v>
      </c>
      <c r="AI89" s="23" t="s">
        <v>28</v>
      </c>
      <c r="AM89" s="171" t="str">
        <f>IF(E17="","",E17)</f>
        <v xml:space="preserve"> </v>
      </c>
      <c r="AN89" s="172"/>
      <c r="AO89" s="172"/>
      <c r="AP89" s="172"/>
      <c r="AR89" s="28"/>
      <c r="AS89" s="173" t="s">
        <v>52</v>
      </c>
      <c r="AT89" s="174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" customHeight="1">
      <c r="B90" s="28"/>
      <c r="C90" s="23" t="s">
        <v>26</v>
      </c>
      <c r="L90" s="3" t="str">
        <f>IF(E14= "Vyplň údaj","",E14)</f>
        <v/>
      </c>
      <c r="AI90" s="23" t="s">
        <v>30</v>
      </c>
      <c r="AM90" s="171" t="str">
        <f>IF(E20="","",E20)</f>
        <v xml:space="preserve"> </v>
      </c>
      <c r="AN90" s="172"/>
      <c r="AO90" s="172"/>
      <c r="AP90" s="172"/>
      <c r="AR90" s="28"/>
      <c r="AS90" s="175"/>
      <c r="AT90" s="176"/>
      <c r="BD90" s="55"/>
    </row>
    <row r="91" spans="1:91" s="1" customFormat="1" ht="10.9" customHeight="1">
      <c r="B91" s="28"/>
      <c r="AR91" s="28"/>
      <c r="AS91" s="175"/>
      <c r="AT91" s="176"/>
      <c r="BD91" s="55"/>
    </row>
    <row r="92" spans="1:91" s="1" customFormat="1" ht="29.25" customHeight="1">
      <c r="B92" s="28"/>
      <c r="C92" s="177" t="s">
        <v>53</v>
      </c>
      <c r="D92" s="178"/>
      <c r="E92" s="178"/>
      <c r="F92" s="178"/>
      <c r="G92" s="178"/>
      <c r="H92" s="56"/>
      <c r="I92" s="180" t="s">
        <v>54</v>
      </c>
      <c r="J92" s="178"/>
      <c r="K92" s="178"/>
      <c r="L92" s="178"/>
      <c r="M92" s="178"/>
      <c r="N92" s="178"/>
      <c r="O92" s="178"/>
      <c r="P92" s="178"/>
      <c r="Q92" s="178"/>
      <c r="R92" s="178"/>
      <c r="S92" s="178"/>
      <c r="T92" s="178"/>
      <c r="U92" s="178"/>
      <c r="V92" s="178"/>
      <c r="W92" s="178"/>
      <c r="X92" s="178"/>
      <c r="Y92" s="178"/>
      <c r="Z92" s="178"/>
      <c r="AA92" s="178"/>
      <c r="AB92" s="178"/>
      <c r="AC92" s="178"/>
      <c r="AD92" s="178"/>
      <c r="AE92" s="178"/>
      <c r="AF92" s="178"/>
      <c r="AG92" s="179" t="s">
        <v>55</v>
      </c>
      <c r="AH92" s="178"/>
      <c r="AI92" s="178"/>
      <c r="AJ92" s="178"/>
      <c r="AK92" s="178"/>
      <c r="AL92" s="178"/>
      <c r="AM92" s="178"/>
      <c r="AN92" s="180" t="s">
        <v>56</v>
      </c>
      <c r="AO92" s="178"/>
      <c r="AP92" s="181"/>
      <c r="AQ92" s="57" t="s">
        <v>57</v>
      </c>
      <c r="AR92" s="28"/>
      <c r="AS92" s="58" t="s">
        <v>58</v>
      </c>
      <c r="AT92" s="59" t="s">
        <v>59</v>
      </c>
      <c r="AU92" s="59" t="s">
        <v>60</v>
      </c>
      <c r="AV92" s="59" t="s">
        <v>61</v>
      </c>
      <c r="AW92" s="59" t="s">
        <v>62</v>
      </c>
      <c r="AX92" s="59" t="s">
        <v>63</v>
      </c>
      <c r="AY92" s="59" t="s">
        <v>64</v>
      </c>
      <c r="AZ92" s="59" t="s">
        <v>65</v>
      </c>
      <c r="BA92" s="59" t="s">
        <v>66</v>
      </c>
      <c r="BB92" s="59" t="s">
        <v>67</v>
      </c>
      <c r="BC92" s="59" t="s">
        <v>68</v>
      </c>
      <c r="BD92" s="60" t="s">
        <v>69</v>
      </c>
    </row>
    <row r="93" spans="1:91" s="1" customFormat="1" ht="10.9" customHeight="1">
      <c r="B93" s="28"/>
      <c r="AR93" s="28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50000000000003" customHeight="1">
      <c r="B94" s="62"/>
      <c r="C94" s="63" t="s">
        <v>70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185">
        <f>ROUND(SUM(AG95:AG102),2)</f>
        <v>0</v>
      </c>
      <c r="AH94" s="185"/>
      <c r="AI94" s="185"/>
      <c r="AJ94" s="185"/>
      <c r="AK94" s="185"/>
      <c r="AL94" s="185"/>
      <c r="AM94" s="185"/>
      <c r="AN94" s="186">
        <f t="shared" ref="AN94:AN102" si="0">SUM(AG94,AT94)</f>
        <v>0</v>
      </c>
      <c r="AO94" s="186"/>
      <c r="AP94" s="186"/>
      <c r="AQ94" s="66" t="s">
        <v>1</v>
      </c>
      <c r="AR94" s="62"/>
      <c r="AS94" s="67">
        <f>ROUND(SUM(AS95:AS102),2)</f>
        <v>0</v>
      </c>
      <c r="AT94" s="68">
        <f t="shared" ref="AT94:AT102" si="1">ROUND(SUM(AV94:AW94),2)</f>
        <v>0</v>
      </c>
      <c r="AU94" s="69">
        <f>ROUND(SUM(AU95:AU102),5)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ROUND(SUM(AZ95:AZ102),2)</f>
        <v>0</v>
      </c>
      <c r="BA94" s="68">
        <f>ROUND(SUM(BA95:BA102),2)</f>
        <v>0</v>
      </c>
      <c r="BB94" s="68">
        <f>ROUND(SUM(BB95:BB102),2)</f>
        <v>0</v>
      </c>
      <c r="BC94" s="68">
        <f>ROUND(SUM(BC95:BC102),2)</f>
        <v>0</v>
      </c>
      <c r="BD94" s="70">
        <f>ROUND(SUM(BD95:BD102),2)</f>
        <v>0</v>
      </c>
      <c r="BS94" s="71" t="s">
        <v>71</v>
      </c>
      <c r="BT94" s="71" t="s">
        <v>72</v>
      </c>
      <c r="BU94" s="72" t="s">
        <v>73</v>
      </c>
      <c r="BV94" s="71" t="s">
        <v>74</v>
      </c>
      <c r="BW94" s="71" t="s">
        <v>4</v>
      </c>
      <c r="BX94" s="71" t="s">
        <v>75</v>
      </c>
      <c r="CL94" s="71" t="s">
        <v>1</v>
      </c>
    </row>
    <row r="95" spans="1:91" s="6" customFormat="1" ht="24.75" customHeight="1">
      <c r="A95" s="73" t="s">
        <v>76</v>
      </c>
      <c r="B95" s="74"/>
      <c r="C95" s="75"/>
      <c r="D95" s="182" t="s">
        <v>77</v>
      </c>
      <c r="E95" s="182"/>
      <c r="F95" s="182"/>
      <c r="G95" s="182"/>
      <c r="H95" s="182"/>
      <c r="I95" s="76"/>
      <c r="J95" s="182" t="s">
        <v>78</v>
      </c>
      <c r="K95" s="182"/>
      <c r="L95" s="182"/>
      <c r="M95" s="182"/>
      <c r="N95" s="182"/>
      <c r="O95" s="182"/>
      <c r="P95" s="182"/>
      <c r="Q95" s="182"/>
      <c r="R95" s="182"/>
      <c r="S95" s="182"/>
      <c r="T95" s="182"/>
      <c r="U95" s="182"/>
      <c r="V95" s="182"/>
      <c r="W95" s="182"/>
      <c r="X95" s="182"/>
      <c r="Y95" s="182"/>
      <c r="Z95" s="182"/>
      <c r="AA95" s="182"/>
      <c r="AB95" s="182"/>
      <c r="AC95" s="182"/>
      <c r="AD95" s="182"/>
      <c r="AE95" s="182"/>
      <c r="AF95" s="182"/>
      <c r="AG95" s="183">
        <f>'SO 01.1 - Architektúra'!J30</f>
        <v>0</v>
      </c>
      <c r="AH95" s="184"/>
      <c r="AI95" s="184"/>
      <c r="AJ95" s="184"/>
      <c r="AK95" s="184"/>
      <c r="AL95" s="184"/>
      <c r="AM95" s="184"/>
      <c r="AN95" s="183">
        <f t="shared" si="0"/>
        <v>0</v>
      </c>
      <c r="AO95" s="184"/>
      <c r="AP95" s="184"/>
      <c r="AQ95" s="77" t="s">
        <v>79</v>
      </c>
      <c r="AR95" s="74"/>
      <c r="AS95" s="78">
        <v>0</v>
      </c>
      <c r="AT95" s="79">
        <f t="shared" si="1"/>
        <v>0</v>
      </c>
      <c r="AU95" s="80">
        <f>'SO 01.1 - Architektúra'!P148</f>
        <v>0</v>
      </c>
      <c r="AV95" s="79">
        <f>'SO 01.1 - Architektúra'!J33</f>
        <v>0</v>
      </c>
      <c r="AW95" s="79">
        <f>'SO 01.1 - Architektúra'!J34</f>
        <v>0</v>
      </c>
      <c r="AX95" s="79">
        <f>'SO 01.1 - Architektúra'!J35</f>
        <v>0</v>
      </c>
      <c r="AY95" s="79">
        <f>'SO 01.1 - Architektúra'!J36</f>
        <v>0</v>
      </c>
      <c r="AZ95" s="79">
        <f>'SO 01.1 - Architektúra'!F33</f>
        <v>0</v>
      </c>
      <c r="BA95" s="79">
        <f>'SO 01.1 - Architektúra'!F34</f>
        <v>0</v>
      </c>
      <c r="BB95" s="79">
        <f>'SO 01.1 - Architektúra'!F35</f>
        <v>0</v>
      </c>
      <c r="BC95" s="79">
        <f>'SO 01.1 - Architektúra'!F36</f>
        <v>0</v>
      </c>
      <c r="BD95" s="81">
        <f>'SO 01.1 - Architektúra'!F37</f>
        <v>0</v>
      </c>
      <c r="BT95" s="82" t="s">
        <v>80</v>
      </c>
      <c r="BV95" s="82" t="s">
        <v>74</v>
      </c>
      <c r="BW95" s="82" t="s">
        <v>81</v>
      </c>
      <c r="BX95" s="82" t="s">
        <v>4</v>
      </c>
      <c r="CL95" s="82" t="s">
        <v>1</v>
      </c>
      <c r="CM95" s="82" t="s">
        <v>72</v>
      </c>
    </row>
    <row r="96" spans="1:91" s="6" customFormat="1" ht="24.75" customHeight="1">
      <c r="A96" s="73" t="s">
        <v>76</v>
      </c>
      <c r="B96" s="74"/>
      <c r="C96" s="75"/>
      <c r="D96" s="182" t="s">
        <v>82</v>
      </c>
      <c r="E96" s="182"/>
      <c r="F96" s="182"/>
      <c r="G96" s="182"/>
      <c r="H96" s="182"/>
      <c r="I96" s="76"/>
      <c r="J96" s="182" t="s">
        <v>83</v>
      </c>
      <c r="K96" s="182"/>
      <c r="L96" s="182"/>
      <c r="M96" s="182"/>
      <c r="N96" s="182"/>
      <c r="O96" s="182"/>
      <c r="P96" s="182"/>
      <c r="Q96" s="182"/>
      <c r="R96" s="182"/>
      <c r="S96" s="182"/>
      <c r="T96" s="182"/>
      <c r="U96" s="182"/>
      <c r="V96" s="182"/>
      <c r="W96" s="182"/>
      <c r="X96" s="182"/>
      <c r="Y96" s="182"/>
      <c r="Z96" s="182"/>
      <c r="AA96" s="182"/>
      <c r="AB96" s="182"/>
      <c r="AC96" s="182"/>
      <c r="AD96" s="182"/>
      <c r="AE96" s="182"/>
      <c r="AF96" s="182"/>
      <c r="AG96" s="183">
        <f>'SO 01.2 - Zdravotechnika_...'!J30</f>
        <v>0</v>
      </c>
      <c r="AH96" s="184"/>
      <c r="AI96" s="184"/>
      <c r="AJ96" s="184"/>
      <c r="AK96" s="184"/>
      <c r="AL96" s="184"/>
      <c r="AM96" s="184"/>
      <c r="AN96" s="183">
        <f t="shared" si="0"/>
        <v>0</v>
      </c>
      <c r="AO96" s="184"/>
      <c r="AP96" s="184"/>
      <c r="AQ96" s="77" t="s">
        <v>79</v>
      </c>
      <c r="AR96" s="74"/>
      <c r="AS96" s="78">
        <v>0</v>
      </c>
      <c r="AT96" s="79">
        <f t="shared" si="1"/>
        <v>0</v>
      </c>
      <c r="AU96" s="80">
        <f>'SO 01.2 - Zdravotechnika_...'!P133</f>
        <v>0</v>
      </c>
      <c r="AV96" s="79">
        <f>'SO 01.2 - Zdravotechnika_...'!J33</f>
        <v>0</v>
      </c>
      <c r="AW96" s="79">
        <f>'SO 01.2 - Zdravotechnika_...'!J34</f>
        <v>0</v>
      </c>
      <c r="AX96" s="79">
        <f>'SO 01.2 - Zdravotechnika_...'!J35</f>
        <v>0</v>
      </c>
      <c r="AY96" s="79">
        <f>'SO 01.2 - Zdravotechnika_...'!J36</f>
        <v>0</v>
      </c>
      <c r="AZ96" s="79">
        <f>'SO 01.2 - Zdravotechnika_...'!F33</f>
        <v>0</v>
      </c>
      <c r="BA96" s="79">
        <f>'SO 01.2 - Zdravotechnika_...'!F34</f>
        <v>0</v>
      </c>
      <c r="BB96" s="79">
        <f>'SO 01.2 - Zdravotechnika_...'!F35</f>
        <v>0</v>
      </c>
      <c r="BC96" s="79">
        <f>'SO 01.2 - Zdravotechnika_...'!F36</f>
        <v>0</v>
      </c>
      <c r="BD96" s="81">
        <f>'SO 01.2 - Zdravotechnika_...'!F37</f>
        <v>0</v>
      </c>
      <c r="BT96" s="82" t="s">
        <v>80</v>
      </c>
      <c r="BV96" s="82" t="s">
        <v>74</v>
      </c>
      <c r="BW96" s="82" t="s">
        <v>84</v>
      </c>
      <c r="BX96" s="82" t="s">
        <v>4</v>
      </c>
      <c r="CL96" s="82" t="s">
        <v>1</v>
      </c>
      <c r="CM96" s="82" t="s">
        <v>72</v>
      </c>
    </row>
    <row r="97" spans="1:91" s="6" customFormat="1" ht="24.75" customHeight="1">
      <c r="A97" s="73" t="s">
        <v>76</v>
      </c>
      <c r="B97" s="74"/>
      <c r="C97" s="75"/>
      <c r="D97" s="182" t="s">
        <v>85</v>
      </c>
      <c r="E97" s="182"/>
      <c r="F97" s="182"/>
      <c r="G97" s="182"/>
      <c r="H97" s="182"/>
      <c r="I97" s="76"/>
      <c r="J97" s="182" t="s">
        <v>86</v>
      </c>
      <c r="K97" s="182"/>
      <c r="L97" s="182"/>
      <c r="M97" s="182"/>
      <c r="N97" s="182"/>
      <c r="O97" s="182"/>
      <c r="P97" s="182"/>
      <c r="Q97" s="182"/>
      <c r="R97" s="182"/>
      <c r="S97" s="182"/>
      <c r="T97" s="182"/>
      <c r="U97" s="182"/>
      <c r="V97" s="182"/>
      <c r="W97" s="182"/>
      <c r="X97" s="182"/>
      <c r="Y97" s="182"/>
      <c r="Z97" s="182"/>
      <c r="AA97" s="182"/>
      <c r="AB97" s="182"/>
      <c r="AC97" s="182"/>
      <c r="AD97" s="182"/>
      <c r="AE97" s="182"/>
      <c r="AF97" s="182"/>
      <c r="AG97" s="183">
        <f>'SO 01.3 - Areálový rozvod...'!J30</f>
        <v>0</v>
      </c>
      <c r="AH97" s="184"/>
      <c r="AI97" s="184"/>
      <c r="AJ97" s="184"/>
      <c r="AK97" s="184"/>
      <c r="AL97" s="184"/>
      <c r="AM97" s="184"/>
      <c r="AN97" s="183">
        <f t="shared" si="0"/>
        <v>0</v>
      </c>
      <c r="AO97" s="184"/>
      <c r="AP97" s="184"/>
      <c r="AQ97" s="77" t="s">
        <v>79</v>
      </c>
      <c r="AR97" s="74"/>
      <c r="AS97" s="78">
        <v>0</v>
      </c>
      <c r="AT97" s="79">
        <f t="shared" si="1"/>
        <v>0</v>
      </c>
      <c r="AU97" s="80">
        <f>'SO 01.3 - Areálový rozvod...'!P127</f>
        <v>0</v>
      </c>
      <c r="AV97" s="79">
        <f>'SO 01.3 - Areálový rozvod...'!J33</f>
        <v>0</v>
      </c>
      <c r="AW97" s="79">
        <f>'SO 01.3 - Areálový rozvod...'!J34</f>
        <v>0</v>
      </c>
      <c r="AX97" s="79">
        <f>'SO 01.3 - Areálový rozvod...'!J35</f>
        <v>0</v>
      </c>
      <c r="AY97" s="79">
        <f>'SO 01.3 - Areálový rozvod...'!J36</f>
        <v>0</v>
      </c>
      <c r="AZ97" s="79">
        <f>'SO 01.3 - Areálový rozvod...'!F33</f>
        <v>0</v>
      </c>
      <c r="BA97" s="79">
        <f>'SO 01.3 - Areálový rozvod...'!F34</f>
        <v>0</v>
      </c>
      <c r="BB97" s="79">
        <f>'SO 01.3 - Areálový rozvod...'!F35</f>
        <v>0</v>
      </c>
      <c r="BC97" s="79">
        <f>'SO 01.3 - Areálový rozvod...'!F36</f>
        <v>0</v>
      </c>
      <c r="BD97" s="81">
        <f>'SO 01.3 - Areálový rozvod...'!F37</f>
        <v>0</v>
      </c>
      <c r="BT97" s="82" t="s">
        <v>80</v>
      </c>
      <c r="BV97" s="82" t="s">
        <v>74</v>
      </c>
      <c r="BW97" s="82" t="s">
        <v>87</v>
      </c>
      <c r="BX97" s="82" t="s">
        <v>4</v>
      </c>
      <c r="CL97" s="82" t="s">
        <v>1</v>
      </c>
      <c r="CM97" s="82" t="s">
        <v>72</v>
      </c>
    </row>
    <row r="98" spans="1:91" s="6" customFormat="1" ht="24.75" customHeight="1">
      <c r="A98" s="73" t="s">
        <v>76</v>
      </c>
      <c r="B98" s="74"/>
      <c r="C98" s="75"/>
      <c r="D98" s="182" t="s">
        <v>88</v>
      </c>
      <c r="E98" s="182"/>
      <c r="F98" s="182"/>
      <c r="G98" s="182"/>
      <c r="H98" s="182"/>
      <c r="I98" s="76"/>
      <c r="J98" s="182" t="s">
        <v>89</v>
      </c>
      <c r="K98" s="182"/>
      <c r="L98" s="182"/>
      <c r="M98" s="182"/>
      <c r="N98" s="182"/>
      <c r="O98" s="182"/>
      <c r="P98" s="182"/>
      <c r="Q98" s="182"/>
      <c r="R98" s="182"/>
      <c r="S98" s="182"/>
      <c r="T98" s="182"/>
      <c r="U98" s="182"/>
      <c r="V98" s="182"/>
      <c r="W98" s="182"/>
      <c r="X98" s="182"/>
      <c r="Y98" s="182"/>
      <c r="Z98" s="182"/>
      <c r="AA98" s="182"/>
      <c r="AB98" s="182"/>
      <c r="AC98" s="182"/>
      <c r="AD98" s="182"/>
      <c r="AE98" s="182"/>
      <c r="AF98" s="182"/>
      <c r="AG98" s="183">
        <f>'SO 01.4 - Vykurovanie_rev.'!J30</f>
        <v>0</v>
      </c>
      <c r="AH98" s="184"/>
      <c r="AI98" s="184"/>
      <c r="AJ98" s="184"/>
      <c r="AK98" s="184"/>
      <c r="AL98" s="184"/>
      <c r="AM98" s="184"/>
      <c r="AN98" s="183">
        <f t="shared" si="0"/>
        <v>0</v>
      </c>
      <c r="AO98" s="184"/>
      <c r="AP98" s="184"/>
      <c r="AQ98" s="77" t="s">
        <v>79</v>
      </c>
      <c r="AR98" s="74"/>
      <c r="AS98" s="78">
        <v>0</v>
      </c>
      <c r="AT98" s="79">
        <f t="shared" si="1"/>
        <v>0</v>
      </c>
      <c r="AU98" s="80">
        <f>'SO 01.4 - Vykurovanie_rev.'!P128</f>
        <v>0</v>
      </c>
      <c r="AV98" s="79">
        <f>'SO 01.4 - Vykurovanie_rev.'!J33</f>
        <v>0</v>
      </c>
      <c r="AW98" s="79">
        <f>'SO 01.4 - Vykurovanie_rev.'!J34</f>
        <v>0</v>
      </c>
      <c r="AX98" s="79">
        <f>'SO 01.4 - Vykurovanie_rev.'!J35</f>
        <v>0</v>
      </c>
      <c r="AY98" s="79">
        <f>'SO 01.4 - Vykurovanie_rev.'!J36</f>
        <v>0</v>
      </c>
      <c r="AZ98" s="79">
        <f>'SO 01.4 - Vykurovanie_rev.'!F33</f>
        <v>0</v>
      </c>
      <c r="BA98" s="79">
        <f>'SO 01.4 - Vykurovanie_rev.'!F34</f>
        <v>0</v>
      </c>
      <c r="BB98" s="79">
        <f>'SO 01.4 - Vykurovanie_rev.'!F35</f>
        <v>0</v>
      </c>
      <c r="BC98" s="79">
        <f>'SO 01.4 - Vykurovanie_rev.'!F36</f>
        <v>0</v>
      </c>
      <c r="BD98" s="81">
        <f>'SO 01.4 - Vykurovanie_rev.'!F37</f>
        <v>0</v>
      </c>
      <c r="BT98" s="82" t="s">
        <v>80</v>
      </c>
      <c r="BV98" s="82" t="s">
        <v>74</v>
      </c>
      <c r="BW98" s="82" t="s">
        <v>90</v>
      </c>
      <c r="BX98" s="82" t="s">
        <v>4</v>
      </c>
      <c r="CL98" s="82" t="s">
        <v>1</v>
      </c>
      <c r="CM98" s="82" t="s">
        <v>72</v>
      </c>
    </row>
    <row r="99" spans="1:91" s="6" customFormat="1" ht="24.75" customHeight="1">
      <c r="A99" s="73" t="s">
        <v>76</v>
      </c>
      <c r="B99" s="74"/>
      <c r="C99" s="75"/>
      <c r="D99" s="182" t="s">
        <v>91</v>
      </c>
      <c r="E99" s="182"/>
      <c r="F99" s="182"/>
      <c r="G99" s="182"/>
      <c r="H99" s="182"/>
      <c r="I99" s="76"/>
      <c r="J99" s="182" t="s">
        <v>92</v>
      </c>
      <c r="K99" s="182"/>
      <c r="L99" s="182"/>
      <c r="M99" s="182"/>
      <c r="N99" s="182"/>
      <c r="O99" s="182"/>
      <c r="P99" s="182"/>
      <c r="Q99" s="182"/>
      <c r="R99" s="182"/>
      <c r="S99" s="182"/>
      <c r="T99" s="182"/>
      <c r="U99" s="182"/>
      <c r="V99" s="182"/>
      <c r="W99" s="182"/>
      <c r="X99" s="182"/>
      <c r="Y99" s="182"/>
      <c r="Z99" s="182"/>
      <c r="AA99" s="182"/>
      <c r="AB99" s="182"/>
      <c r="AC99" s="182"/>
      <c r="AD99" s="182"/>
      <c r="AE99" s="182"/>
      <c r="AF99" s="182"/>
      <c r="AG99" s="183">
        <f>'SO 01.5 - VZT'!J30</f>
        <v>0</v>
      </c>
      <c r="AH99" s="184"/>
      <c r="AI99" s="184"/>
      <c r="AJ99" s="184"/>
      <c r="AK99" s="184"/>
      <c r="AL99" s="184"/>
      <c r="AM99" s="184"/>
      <c r="AN99" s="183">
        <f t="shared" si="0"/>
        <v>0</v>
      </c>
      <c r="AO99" s="184"/>
      <c r="AP99" s="184"/>
      <c r="AQ99" s="77" t="s">
        <v>79</v>
      </c>
      <c r="AR99" s="74"/>
      <c r="AS99" s="78">
        <v>0</v>
      </c>
      <c r="AT99" s="79">
        <f t="shared" si="1"/>
        <v>0</v>
      </c>
      <c r="AU99" s="80">
        <f>'SO 01.5 - VZT'!P122</f>
        <v>0</v>
      </c>
      <c r="AV99" s="79">
        <f>'SO 01.5 - VZT'!J33</f>
        <v>0</v>
      </c>
      <c r="AW99" s="79">
        <f>'SO 01.5 - VZT'!J34</f>
        <v>0</v>
      </c>
      <c r="AX99" s="79">
        <f>'SO 01.5 - VZT'!J35</f>
        <v>0</v>
      </c>
      <c r="AY99" s="79">
        <f>'SO 01.5 - VZT'!J36</f>
        <v>0</v>
      </c>
      <c r="AZ99" s="79">
        <f>'SO 01.5 - VZT'!F33</f>
        <v>0</v>
      </c>
      <c r="BA99" s="79">
        <f>'SO 01.5 - VZT'!F34</f>
        <v>0</v>
      </c>
      <c r="BB99" s="79">
        <f>'SO 01.5 - VZT'!F35</f>
        <v>0</v>
      </c>
      <c r="BC99" s="79">
        <f>'SO 01.5 - VZT'!F36</f>
        <v>0</v>
      </c>
      <c r="BD99" s="81">
        <f>'SO 01.5 - VZT'!F37</f>
        <v>0</v>
      </c>
      <c r="BT99" s="82" t="s">
        <v>80</v>
      </c>
      <c r="BV99" s="82" t="s">
        <v>74</v>
      </c>
      <c r="BW99" s="82" t="s">
        <v>93</v>
      </c>
      <c r="BX99" s="82" t="s">
        <v>4</v>
      </c>
      <c r="CL99" s="82" t="s">
        <v>1</v>
      </c>
      <c r="CM99" s="82" t="s">
        <v>72</v>
      </c>
    </row>
    <row r="100" spans="1:91" s="6" customFormat="1" ht="24.75" customHeight="1">
      <c r="A100" s="73" t="s">
        <v>76</v>
      </c>
      <c r="B100" s="74"/>
      <c r="C100" s="75"/>
      <c r="D100" s="182" t="s">
        <v>94</v>
      </c>
      <c r="E100" s="182"/>
      <c r="F100" s="182"/>
      <c r="G100" s="182"/>
      <c r="H100" s="182"/>
      <c r="I100" s="76"/>
      <c r="J100" s="182" t="s">
        <v>95</v>
      </c>
      <c r="K100" s="182"/>
      <c r="L100" s="182"/>
      <c r="M100" s="182"/>
      <c r="N100" s="182"/>
      <c r="O100" s="182"/>
      <c r="P100" s="182"/>
      <c r="Q100" s="182"/>
      <c r="R100" s="182"/>
      <c r="S100" s="182"/>
      <c r="T100" s="182"/>
      <c r="U100" s="182"/>
      <c r="V100" s="182"/>
      <c r="W100" s="182"/>
      <c r="X100" s="182"/>
      <c r="Y100" s="182"/>
      <c r="Z100" s="182"/>
      <c r="AA100" s="182"/>
      <c r="AB100" s="182"/>
      <c r="AC100" s="182"/>
      <c r="AD100" s="182"/>
      <c r="AE100" s="182"/>
      <c r="AF100" s="182"/>
      <c r="AG100" s="183">
        <f>'SO 01.6 - Elektroinštalácia'!J30</f>
        <v>0</v>
      </c>
      <c r="AH100" s="184"/>
      <c r="AI100" s="184"/>
      <c r="AJ100" s="184"/>
      <c r="AK100" s="184"/>
      <c r="AL100" s="184"/>
      <c r="AM100" s="184"/>
      <c r="AN100" s="183">
        <f t="shared" si="0"/>
        <v>0</v>
      </c>
      <c r="AO100" s="184"/>
      <c r="AP100" s="184"/>
      <c r="AQ100" s="77" t="s">
        <v>79</v>
      </c>
      <c r="AR100" s="74"/>
      <c r="AS100" s="78">
        <v>0</v>
      </c>
      <c r="AT100" s="79">
        <f t="shared" si="1"/>
        <v>0</v>
      </c>
      <c r="AU100" s="80">
        <f>'SO 01.6 - Elektroinštalácia'!P136</f>
        <v>0</v>
      </c>
      <c r="AV100" s="79">
        <f>'SO 01.6 - Elektroinštalácia'!J33</f>
        <v>0</v>
      </c>
      <c r="AW100" s="79">
        <f>'SO 01.6 - Elektroinštalácia'!J34</f>
        <v>0</v>
      </c>
      <c r="AX100" s="79">
        <f>'SO 01.6 - Elektroinštalácia'!J35</f>
        <v>0</v>
      </c>
      <c r="AY100" s="79">
        <f>'SO 01.6 - Elektroinštalácia'!J36</f>
        <v>0</v>
      </c>
      <c r="AZ100" s="79">
        <f>'SO 01.6 - Elektroinštalácia'!F33</f>
        <v>0</v>
      </c>
      <c r="BA100" s="79">
        <f>'SO 01.6 - Elektroinštalácia'!F34</f>
        <v>0</v>
      </c>
      <c r="BB100" s="79">
        <f>'SO 01.6 - Elektroinštalácia'!F35</f>
        <v>0</v>
      </c>
      <c r="BC100" s="79">
        <f>'SO 01.6 - Elektroinštalácia'!F36</f>
        <v>0</v>
      </c>
      <c r="BD100" s="81">
        <f>'SO 01.6 - Elektroinštalácia'!F37</f>
        <v>0</v>
      </c>
      <c r="BT100" s="82" t="s">
        <v>80</v>
      </c>
      <c r="BV100" s="82" t="s">
        <v>74</v>
      </c>
      <c r="BW100" s="82" t="s">
        <v>96</v>
      </c>
      <c r="BX100" s="82" t="s">
        <v>4</v>
      </c>
      <c r="CL100" s="82" t="s">
        <v>1</v>
      </c>
      <c r="CM100" s="82" t="s">
        <v>72</v>
      </c>
    </row>
    <row r="101" spans="1:91" s="6" customFormat="1" ht="24.75" customHeight="1">
      <c r="A101" s="73" t="s">
        <v>76</v>
      </c>
      <c r="B101" s="74"/>
      <c r="C101" s="75"/>
      <c r="D101" s="182" t="s">
        <v>97</v>
      </c>
      <c r="E101" s="182"/>
      <c r="F101" s="182"/>
      <c r="G101" s="182"/>
      <c r="H101" s="182"/>
      <c r="I101" s="76"/>
      <c r="J101" s="182" t="s">
        <v>98</v>
      </c>
      <c r="K101" s="182"/>
      <c r="L101" s="182"/>
      <c r="M101" s="182"/>
      <c r="N101" s="182"/>
      <c r="O101" s="182"/>
      <c r="P101" s="182"/>
      <c r="Q101" s="182"/>
      <c r="R101" s="182"/>
      <c r="S101" s="182"/>
      <c r="T101" s="182"/>
      <c r="U101" s="182"/>
      <c r="V101" s="182"/>
      <c r="W101" s="182"/>
      <c r="X101" s="182"/>
      <c r="Y101" s="182"/>
      <c r="Z101" s="182"/>
      <c r="AA101" s="182"/>
      <c r="AB101" s="182"/>
      <c r="AC101" s="182"/>
      <c r="AD101" s="182"/>
      <c r="AE101" s="182"/>
      <c r="AF101" s="182"/>
      <c r="AG101" s="183">
        <f>'SO 01.7 - Výťah'!J30</f>
        <v>0</v>
      </c>
      <c r="AH101" s="184"/>
      <c r="AI101" s="184"/>
      <c r="AJ101" s="184"/>
      <c r="AK101" s="184"/>
      <c r="AL101" s="184"/>
      <c r="AM101" s="184"/>
      <c r="AN101" s="183">
        <f t="shared" si="0"/>
        <v>0</v>
      </c>
      <c r="AO101" s="184"/>
      <c r="AP101" s="184"/>
      <c r="AQ101" s="77" t="s">
        <v>79</v>
      </c>
      <c r="AR101" s="74"/>
      <c r="AS101" s="78">
        <v>0</v>
      </c>
      <c r="AT101" s="79">
        <f t="shared" si="1"/>
        <v>0</v>
      </c>
      <c r="AU101" s="80">
        <f>'SO 01.7 - Výťah'!P118</f>
        <v>0</v>
      </c>
      <c r="AV101" s="79">
        <f>'SO 01.7 - Výťah'!J33</f>
        <v>0</v>
      </c>
      <c r="AW101" s="79">
        <f>'SO 01.7 - Výťah'!J34</f>
        <v>0</v>
      </c>
      <c r="AX101" s="79">
        <f>'SO 01.7 - Výťah'!J35</f>
        <v>0</v>
      </c>
      <c r="AY101" s="79">
        <f>'SO 01.7 - Výťah'!J36</f>
        <v>0</v>
      </c>
      <c r="AZ101" s="79">
        <f>'SO 01.7 - Výťah'!F33</f>
        <v>0</v>
      </c>
      <c r="BA101" s="79">
        <f>'SO 01.7 - Výťah'!F34</f>
        <v>0</v>
      </c>
      <c r="BB101" s="79">
        <f>'SO 01.7 - Výťah'!F35</f>
        <v>0</v>
      </c>
      <c r="BC101" s="79">
        <f>'SO 01.7 - Výťah'!F36</f>
        <v>0</v>
      </c>
      <c r="BD101" s="81">
        <f>'SO 01.7 - Výťah'!F37</f>
        <v>0</v>
      </c>
      <c r="BT101" s="82" t="s">
        <v>80</v>
      </c>
      <c r="BV101" s="82" t="s">
        <v>74</v>
      </c>
      <c r="BW101" s="82" t="s">
        <v>99</v>
      </c>
      <c r="BX101" s="82" t="s">
        <v>4</v>
      </c>
      <c r="CL101" s="82" t="s">
        <v>1</v>
      </c>
      <c r="CM101" s="82" t="s">
        <v>72</v>
      </c>
    </row>
    <row r="102" spans="1:91" s="6" customFormat="1" ht="24.75" customHeight="1">
      <c r="A102" s="73" t="s">
        <v>76</v>
      </c>
      <c r="B102" s="74"/>
      <c r="C102" s="75"/>
      <c r="D102" s="182" t="s">
        <v>100</v>
      </c>
      <c r="E102" s="182"/>
      <c r="F102" s="182"/>
      <c r="G102" s="182"/>
      <c r="H102" s="182"/>
      <c r="I102" s="76"/>
      <c r="J102" s="182" t="s">
        <v>101</v>
      </c>
      <c r="K102" s="182"/>
      <c r="L102" s="182"/>
      <c r="M102" s="182"/>
      <c r="N102" s="182"/>
      <c r="O102" s="182"/>
      <c r="P102" s="182"/>
      <c r="Q102" s="182"/>
      <c r="R102" s="182"/>
      <c r="S102" s="182"/>
      <c r="T102" s="182"/>
      <c r="U102" s="182"/>
      <c r="V102" s="182"/>
      <c r="W102" s="182"/>
      <c r="X102" s="182"/>
      <c r="Y102" s="182"/>
      <c r="Z102" s="182"/>
      <c r="AA102" s="182"/>
      <c r="AB102" s="182"/>
      <c r="AC102" s="182"/>
      <c r="AD102" s="182"/>
      <c r="AE102" s="182"/>
      <c r="AF102" s="182"/>
      <c r="AG102" s="183">
        <f>'SO 01.8 - Kuchyňa'!J30</f>
        <v>0</v>
      </c>
      <c r="AH102" s="184"/>
      <c r="AI102" s="184"/>
      <c r="AJ102" s="184"/>
      <c r="AK102" s="184"/>
      <c r="AL102" s="184"/>
      <c r="AM102" s="184"/>
      <c r="AN102" s="183">
        <f t="shared" si="0"/>
        <v>0</v>
      </c>
      <c r="AO102" s="184"/>
      <c r="AP102" s="184"/>
      <c r="AQ102" s="77" t="s">
        <v>79</v>
      </c>
      <c r="AR102" s="74"/>
      <c r="AS102" s="83">
        <v>0</v>
      </c>
      <c r="AT102" s="84">
        <f t="shared" si="1"/>
        <v>0</v>
      </c>
      <c r="AU102" s="85">
        <f>'SO 01.8 - Kuchyňa'!P119</f>
        <v>0</v>
      </c>
      <c r="AV102" s="84">
        <f>'SO 01.8 - Kuchyňa'!J33</f>
        <v>0</v>
      </c>
      <c r="AW102" s="84">
        <f>'SO 01.8 - Kuchyňa'!J34</f>
        <v>0</v>
      </c>
      <c r="AX102" s="84">
        <f>'SO 01.8 - Kuchyňa'!J35</f>
        <v>0</v>
      </c>
      <c r="AY102" s="84">
        <f>'SO 01.8 - Kuchyňa'!J36</f>
        <v>0</v>
      </c>
      <c r="AZ102" s="84">
        <f>'SO 01.8 - Kuchyňa'!F33</f>
        <v>0</v>
      </c>
      <c r="BA102" s="84">
        <f>'SO 01.8 - Kuchyňa'!F34</f>
        <v>0</v>
      </c>
      <c r="BB102" s="84">
        <f>'SO 01.8 - Kuchyňa'!F35</f>
        <v>0</v>
      </c>
      <c r="BC102" s="84">
        <f>'SO 01.8 - Kuchyňa'!F36</f>
        <v>0</v>
      </c>
      <c r="BD102" s="86">
        <f>'SO 01.8 - Kuchyňa'!F37</f>
        <v>0</v>
      </c>
      <c r="BT102" s="82" t="s">
        <v>80</v>
      </c>
      <c r="BV102" s="82" t="s">
        <v>74</v>
      </c>
      <c r="BW102" s="82" t="s">
        <v>102</v>
      </c>
      <c r="BX102" s="82" t="s">
        <v>4</v>
      </c>
      <c r="CL102" s="82" t="s">
        <v>1</v>
      </c>
      <c r="CM102" s="82" t="s">
        <v>72</v>
      </c>
    </row>
    <row r="103" spans="1:91" s="1" customFormat="1" ht="30" customHeight="1">
      <c r="B103" s="28"/>
      <c r="AR103" s="28"/>
    </row>
    <row r="104" spans="1:91" s="1" customFormat="1" ht="6.95" customHeight="1">
      <c r="B104" s="43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28"/>
    </row>
  </sheetData>
  <mergeCells count="70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102:AP102"/>
    <mergeCell ref="AG102:AM102"/>
    <mergeCell ref="D102:H102"/>
    <mergeCell ref="J102:AF102"/>
    <mergeCell ref="AG94:AM94"/>
    <mergeCell ref="AN94:AP94"/>
    <mergeCell ref="AN100:AP100"/>
    <mergeCell ref="AG100:AM100"/>
    <mergeCell ref="D100:H100"/>
    <mergeCell ref="J100:AF100"/>
    <mergeCell ref="AN101:AP101"/>
    <mergeCell ref="AG101:AM101"/>
    <mergeCell ref="D101:H101"/>
    <mergeCell ref="J101:AF101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L85:AO85"/>
    <mergeCell ref="AM87:AN87"/>
    <mergeCell ref="AM89:AP89"/>
    <mergeCell ref="AS89:AT91"/>
    <mergeCell ref="AM90:AP90"/>
  </mergeCells>
  <hyperlinks>
    <hyperlink ref="A95" location="'SO 01.1 - Architektúra'!C2" display="/" xr:uid="{00000000-0004-0000-0000-000000000000}"/>
    <hyperlink ref="A96" location="'SO 01.2 - Zdravotechnika_...'!C2" display="/" xr:uid="{00000000-0004-0000-0000-000001000000}"/>
    <hyperlink ref="A97" location="'SO 01.3 - Areálový rozvod...'!C2" display="/" xr:uid="{00000000-0004-0000-0000-000002000000}"/>
    <hyperlink ref="A98" location="'SO 01.4 - Vykurovanie_rev.'!C2" display="/" xr:uid="{00000000-0004-0000-0000-000003000000}"/>
    <hyperlink ref="A99" location="'SO 01.5 - VZT'!C2" display="/" xr:uid="{00000000-0004-0000-0000-000004000000}"/>
    <hyperlink ref="A100" location="'SO 01.6 - Elektroinštalácia'!C2" display="/" xr:uid="{00000000-0004-0000-0000-000005000000}"/>
    <hyperlink ref="A101" location="'SO 01.7 - Výťah'!C2" display="/" xr:uid="{00000000-0004-0000-0000-000006000000}"/>
    <hyperlink ref="A102" location="'SO 01.8 - Kuchyňa'!C2" display="/" xr:uid="{00000000-0004-0000-0000-000007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473"/>
  <sheetViews>
    <sheetView showGridLines="0" tabSelected="1" topLeftCell="A403" workbookViewId="0">
      <selection activeCell="V411" sqref="V411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9" t="s">
        <v>5</v>
      </c>
      <c r="M2" s="191"/>
      <c r="N2" s="191"/>
      <c r="O2" s="191"/>
      <c r="P2" s="191"/>
      <c r="Q2" s="191"/>
      <c r="R2" s="191"/>
      <c r="S2" s="191"/>
      <c r="T2" s="191"/>
      <c r="U2" s="191"/>
      <c r="V2" s="191"/>
      <c r="AT2" s="13" t="s">
        <v>81</v>
      </c>
    </row>
    <row r="3" spans="2:46" ht="6.95" hidden="1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4.95" hidden="1" customHeight="1">
      <c r="B4" s="16"/>
      <c r="D4" s="17" t="s">
        <v>103</v>
      </c>
      <c r="L4" s="16"/>
      <c r="M4" s="87" t="s">
        <v>9</v>
      </c>
      <c r="AT4" s="13" t="s">
        <v>3</v>
      </c>
    </row>
    <row r="5" spans="2:46" ht="6.95" hidden="1" customHeight="1">
      <c r="B5" s="16"/>
      <c r="L5" s="16"/>
    </row>
    <row r="6" spans="2:46" ht="12" hidden="1" customHeight="1">
      <c r="B6" s="16"/>
      <c r="D6" s="23" t="s">
        <v>15</v>
      </c>
      <c r="L6" s="16"/>
    </row>
    <row r="7" spans="2:46" ht="16.5" hidden="1" customHeight="1">
      <c r="B7" s="16"/>
      <c r="E7" s="210" t="str">
        <f>'Rekapitulácia stavby'!K6</f>
        <v>ZSS_Detvan_(rozpocet)</v>
      </c>
      <c r="F7" s="211"/>
      <c r="G7" s="211"/>
      <c r="H7" s="211"/>
      <c r="L7" s="16"/>
    </row>
    <row r="8" spans="2:46" s="1" customFormat="1" ht="12" hidden="1" customHeight="1">
      <c r="B8" s="28"/>
      <c r="D8" s="23" t="s">
        <v>104</v>
      </c>
      <c r="L8" s="28"/>
    </row>
    <row r="9" spans="2:46" s="1" customFormat="1" ht="16.5" hidden="1" customHeight="1">
      <c r="B9" s="28"/>
      <c r="E9" s="168" t="s">
        <v>105</v>
      </c>
      <c r="F9" s="212"/>
      <c r="G9" s="212"/>
      <c r="H9" s="212"/>
      <c r="L9" s="28"/>
    </row>
    <row r="10" spans="2:46" s="1" customFormat="1" ht="11.25" hidden="1">
      <c r="B10" s="28"/>
      <c r="L10" s="28"/>
    </row>
    <row r="11" spans="2:46" s="1" customFormat="1" ht="12" hidden="1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hidden="1" customHeight="1">
      <c r="B12" s="28"/>
      <c r="D12" s="23" t="s">
        <v>19</v>
      </c>
      <c r="F12" s="21" t="s">
        <v>20</v>
      </c>
      <c r="I12" s="23" t="s">
        <v>21</v>
      </c>
      <c r="J12" s="51" t="str">
        <f>'Rekapitulácia stavby'!AN8</f>
        <v>21. 2. 2025</v>
      </c>
      <c r="L12" s="28"/>
    </row>
    <row r="13" spans="2:46" s="1" customFormat="1" ht="10.9" hidden="1" customHeight="1">
      <c r="B13" s="28"/>
      <c r="L13" s="28"/>
    </row>
    <row r="14" spans="2:46" s="1" customFormat="1" ht="12" hidden="1" customHeight="1">
      <c r="B14" s="28"/>
      <c r="D14" s="23" t="s">
        <v>23</v>
      </c>
      <c r="I14" s="23" t="s">
        <v>24</v>
      </c>
      <c r="J14" s="21" t="str">
        <f>IF('Rekapitulácia stavby'!AN10="","",'Rekapitulácia stavby'!AN10)</f>
        <v/>
      </c>
      <c r="L14" s="28"/>
    </row>
    <row r="15" spans="2:46" s="1" customFormat="1" ht="18" hidden="1" customHeight="1">
      <c r="B15" s="28"/>
      <c r="E15" s="21" t="str">
        <f>IF('Rekapitulácia stavby'!E11="","",'Rekapitulácia stavby'!E11)</f>
        <v xml:space="preserve"> </v>
      </c>
      <c r="I15" s="23" t="s">
        <v>25</v>
      </c>
      <c r="J15" s="21" t="str">
        <f>IF('Rekapitulácia stavby'!AN11="","",'Rekapitulácia stavby'!AN11)</f>
        <v/>
      </c>
      <c r="L15" s="28"/>
    </row>
    <row r="16" spans="2:46" s="1" customFormat="1" ht="6.95" hidden="1" customHeight="1">
      <c r="B16" s="28"/>
      <c r="L16" s="28"/>
    </row>
    <row r="17" spans="2:12" s="1" customFormat="1" ht="12" hidden="1" customHeight="1">
      <c r="B17" s="28"/>
      <c r="D17" s="23" t="s">
        <v>26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hidden="1" customHeight="1">
      <c r="B18" s="28"/>
      <c r="E18" s="213" t="str">
        <f>'Rekapitulácia stavby'!E14</f>
        <v>Vyplň údaj</v>
      </c>
      <c r="F18" s="190"/>
      <c r="G18" s="190"/>
      <c r="H18" s="190"/>
      <c r="I18" s="23" t="s">
        <v>25</v>
      </c>
      <c r="J18" s="24" t="str">
        <f>'Rekapitulácia stavby'!AN14</f>
        <v>Vyplň údaj</v>
      </c>
      <c r="L18" s="28"/>
    </row>
    <row r="19" spans="2:12" s="1" customFormat="1" ht="6.95" hidden="1" customHeight="1">
      <c r="B19" s="28"/>
      <c r="L19" s="28"/>
    </row>
    <row r="20" spans="2:12" s="1" customFormat="1" ht="12" hidden="1" customHeight="1">
      <c r="B20" s="28"/>
      <c r="D20" s="23" t="s">
        <v>28</v>
      </c>
      <c r="I20" s="23" t="s">
        <v>24</v>
      </c>
      <c r="J20" s="21" t="str">
        <f>IF('Rekapitulácia stavby'!AN16="","",'Rekapitulácia stavby'!AN16)</f>
        <v/>
      </c>
      <c r="L20" s="28"/>
    </row>
    <row r="21" spans="2:12" s="1" customFormat="1" ht="18" hidden="1" customHeight="1">
      <c r="B21" s="28"/>
      <c r="E21" s="21" t="str">
        <f>IF('Rekapitulácia stavby'!E17="","",'Rekapitulácia stavby'!E17)</f>
        <v xml:space="preserve"> </v>
      </c>
      <c r="I21" s="23" t="s">
        <v>25</v>
      </c>
      <c r="J21" s="21" t="str">
        <f>IF('Rekapitulácia stavby'!AN17="","",'Rekapitulácia stavby'!AN17)</f>
        <v/>
      </c>
      <c r="L21" s="28"/>
    </row>
    <row r="22" spans="2:12" s="1" customFormat="1" ht="6.95" hidden="1" customHeight="1">
      <c r="B22" s="28"/>
      <c r="L22" s="28"/>
    </row>
    <row r="23" spans="2:12" s="1" customFormat="1" ht="12" hidden="1" customHeight="1">
      <c r="B23" s="28"/>
      <c r="D23" s="23" t="s">
        <v>30</v>
      </c>
      <c r="I23" s="23" t="s">
        <v>24</v>
      </c>
      <c r="J23" s="21" t="str">
        <f>IF('Rekapitulácia stavby'!AN19="","",'Rekapitulácia stavby'!AN19)</f>
        <v/>
      </c>
      <c r="L23" s="28"/>
    </row>
    <row r="24" spans="2:12" s="1" customFormat="1" ht="18" hidden="1" customHeight="1">
      <c r="B24" s="28"/>
      <c r="E24" s="21" t="str">
        <f>IF('Rekapitulácia stavby'!E20="","",'Rekapitulácia stavby'!E20)</f>
        <v xml:space="preserve"> </v>
      </c>
      <c r="I24" s="23" t="s">
        <v>25</v>
      </c>
      <c r="J24" s="21" t="str">
        <f>IF('Rekapitulácia stavby'!AN20="","",'Rekapitulácia stavby'!AN20)</f>
        <v/>
      </c>
      <c r="L24" s="28"/>
    </row>
    <row r="25" spans="2:12" s="1" customFormat="1" ht="6.95" hidden="1" customHeight="1">
      <c r="B25" s="28"/>
      <c r="L25" s="28"/>
    </row>
    <row r="26" spans="2:12" s="1" customFormat="1" ht="12" hidden="1" customHeight="1">
      <c r="B26" s="28"/>
      <c r="D26" s="23" t="s">
        <v>31</v>
      </c>
      <c r="L26" s="28"/>
    </row>
    <row r="27" spans="2:12" s="7" customFormat="1" ht="16.5" hidden="1" customHeight="1">
      <c r="B27" s="88"/>
      <c r="E27" s="195" t="s">
        <v>1</v>
      </c>
      <c r="F27" s="195"/>
      <c r="G27" s="195"/>
      <c r="H27" s="195"/>
      <c r="L27" s="88"/>
    </row>
    <row r="28" spans="2:12" s="1" customFormat="1" ht="6.95" hidden="1" customHeight="1">
      <c r="B28" s="28"/>
      <c r="L28" s="28"/>
    </row>
    <row r="29" spans="2:12" s="1" customFormat="1" ht="6.95" hidden="1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hidden="1" customHeight="1">
      <c r="B30" s="28"/>
      <c r="D30" s="89" t="s">
        <v>32</v>
      </c>
      <c r="J30" s="65">
        <f>ROUND(J148, 2)</f>
        <v>0</v>
      </c>
      <c r="L30" s="28"/>
    </row>
    <row r="31" spans="2:12" s="1" customFormat="1" ht="6.95" hidden="1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hidden="1" customHeight="1">
      <c r="B32" s="28"/>
      <c r="F32" s="31" t="s">
        <v>34</v>
      </c>
      <c r="I32" s="31" t="s">
        <v>33</v>
      </c>
      <c r="J32" s="31" t="s">
        <v>35</v>
      </c>
      <c r="L32" s="28"/>
    </row>
    <row r="33" spans="2:12" s="1" customFormat="1" ht="14.45" hidden="1" customHeight="1">
      <c r="B33" s="28"/>
      <c r="D33" s="54" t="s">
        <v>36</v>
      </c>
      <c r="E33" s="33" t="s">
        <v>37</v>
      </c>
      <c r="F33" s="90">
        <f>ROUND((SUM(BE148:BE472)),  2)</f>
        <v>0</v>
      </c>
      <c r="G33" s="91"/>
      <c r="H33" s="91"/>
      <c r="I33" s="92">
        <v>0.23</v>
      </c>
      <c r="J33" s="90">
        <f>ROUND(((SUM(BE148:BE472))*I33),  2)</f>
        <v>0</v>
      </c>
      <c r="L33" s="28"/>
    </row>
    <row r="34" spans="2:12" s="1" customFormat="1" ht="14.45" hidden="1" customHeight="1">
      <c r="B34" s="28"/>
      <c r="E34" s="33" t="s">
        <v>38</v>
      </c>
      <c r="F34" s="90">
        <f>ROUND((SUM(BF148:BF472)),  2)</f>
        <v>0</v>
      </c>
      <c r="G34" s="91"/>
      <c r="H34" s="91"/>
      <c r="I34" s="92">
        <v>0.23</v>
      </c>
      <c r="J34" s="90">
        <f>ROUND(((SUM(BF148:BF472))*I34),  2)</f>
        <v>0</v>
      </c>
      <c r="L34" s="28"/>
    </row>
    <row r="35" spans="2:12" s="1" customFormat="1" ht="14.45" hidden="1" customHeight="1">
      <c r="B35" s="28"/>
      <c r="E35" s="23" t="s">
        <v>39</v>
      </c>
      <c r="F35" s="93">
        <f>ROUND((SUM(BG148:BG472)),  2)</f>
        <v>0</v>
      </c>
      <c r="I35" s="94">
        <v>0.23</v>
      </c>
      <c r="J35" s="93">
        <f>0</f>
        <v>0</v>
      </c>
      <c r="L35" s="28"/>
    </row>
    <row r="36" spans="2:12" s="1" customFormat="1" ht="14.45" hidden="1" customHeight="1">
      <c r="B36" s="28"/>
      <c r="E36" s="23" t="s">
        <v>40</v>
      </c>
      <c r="F36" s="93">
        <f>ROUND((SUM(BH148:BH472)),  2)</f>
        <v>0</v>
      </c>
      <c r="I36" s="94">
        <v>0.23</v>
      </c>
      <c r="J36" s="93">
        <f>0</f>
        <v>0</v>
      </c>
      <c r="L36" s="28"/>
    </row>
    <row r="37" spans="2:12" s="1" customFormat="1" ht="14.45" hidden="1" customHeight="1">
      <c r="B37" s="28"/>
      <c r="E37" s="33" t="s">
        <v>41</v>
      </c>
      <c r="F37" s="90">
        <f>ROUND((SUM(BI148:BI472)),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6.95" hidden="1" customHeight="1">
      <c r="B38" s="28"/>
      <c r="L38" s="28"/>
    </row>
    <row r="39" spans="2:12" s="1" customFormat="1" ht="25.35" hidden="1" customHeight="1">
      <c r="B39" s="28"/>
      <c r="C39" s="95"/>
      <c r="D39" s="96" t="s">
        <v>42</v>
      </c>
      <c r="E39" s="56"/>
      <c r="F39" s="56"/>
      <c r="G39" s="97" t="s">
        <v>43</v>
      </c>
      <c r="H39" s="98" t="s">
        <v>44</v>
      </c>
      <c r="I39" s="56"/>
      <c r="J39" s="99">
        <f>SUM(J30:J37)</f>
        <v>0</v>
      </c>
      <c r="K39" s="100"/>
      <c r="L39" s="28"/>
    </row>
    <row r="40" spans="2:12" s="1" customFormat="1" ht="14.45" hidden="1" customHeight="1">
      <c r="B40" s="28"/>
      <c r="L40" s="28"/>
    </row>
    <row r="41" spans="2:12" ht="14.45" hidden="1" customHeight="1">
      <c r="B41" s="16"/>
      <c r="L41" s="16"/>
    </row>
    <row r="42" spans="2:12" ht="14.45" hidden="1" customHeight="1">
      <c r="B42" s="16"/>
      <c r="L42" s="16"/>
    </row>
    <row r="43" spans="2:12" ht="14.45" hidden="1" customHeight="1">
      <c r="B43" s="16"/>
      <c r="L43" s="16"/>
    </row>
    <row r="44" spans="2:12" ht="14.45" hidden="1" customHeight="1">
      <c r="B44" s="16"/>
      <c r="L44" s="16"/>
    </row>
    <row r="45" spans="2:12" ht="14.45" hidden="1" customHeight="1">
      <c r="B45" s="16"/>
      <c r="L45" s="16"/>
    </row>
    <row r="46" spans="2:12" ht="14.45" hidden="1" customHeight="1">
      <c r="B46" s="16"/>
      <c r="L46" s="16"/>
    </row>
    <row r="47" spans="2:12" ht="14.45" hidden="1" customHeight="1">
      <c r="B47" s="16"/>
      <c r="L47" s="16"/>
    </row>
    <row r="48" spans="2:12" ht="14.45" hidden="1" customHeight="1">
      <c r="B48" s="16"/>
      <c r="L48" s="16"/>
    </row>
    <row r="49" spans="2:12" ht="14.45" hidden="1" customHeight="1">
      <c r="B49" s="16"/>
      <c r="L49" s="16"/>
    </row>
    <row r="50" spans="2:12" s="1" customFormat="1" ht="14.45" hidden="1" customHeight="1">
      <c r="B50" s="28"/>
      <c r="D50" s="40" t="s">
        <v>45</v>
      </c>
      <c r="E50" s="41"/>
      <c r="F50" s="41"/>
      <c r="G50" s="40" t="s">
        <v>46</v>
      </c>
      <c r="H50" s="41"/>
      <c r="I50" s="41"/>
      <c r="J50" s="41"/>
      <c r="K50" s="41"/>
      <c r="L50" s="28"/>
    </row>
    <row r="51" spans="2:12" ht="11.25" hidden="1">
      <c r="B51" s="16"/>
      <c r="L51" s="16"/>
    </row>
    <row r="52" spans="2:12" ht="11.25" hidden="1">
      <c r="B52" s="16"/>
      <c r="L52" s="16"/>
    </row>
    <row r="53" spans="2:12" ht="11.25" hidden="1">
      <c r="B53" s="16"/>
      <c r="L53" s="16"/>
    </row>
    <row r="54" spans="2:12" ht="11.25" hidden="1">
      <c r="B54" s="16"/>
      <c r="L54" s="16"/>
    </row>
    <row r="55" spans="2:12" ht="11.25" hidden="1">
      <c r="B55" s="16"/>
      <c r="L55" s="16"/>
    </row>
    <row r="56" spans="2:12" ht="11.25" hidden="1">
      <c r="B56" s="16"/>
      <c r="L56" s="16"/>
    </row>
    <row r="57" spans="2:12" ht="11.25" hidden="1">
      <c r="B57" s="16"/>
      <c r="L57" s="16"/>
    </row>
    <row r="58" spans="2:12" ht="11.25" hidden="1">
      <c r="B58" s="16"/>
      <c r="L58" s="16"/>
    </row>
    <row r="59" spans="2:12" ht="11.25" hidden="1">
      <c r="B59" s="16"/>
      <c r="L59" s="16"/>
    </row>
    <row r="60" spans="2:12" ht="11.25" hidden="1">
      <c r="B60" s="16"/>
      <c r="L60" s="16"/>
    </row>
    <row r="61" spans="2:12" s="1" customFormat="1" ht="12.75" hidden="1">
      <c r="B61" s="28"/>
      <c r="D61" s="42" t="s">
        <v>47</v>
      </c>
      <c r="E61" s="30"/>
      <c r="F61" s="101" t="s">
        <v>48</v>
      </c>
      <c r="G61" s="42" t="s">
        <v>47</v>
      </c>
      <c r="H61" s="30"/>
      <c r="I61" s="30"/>
      <c r="J61" s="102" t="s">
        <v>48</v>
      </c>
      <c r="K61" s="30"/>
      <c r="L61" s="28"/>
    </row>
    <row r="62" spans="2:12" ht="11.25" hidden="1">
      <c r="B62" s="16"/>
      <c r="L62" s="16"/>
    </row>
    <row r="63" spans="2:12" ht="11.25" hidden="1">
      <c r="B63" s="16"/>
      <c r="L63" s="16"/>
    </row>
    <row r="64" spans="2:12" ht="11.25" hidden="1">
      <c r="B64" s="16"/>
      <c r="L64" s="16"/>
    </row>
    <row r="65" spans="2:12" s="1" customFormat="1" ht="12.75" hidden="1">
      <c r="B65" s="28"/>
      <c r="D65" s="40" t="s">
        <v>49</v>
      </c>
      <c r="E65" s="41"/>
      <c r="F65" s="41"/>
      <c r="G65" s="40" t="s">
        <v>50</v>
      </c>
      <c r="H65" s="41"/>
      <c r="I65" s="41"/>
      <c r="J65" s="41"/>
      <c r="K65" s="41"/>
      <c r="L65" s="28"/>
    </row>
    <row r="66" spans="2:12" ht="11.25" hidden="1">
      <c r="B66" s="16"/>
      <c r="L66" s="16"/>
    </row>
    <row r="67" spans="2:12" ht="11.25" hidden="1">
      <c r="B67" s="16"/>
      <c r="L67" s="16"/>
    </row>
    <row r="68" spans="2:12" ht="11.25" hidden="1">
      <c r="B68" s="16"/>
      <c r="L68" s="16"/>
    </row>
    <row r="69" spans="2:12" ht="11.25" hidden="1">
      <c r="B69" s="16"/>
      <c r="L69" s="16"/>
    </row>
    <row r="70" spans="2:12" ht="11.25" hidden="1">
      <c r="B70" s="16"/>
      <c r="L70" s="16"/>
    </row>
    <row r="71" spans="2:12" ht="11.25" hidden="1">
      <c r="B71" s="16"/>
      <c r="L71" s="16"/>
    </row>
    <row r="72" spans="2:12" ht="11.25" hidden="1">
      <c r="B72" s="16"/>
      <c r="L72" s="16"/>
    </row>
    <row r="73" spans="2:12" ht="11.25" hidden="1">
      <c r="B73" s="16"/>
      <c r="L73" s="16"/>
    </row>
    <row r="74" spans="2:12" ht="11.25" hidden="1">
      <c r="B74" s="16"/>
      <c r="L74" s="16"/>
    </row>
    <row r="75" spans="2:12" ht="11.25" hidden="1">
      <c r="B75" s="16"/>
      <c r="L75" s="16"/>
    </row>
    <row r="76" spans="2:12" s="1" customFormat="1" ht="12.75" hidden="1">
      <c r="B76" s="28"/>
      <c r="D76" s="42" t="s">
        <v>47</v>
      </c>
      <c r="E76" s="30"/>
      <c r="F76" s="101" t="s">
        <v>48</v>
      </c>
      <c r="G76" s="42" t="s">
        <v>47</v>
      </c>
      <c r="H76" s="30"/>
      <c r="I76" s="30"/>
      <c r="J76" s="102" t="s">
        <v>48</v>
      </c>
      <c r="K76" s="30"/>
      <c r="L76" s="28"/>
    </row>
    <row r="77" spans="2:12" s="1" customFormat="1" ht="14.45" hidden="1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78" spans="2:12" ht="11.25" hidden="1"/>
    <row r="79" spans="2:12" ht="11.25" hidden="1"/>
    <row r="80" spans="2:12" ht="11.25" hidden="1"/>
    <row r="81" spans="2:47" s="1" customFormat="1" ht="6.95" hidden="1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hidden="1" customHeight="1">
      <c r="B82" s="28"/>
      <c r="C82" s="17" t="s">
        <v>106</v>
      </c>
      <c r="L82" s="28"/>
    </row>
    <row r="83" spans="2:47" s="1" customFormat="1" ht="6.95" hidden="1" customHeight="1">
      <c r="B83" s="28"/>
      <c r="L83" s="28"/>
    </row>
    <row r="84" spans="2:47" s="1" customFormat="1" ht="12" hidden="1" customHeight="1">
      <c r="B84" s="28"/>
      <c r="C84" s="23" t="s">
        <v>15</v>
      </c>
      <c r="L84" s="28"/>
    </row>
    <row r="85" spans="2:47" s="1" customFormat="1" ht="16.5" hidden="1" customHeight="1">
      <c r="B85" s="28"/>
      <c r="E85" s="210" t="str">
        <f>E7</f>
        <v>ZSS_Detvan_(rozpocet)</v>
      </c>
      <c r="F85" s="211"/>
      <c r="G85" s="211"/>
      <c r="H85" s="211"/>
      <c r="L85" s="28"/>
    </row>
    <row r="86" spans="2:47" s="1" customFormat="1" ht="12" hidden="1" customHeight="1">
      <c r="B86" s="28"/>
      <c r="C86" s="23" t="s">
        <v>104</v>
      </c>
      <c r="L86" s="28"/>
    </row>
    <row r="87" spans="2:47" s="1" customFormat="1" ht="16.5" hidden="1" customHeight="1">
      <c r="B87" s="28"/>
      <c r="E87" s="168" t="str">
        <f>E9</f>
        <v>SO 01.1 - Architektúra</v>
      </c>
      <c r="F87" s="212"/>
      <c r="G87" s="212"/>
      <c r="H87" s="212"/>
      <c r="L87" s="28"/>
    </row>
    <row r="88" spans="2:47" s="1" customFormat="1" ht="6.95" hidden="1" customHeight="1">
      <c r="B88" s="28"/>
      <c r="L88" s="28"/>
    </row>
    <row r="89" spans="2:47" s="1" customFormat="1" ht="12" hidden="1" customHeight="1">
      <c r="B89" s="28"/>
      <c r="C89" s="23" t="s">
        <v>19</v>
      </c>
      <c r="F89" s="21" t="str">
        <f>F12</f>
        <v xml:space="preserve"> </v>
      </c>
      <c r="I89" s="23" t="s">
        <v>21</v>
      </c>
      <c r="J89" s="51" t="str">
        <f>IF(J12="","",J12)</f>
        <v>21. 2. 2025</v>
      </c>
      <c r="L89" s="28"/>
    </row>
    <row r="90" spans="2:47" s="1" customFormat="1" ht="6.95" hidden="1" customHeight="1">
      <c r="B90" s="28"/>
      <c r="L90" s="28"/>
    </row>
    <row r="91" spans="2:47" s="1" customFormat="1" ht="15.2" hidden="1" customHeight="1">
      <c r="B91" s="28"/>
      <c r="C91" s="23" t="s">
        <v>23</v>
      </c>
      <c r="F91" s="21" t="str">
        <f>E15</f>
        <v xml:space="preserve"> </v>
      </c>
      <c r="I91" s="23" t="s">
        <v>28</v>
      </c>
      <c r="J91" s="26" t="str">
        <f>E21</f>
        <v xml:space="preserve"> </v>
      </c>
      <c r="L91" s="28"/>
    </row>
    <row r="92" spans="2:47" s="1" customFormat="1" ht="15.2" hidden="1" customHeight="1">
      <c r="B92" s="28"/>
      <c r="C92" s="23" t="s">
        <v>26</v>
      </c>
      <c r="F92" s="21" t="str">
        <f>IF(E18="","",E18)</f>
        <v>Vyplň údaj</v>
      </c>
      <c r="I92" s="23" t="s">
        <v>30</v>
      </c>
      <c r="J92" s="26" t="str">
        <f>E24</f>
        <v xml:space="preserve"> </v>
      </c>
      <c r="L92" s="28"/>
    </row>
    <row r="93" spans="2:47" s="1" customFormat="1" ht="10.35" hidden="1" customHeight="1">
      <c r="B93" s="28"/>
      <c r="L93" s="28"/>
    </row>
    <row r="94" spans="2:47" s="1" customFormat="1" ht="29.25" hidden="1" customHeight="1">
      <c r="B94" s="28"/>
      <c r="C94" s="103" t="s">
        <v>107</v>
      </c>
      <c r="D94" s="95"/>
      <c r="E94" s="95"/>
      <c r="F94" s="95"/>
      <c r="G94" s="95"/>
      <c r="H94" s="95"/>
      <c r="I94" s="95"/>
      <c r="J94" s="104" t="s">
        <v>108</v>
      </c>
      <c r="K94" s="95"/>
      <c r="L94" s="28"/>
    </row>
    <row r="95" spans="2:47" s="1" customFormat="1" ht="10.35" hidden="1" customHeight="1">
      <c r="B95" s="28"/>
      <c r="L95" s="28"/>
    </row>
    <row r="96" spans="2:47" s="1" customFormat="1" ht="22.9" hidden="1" customHeight="1">
      <c r="B96" s="28"/>
      <c r="C96" s="105" t="s">
        <v>109</v>
      </c>
      <c r="J96" s="65">
        <f>J148</f>
        <v>0</v>
      </c>
      <c r="L96" s="28"/>
      <c r="AU96" s="13" t="s">
        <v>110</v>
      </c>
    </row>
    <row r="97" spans="2:12" s="8" customFormat="1" ht="24.95" hidden="1" customHeight="1">
      <c r="B97" s="106"/>
      <c r="D97" s="107" t="s">
        <v>111</v>
      </c>
      <c r="E97" s="108"/>
      <c r="F97" s="108"/>
      <c r="G97" s="108"/>
      <c r="H97" s="108"/>
      <c r="I97" s="108"/>
      <c r="J97" s="109">
        <f>J149</f>
        <v>0</v>
      </c>
      <c r="L97" s="106"/>
    </row>
    <row r="98" spans="2:12" s="9" customFormat="1" ht="19.899999999999999" hidden="1" customHeight="1">
      <c r="B98" s="110"/>
      <c r="D98" s="111" t="s">
        <v>112</v>
      </c>
      <c r="E98" s="112"/>
      <c r="F98" s="112"/>
      <c r="G98" s="112"/>
      <c r="H98" s="112"/>
      <c r="I98" s="112"/>
      <c r="J98" s="113">
        <f>J150</f>
        <v>0</v>
      </c>
      <c r="L98" s="110"/>
    </row>
    <row r="99" spans="2:12" s="9" customFormat="1" ht="19.899999999999999" hidden="1" customHeight="1">
      <c r="B99" s="110"/>
      <c r="D99" s="111" t="s">
        <v>113</v>
      </c>
      <c r="E99" s="112"/>
      <c r="F99" s="112"/>
      <c r="G99" s="112"/>
      <c r="H99" s="112"/>
      <c r="I99" s="112"/>
      <c r="J99" s="113">
        <f>J166</f>
        <v>0</v>
      </c>
      <c r="L99" s="110"/>
    </row>
    <row r="100" spans="2:12" s="9" customFormat="1" ht="19.899999999999999" hidden="1" customHeight="1">
      <c r="B100" s="110"/>
      <c r="D100" s="111" t="s">
        <v>114</v>
      </c>
      <c r="E100" s="112"/>
      <c r="F100" s="112"/>
      <c r="G100" s="112"/>
      <c r="H100" s="112"/>
      <c r="I100" s="112"/>
      <c r="J100" s="113">
        <f>J174</f>
        <v>0</v>
      </c>
      <c r="L100" s="110"/>
    </row>
    <row r="101" spans="2:12" s="9" customFormat="1" ht="19.899999999999999" hidden="1" customHeight="1">
      <c r="B101" s="110"/>
      <c r="D101" s="111" t="s">
        <v>115</v>
      </c>
      <c r="E101" s="112"/>
      <c r="F101" s="112"/>
      <c r="G101" s="112"/>
      <c r="H101" s="112"/>
      <c r="I101" s="112"/>
      <c r="J101" s="113">
        <f>J201</f>
        <v>0</v>
      </c>
      <c r="L101" s="110"/>
    </row>
    <row r="102" spans="2:12" s="9" customFormat="1" ht="19.899999999999999" hidden="1" customHeight="1">
      <c r="B102" s="110"/>
      <c r="D102" s="111" t="s">
        <v>116</v>
      </c>
      <c r="E102" s="112"/>
      <c r="F102" s="112"/>
      <c r="G102" s="112"/>
      <c r="H102" s="112"/>
      <c r="I102" s="112"/>
      <c r="J102" s="113">
        <f>J225</f>
        <v>0</v>
      </c>
      <c r="L102" s="110"/>
    </row>
    <row r="103" spans="2:12" s="9" customFormat="1" ht="19.899999999999999" hidden="1" customHeight="1">
      <c r="B103" s="110"/>
      <c r="D103" s="111" t="s">
        <v>117</v>
      </c>
      <c r="E103" s="112"/>
      <c r="F103" s="112"/>
      <c r="G103" s="112"/>
      <c r="H103" s="112"/>
      <c r="I103" s="112"/>
      <c r="J103" s="113">
        <f>J230</f>
        <v>0</v>
      </c>
      <c r="L103" s="110"/>
    </row>
    <row r="104" spans="2:12" s="9" customFormat="1" ht="19.899999999999999" hidden="1" customHeight="1">
      <c r="B104" s="110"/>
      <c r="D104" s="111" t="s">
        <v>118</v>
      </c>
      <c r="E104" s="112"/>
      <c r="F104" s="112"/>
      <c r="G104" s="112"/>
      <c r="H104" s="112"/>
      <c r="I104" s="112"/>
      <c r="J104" s="113">
        <f>J256</f>
        <v>0</v>
      </c>
      <c r="L104" s="110"/>
    </row>
    <row r="105" spans="2:12" s="9" customFormat="1" ht="19.899999999999999" hidden="1" customHeight="1">
      <c r="B105" s="110"/>
      <c r="D105" s="111" t="s">
        <v>119</v>
      </c>
      <c r="E105" s="112"/>
      <c r="F105" s="112"/>
      <c r="G105" s="112"/>
      <c r="H105" s="112"/>
      <c r="I105" s="112"/>
      <c r="J105" s="113">
        <f>J304</f>
        <v>0</v>
      </c>
      <c r="L105" s="110"/>
    </row>
    <row r="106" spans="2:12" s="9" customFormat="1" ht="19.899999999999999" hidden="1" customHeight="1">
      <c r="B106" s="110"/>
      <c r="D106" s="111" t="s">
        <v>120</v>
      </c>
      <c r="E106" s="112"/>
      <c r="F106" s="112"/>
      <c r="G106" s="112"/>
      <c r="H106" s="112"/>
      <c r="I106" s="112"/>
      <c r="J106" s="113">
        <f>J306</f>
        <v>0</v>
      </c>
      <c r="L106" s="110"/>
    </row>
    <row r="107" spans="2:12" s="9" customFormat="1" ht="19.899999999999999" hidden="1" customHeight="1">
      <c r="B107" s="110"/>
      <c r="D107" s="111" t="s">
        <v>121</v>
      </c>
      <c r="E107" s="112"/>
      <c r="F107" s="112"/>
      <c r="G107" s="112"/>
      <c r="H107" s="112"/>
      <c r="I107" s="112"/>
      <c r="J107" s="113">
        <f>J307</f>
        <v>0</v>
      </c>
      <c r="L107" s="110"/>
    </row>
    <row r="108" spans="2:12" s="9" customFormat="1" ht="19.899999999999999" hidden="1" customHeight="1">
      <c r="B108" s="110"/>
      <c r="D108" s="111" t="s">
        <v>122</v>
      </c>
      <c r="E108" s="112"/>
      <c r="F108" s="112"/>
      <c r="G108" s="112"/>
      <c r="H108" s="112"/>
      <c r="I108" s="112"/>
      <c r="J108" s="113">
        <f>J318</f>
        <v>0</v>
      </c>
      <c r="L108" s="110"/>
    </row>
    <row r="109" spans="2:12" s="9" customFormat="1" ht="19.899999999999999" hidden="1" customHeight="1">
      <c r="B109" s="110"/>
      <c r="D109" s="111" t="s">
        <v>123</v>
      </c>
      <c r="E109" s="112"/>
      <c r="F109" s="112"/>
      <c r="G109" s="112"/>
      <c r="H109" s="112"/>
      <c r="I109" s="112"/>
      <c r="J109" s="113">
        <f>J330</f>
        <v>0</v>
      </c>
      <c r="L109" s="110"/>
    </row>
    <row r="110" spans="2:12" s="9" customFormat="1" ht="19.899999999999999" hidden="1" customHeight="1">
      <c r="B110" s="110"/>
      <c r="D110" s="111" t="s">
        <v>124</v>
      </c>
      <c r="E110" s="112"/>
      <c r="F110" s="112"/>
      <c r="G110" s="112"/>
      <c r="H110" s="112"/>
      <c r="I110" s="112"/>
      <c r="J110" s="113">
        <f>J356</f>
        <v>0</v>
      </c>
      <c r="L110" s="110"/>
    </row>
    <row r="111" spans="2:12" s="9" customFormat="1" ht="19.899999999999999" hidden="1" customHeight="1">
      <c r="B111" s="110"/>
      <c r="D111" s="111" t="s">
        <v>125</v>
      </c>
      <c r="E111" s="112"/>
      <c r="F111" s="112"/>
      <c r="G111" s="112"/>
      <c r="H111" s="112"/>
      <c r="I111" s="112"/>
      <c r="J111" s="113">
        <f>J358</f>
        <v>0</v>
      </c>
      <c r="L111" s="110"/>
    </row>
    <row r="112" spans="2:12" s="9" customFormat="1" ht="19.899999999999999" hidden="1" customHeight="1">
      <c r="B112" s="110"/>
      <c r="D112" s="111" t="s">
        <v>126</v>
      </c>
      <c r="E112" s="112"/>
      <c r="F112" s="112"/>
      <c r="G112" s="112"/>
      <c r="H112" s="112"/>
      <c r="I112" s="112"/>
      <c r="J112" s="113">
        <f>J360</f>
        <v>0</v>
      </c>
      <c r="L112" s="110"/>
    </row>
    <row r="113" spans="2:12" s="9" customFormat="1" ht="19.899999999999999" hidden="1" customHeight="1">
      <c r="B113" s="110"/>
      <c r="D113" s="111" t="s">
        <v>127</v>
      </c>
      <c r="E113" s="112"/>
      <c r="F113" s="112"/>
      <c r="G113" s="112"/>
      <c r="H113" s="112"/>
      <c r="I113" s="112"/>
      <c r="J113" s="113">
        <f>J374</f>
        <v>0</v>
      </c>
      <c r="L113" s="110"/>
    </row>
    <row r="114" spans="2:12" s="9" customFormat="1" ht="19.899999999999999" hidden="1" customHeight="1">
      <c r="B114" s="110"/>
      <c r="D114" s="111" t="s">
        <v>128</v>
      </c>
      <c r="E114" s="112"/>
      <c r="F114" s="112"/>
      <c r="G114" s="112"/>
      <c r="H114" s="112"/>
      <c r="I114" s="112"/>
      <c r="J114" s="113">
        <f>J377</f>
        <v>0</v>
      </c>
      <c r="L114" s="110"/>
    </row>
    <row r="115" spans="2:12" s="9" customFormat="1" ht="19.899999999999999" hidden="1" customHeight="1">
      <c r="B115" s="110"/>
      <c r="D115" s="111" t="s">
        <v>129</v>
      </c>
      <c r="E115" s="112"/>
      <c r="F115" s="112"/>
      <c r="G115" s="112"/>
      <c r="H115" s="112"/>
      <c r="I115" s="112"/>
      <c r="J115" s="113">
        <f>J388</f>
        <v>0</v>
      </c>
      <c r="L115" s="110"/>
    </row>
    <row r="116" spans="2:12" s="9" customFormat="1" ht="19.899999999999999" hidden="1" customHeight="1">
      <c r="B116" s="110"/>
      <c r="D116" s="111" t="s">
        <v>130</v>
      </c>
      <c r="E116" s="112"/>
      <c r="F116" s="112"/>
      <c r="G116" s="112"/>
      <c r="H116" s="112"/>
      <c r="I116" s="112"/>
      <c r="J116" s="113">
        <f>J410</f>
        <v>0</v>
      </c>
      <c r="L116" s="110"/>
    </row>
    <row r="117" spans="2:12" s="9" customFormat="1" ht="19.899999999999999" hidden="1" customHeight="1">
      <c r="B117" s="110"/>
      <c r="D117" s="111" t="s">
        <v>131</v>
      </c>
      <c r="E117" s="112"/>
      <c r="F117" s="112"/>
      <c r="G117" s="112"/>
      <c r="H117" s="112"/>
      <c r="I117" s="112"/>
      <c r="J117" s="113">
        <f>J425</f>
        <v>0</v>
      </c>
      <c r="L117" s="110"/>
    </row>
    <row r="118" spans="2:12" s="9" customFormat="1" ht="19.899999999999999" hidden="1" customHeight="1">
      <c r="B118" s="110"/>
      <c r="D118" s="111" t="s">
        <v>132</v>
      </c>
      <c r="E118" s="112"/>
      <c r="F118" s="112"/>
      <c r="G118" s="112"/>
      <c r="H118" s="112"/>
      <c r="I118" s="112"/>
      <c r="J118" s="113">
        <f>J437</f>
        <v>0</v>
      </c>
      <c r="L118" s="110"/>
    </row>
    <row r="119" spans="2:12" s="9" customFormat="1" ht="19.899999999999999" hidden="1" customHeight="1">
      <c r="B119" s="110"/>
      <c r="D119" s="111" t="s">
        <v>133</v>
      </c>
      <c r="E119" s="112"/>
      <c r="F119" s="112"/>
      <c r="G119" s="112"/>
      <c r="H119" s="112"/>
      <c r="I119" s="112"/>
      <c r="J119" s="113">
        <f>J441</f>
        <v>0</v>
      </c>
      <c r="L119" s="110"/>
    </row>
    <row r="120" spans="2:12" s="9" customFormat="1" ht="19.899999999999999" hidden="1" customHeight="1">
      <c r="B120" s="110"/>
      <c r="D120" s="111" t="s">
        <v>134</v>
      </c>
      <c r="E120" s="112"/>
      <c r="F120" s="112"/>
      <c r="G120" s="112"/>
      <c r="H120" s="112"/>
      <c r="I120" s="112"/>
      <c r="J120" s="113">
        <f>J444</f>
        <v>0</v>
      </c>
      <c r="L120" s="110"/>
    </row>
    <row r="121" spans="2:12" s="9" customFormat="1" ht="19.899999999999999" hidden="1" customHeight="1">
      <c r="B121" s="110"/>
      <c r="D121" s="111" t="s">
        <v>135</v>
      </c>
      <c r="E121" s="112"/>
      <c r="F121" s="112"/>
      <c r="G121" s="112"/>
      <c r="H121" s="112"/>
      <c r="I121" s="112"/>
      <c r="J121" s="113">
        <f>J447</f>
        <v>0</v>
      </c>
      <c r="L121" s="110"/>
    </row>
    <row r="122" spans="2:12" s="9" customFormat="1" ht="19.899999999999999" hidden="1" customHeight="1">
      <c r="B122" s="110"/>
      <c r="D122" s="111" t="s">
        <v>136</v>
      </c>
      <c r="E122" s="112"/>
      <c r="F122" s="112"/>
      <c r="G122" s="112"/>
      <c r="H122" s="112"/>
      <c r="I122" s="112"/>
      <c r="J122" s="113">
        <f>J451</f>
        <v>0</v>
      </c>
      <c r="L122" s="110"/>
    </row>
    <row r="123" spans="2:12" s="9" customFormat="1" ht="19.899999999999999" hidden="1" customHeight="1">
      <c r="B123" s="110"/>
      <c r="D123" s="111" t="s">
        <v>137</v>
      </c>
      <c r="E123" s="112"/>
      <c r="F123" s="112"/>
      <c r="G123" s="112"/>
      <c r="H123" s="112"/>
      <c r="I123" s="112"/>
      <c r="J123" s="113">
        <f>J455</f>
        <v>0</v>
      </c>
      <c r="L123" s="110"/>
    </row>
    <row r="124" spans="2:12" s="8" customFormat="1" ht="24.95" hidden="1" customHeight="1">
      <c r="B124" s="106"/>
      <c r="D124" s="107" t="s">
        <v>138</v>
      </c>
      <c r="E124" s="108"/>
      <c r="F124" s="108"/>
      <c r="G124" s="108"/>
      <c r="H124" s="108"/>
      <c r="I124" s="108"/>
      <c r="J124" s="109">
        <f>J459</f>
        <v>0</v>
      </c>
      <c r="L124" s="106"/>
    </row>
    <row r="125" spans="2:12" s="9" customFormat="1" ht="19.899999999999999" hidden="1" customHeight="1">
      <c r="B125" s="110"/>
      <c r="D125" s="111" t="s">
        <v>139</v>
      </c>
      <c r="E125" s="112"/>
      <c r="F125" s="112"/>
      <c r="G125" s="112"/>
      <c r="H125" s="112"/>
      <c r="I125" s="112"/>
      <c r="J125" s="113">
        <f>J460</f>
        <v>0</v>
      </c>
      <c r="L125" s="110"/>
    </row>
    <row r="126" spans="2:12" s="9" customFormat="1" ht="19.899999999999999" hidden="1" customHeight="1">
      <c r="B126" s="110"/>
      <c r="D126" s="111" t="s">
        <v>140</v>
      </c>
      <c r="E126" s="112"/>
      <c r="F126" s="112"/>
      <c r="G126" s="112"/>
      <c r="H126" s="112"/>
      <c r="I126" s="112"/>
      <c r="J126" s="113">
        <f>J462</f>
        <v>0</v>
      </c>
      <c r="L126" s="110"/>
    </row>
    <row r="127" spans="2:12" s="9" customFormat="1" ht="19.899999999999999" hidden="1" customHeight="1">
      <c r="B127" s="110"/>
      <c r="D127" s="111" t="s">
        <v>141</v>
      </c>
      <c r="E127" s="112"/>
      <c r="F127" s="112"/>
      <c r="G127" s="112"/>
      <c r="H127" s="112"/>
      <c r="I127" s="112"/>
      <c r="J127" s="113">
        <f>J464</f>
        <v>0</v>
      </c>
      <c r="L127" s="110"/>
    </row>
    <row r="128" spans="2:12" s="8" customFormat="1" ht="24.95" hidden="1" customHeight="1">
      <c r="B128" s="106"/>
      <c r="D128" s="107" t="s">
        <v>142</v>
      </c>
      <c r="E128" s="108"/>
      <c r="F128" s="108"/>
      <c r="G128" s="108"/>
      <c r="H128" s="108"/>
      <c r="I128" s="108"/>
      <c r="J128" s="109">
        <f>J466</f>
        <v>0</v>
      </c>
      <c r="L128" s="106"/>
    </row>
    <row r="129" spans="2:12" s="1" customFormat="1" ht="21.75" hidden="1" customHeight="1">
      <c r="B129" s="28"/>
      <c r="L129" s="28"/>
    </row>
    <row r="130" spans="2:12" s="1" customFormat="1" ht="6.95" hidden="1" customHeight="1">
      <c r="B130" s="43"/>
      <c r="C130" s="44"/>
      <c r="D130" s="44"/>
      <c r="E130" s="44"/>
      <c r="F130" s="44"/>
      <c r="G130" s="44"/>
      <c r="H130" s="44"/>
      <c r="I130" s="44"/>
      <c r="J130" s="44"/>
      <c r="K130" s="44"/>
      <c r="L130" s="28"/>
    </row>
    <row r="131" spans="2:12" ht="11.25" hidden="1"/>
    <row r="132" spans="2:12" ht="11.25" hidden="1"/>
    <row r="133" spans="2:12" ht="11.25" hidden="1"/>
    <row r="134" spans="2:12" s="1" customFormat="1" ht="6.95" customHeight="1">
      <c r="B134" s="45"/>
      <c r="C134" s="46"/>
      <c r="D134" s="46"/>
      <c r="E134" s="46"/>
      <c r="F134" s="46"/>
      <c r="G134" s="46"/>
      <c r="H134" s="46"/>
      <c r="I134" s="46"/>
      <c r="J134" s="46"/>
      <c r="K134" s="46"/>
      <c r="L134" s="28"/>
    </row>
    <row r="135" spans="2:12" s="1" customFormat="1" ht="24.95" customHeight="1">
      <c r="B135" s="28"/>
      <c r="C135" s="17" t="s">
        <v>143</v>
      </c>
      <c r="L135" s="28"/>
    </row>
    <row r="136" spans="2:12" s="1" customFormat="1" ht="6.95" customHeight="1">
      <c r="B136" s="28"/>
      <c r="L136" s="28"/>
    </row>
    <row r="137" spans="2:12" s="1" customFormat="1" ht="12" customHeight="1">
      <c r="B137" s="28"/>
      <c r="C137" s="23" t="s">
        <v>15</v>
      </c>
      <c r="L137" s="28"/>
    </row>
    <row r="138" spans="2:12" s="1" customFormat="1" ht="16.5" customHeight="1">
      <c r="B138" s="28"/>
      <c r="E138" s="210" t="str">
        <f>E7</f>
        <v>ZSS_Detvan_(rozpocet)</v>
      </c>
      <c r="F138" s="211"/>
      <c r="G138" s="211"/>
      <c r="H138" s="211"/>
      <c r="L138" s="28"/>
    </row>
    <row r="139" spans="2:12" s="1" customFormat="1" ht="12" customHeight="1">
      <c r="B139" s="28"/>
      <c r="C139" s="23" t="s">
        <v>104</v>
      </c>
      <c r="L139" s="28"/>
    </row>
    <row r="140" spans="2:12" s="1" customFormat="1" ht="16.5" customHeight="1">
      <c r="B140" s="28"/>
      <c r="E140" s="168" t="str">
        <f>E9</f>
        <v>SO 01.1 - Architektúra</v>
      </c>
      <c r="F140" s="212"/>
      <c r="G140" s="212"/>
      <c r="H140" s="212"/>
      <c r="L140" s="28"/>
    </row>
    <row r="141" spans="2:12" s="1" customFormat="1" ht="6.95" customHeight="1">
      <c r="B141" s="28"/>
      <c r="L141" s="28"/>
    </row>
    <row r="142" spans="2:12" s="1" customFormat="1" ht="12" customHeight="1">
      <c r="B142" s="28"/>
      <c r="C142" s="23" t="s">
        <v>19</v>
      </c>
      <c r="F142" s="21" t="str">
        <f>F12</f>
        <v xml:space="preserve"> </v>
      </c>
      <c r="I142" s="23" t="s">
        <v>21</v>
      </c>
      <c r="J142" s="51" t="str">
        <f>IF(J12="","",J12)</f>
        <v>21. 2. 2025</v>
      </c>
      <c r="L142" s="28"/>
    </row>
    <row r="143" spans="2:12" s="1" customFormat="1" ht="6.95" customHeight="1">
      <c r="B143" s="28"/>
      <c r="L143" s="28"/>
    </row>
    <row r="144" spans="2:12" s="1" customFormat="1" ht="15.2" customHeight="1">
      <c r="B144" s="28"/>
      <c r="C144" s="23" t="s">
        <v>23</v>
      </c>
      <c r="F144" s="21" t="str">
        <f>E15</f>
        <v xml:space="preserve"> </v>
      </c>
      <c r="I144" s="23" t="s">
        <v>28</v>
      </c>
      <c r="J144" s="26" t="str">
        <f>E21</f>
        <v xml:space="preserve"> </v>
      </c>
      <c r="L144" s="28"/>
    </row>
    <row r="145" spans="2:65" s="1" customFormat="1" ht="15.2" customHeight="1">
      <c r="B145" s="28"/>
      <c r="C145" s="23" t="s">
        <v>26</v>
      </c>
      <c r="F145" s="21" t="str">
        <f>IF(E18="","",E18)</f>
        <v>Vyplň údaj</v>
      </c>
      <c r="I145" s="23" t="s">
        <v>30</v>
      </c>
      <c r="J145" s="26" t="str">
        <f>E24</f>
        <v xml:space="preserve"> </v>
      </c>
      <c r="L145" s="28"/>
    </row>
    <row r="146" spans="2:65" s="1" customFormat="1" ht="10.35" customHeight="1">
      <c r="B146" s="28"/>
      <c r="L146" s="28"/>
    </row>
    <row r="147" spans="2:65" s="10" customFormat="1" ht="29.25" customHeight="1">
      <c r="B147" s="114"/>
      <c r="C147" s="115" t="s">
        <v>144</v>
      </c>
      <c r="D147" s="116" t="s">
        <v>57</v>
      </c>
      <c r="E147" s="116" t="s">
        <v>53</v>
      </c>
      <c r="F147" s="116" t="s">
        <v>54</v>
      </c>
      <c r="G147" s="116" t="s">
        <v>145</v>
      </c>
      <c r="H147" s="116" t="s">
        <v>146</v>
      </c>
      <c r="I147" s="116" t="s">
        <v>147</v>
      </c>
      <c r="J147" s="117" t="s">
        <v>108</v>
      </c>
      <c r="K147" s="118" t="s">
        <v>148</v>
      </c>
      <c r="L147" s="114"/>
      <c r="M147" s="58" t="s">
        <v>1</v>
      </c>
      <c r="N147" s="59" t="s">
        <v>36</v>
      </c>
      <c r="O147" s="59" t="s">
        <v>149</v>
      </c>
      <c r="P147" s="59" t="s">
        <v>150</v>
      </c>
      <c r="Q147" s="59" t="s">
        <v>151</v>
      </c>
      <c r="R147" s="59" t="s">
        <v>152</v>
      </c>
      <c r="S147" s="59" t="s">
        <v>153</v>
      </c>
      <c r="T147" s="60" t="s">
        <v>154</v>
      </c>
    </row>
    <row r="148" spans="2:65" s="1" customFormat="1" ht="22.9" customHeight="1">
      <c r="B148" s="28"/>
      <c r="C148" s="63" t="s">
        <v>109</v>
      </c>
      <c r="J148" s="119">
        <f>BK148</f>
        <v>0</v>
      </c>
      <c r="L148" s="28"/>
      <c r="M148" s="61"/>
      <c r="N148" s="52"/>
      <c r="O148" s="52"/>
      <c r="P148" s="120">
        <f>P149+P459+P466</f>
        <v>0</v>
      </c>
      <c r="Q148" s="52"/>
      <c r="R148" s="120">
        <f>R149+R459+R466</f>
        <v>6.4000000000000005E-4</v>
      </c>
      <c r="S148" s="52"/>
      <c r="T148" s="121">
        <f>T149+T459+T466</f>
        <v>0</v>
      </c>
      <c r="AT148" s="13" t="s">
        <v>71</v>
      </c>
      <c r="AU148" s="13" t="s">
        <v>110</v>
      </c>
      <c r="BK148" s="122">
        <f>BK149+BK459+BK466</f>
        <v>0</v>
      </c>
    </row>
    <row r="149" spans="2:65" s="11" customFormat="1" ht="25.9" customHeight="1">
      <c r="B149" s="123"/>
      <c r="D149" s="124" t="s">
        <v>71</v>
      </c>
      <c r="E149" s="125" t="s">
        <v>155</v>
      </c>
      <c r="F149" s="125" t="s">
        <v>156</v>
      </c>
      <c r="I149" s="126"/>
      <c r="J149" s="127">
        <f>BK149</f>
        <v>0</v>
      </c>
      <c r="L149" s="123"/>
      <c r="M149" s="128"/>
      <c r="P149" s="129">
        <f>P150+P166+P174+P201+P225+P230+P256+P304+P306+P307+P318+P330+P356+P358+P360+P374+P377+P388+P410+P425+P437+P441+P444+P447+P451+P455</f>
        <v>0</v>
      </c>
      <c r="R149" s="129">
        <f>R150+R166+R174+R201+R225+R230+R256+R304+R306+R307+R318+R330+R356+R358+R360+R374+R377+R388+R410+R425+R437+R441+R444+R447+R451+R455</f>
        <v>6.4000000000000005E-4</v>
      </c>
      <c r="T149" s="130">
        <f>T150+T166+T174+T201+T225+T230+T256+T304+T306+T307+T318+T330+T356+T358+T360+T374+T377+T388+T410+T425+T437+T441+T444+T447+T451+T455</f>
        <v>0</v>
      </c>
      <c r="AR149" s="124" t="s">
        <v>80</v>
      </c>
      <c r="AT149" s="131" t="s">
        <v>71</v>
      </c>
      <c r="AU149" s="131" t="s">
        <v>72</v>
      </c>
      <c r="AY149" s="124" t="s">
        <v>157</v>
      </c>
      <c r="BK149" s="132">
        <f>BK150+BK166+BK174+BK201+BK225+BK230+BK256+BK304+BK306+BK307+BK318+BK330+BK356+BK358+BK360+BK374+BK377+BK388+BK410+BK425+BK437+BK441+BK444+BK447+BK451+BK455</f>
        <v>0</v>
      </c>
    </row>
    <row r="150" spans="2:65" s="11" customFormat="1" ht="22.9" customHeight="1">
      <c r="B150" s="123"/>
      <c r="D150" s="124" t="s">
        <v>71</v>
      </c>
      <c r="E150" s="133" t="s">
        <v>80</v>
      </c>
      <c r="F150" s="133" t="s">
        <v>158</v>
      </c>
      <c r="I150" s="126"/>
      <c r="J150" s="134">
        <f>BK150</f>
        <v>0</v>
      </c>
      <c r="L150" s="123"/>
      <c r="M150" s="128"/>
      <c r="P150" s="129">
        <f>SUM(P151:P165)</f>
        <v>0</v>
      </c>
      <c r="R150" s="129">
        <f>SUM(R151:R165)</f>
        <v>0</v>
      </c>
      <c r="T150" s="130">
        <f>SUM(T151:T165)</f>
        <v>0</v>
      </c>
      <c r="AR150" s="124" t="s">
        <v>80</v>
      </c>
      <c r="AT150" s="131" t="s">
        <v>71</v>
      </c>
      <c r="AU150" s="131" t="s">
        <v>80</v>
      </c>
      <c r="AY150" s="124" t="s">
        <v>157</v>
      </c>
      <c r="BK150" s="132">
        <f>SUM(BK151:BK165)</f>
        <v>0</v>
      </c>
    </row>
    <row r="151" spans="2:65" s="1" customFormat="1" ht="24.2" customHeight="1">
      <c r="B151" s="135"/>
      <c r="C151" s="136" t="s">
        <v>80</v>
      </c>
      <c r="D151" s="136" t="s">
        <v>159</v>
      </c>
      <c r="E151" s="137" t="s">
        <v>160</v>
      </c>
      <c r="F151" s="138" t="s">
        <v>161</v>
      </c>
      <c r="G151" s="139" t="s">
        <v>162</v>
      </c>
      <c r="H151" s="140">
        <v>127.2</v>
      </c>
      <c r="I151" s="141"/>
      <c r="J151" s="142">
        <f t="shared" ref="J151:J165" si="0">ROUND(I151*H151,2)</f>
        <v>0</v>
      </c>
      <c r="K151" s="143"/>
      <c r="L151" s="28"/>
      <c r="M151" s="144" t="s">
        <v>1</v>
      </c>
      <c r="N151" s="145" t="s">
        <v>38</v>
      </c>
      <c r="P151" s="146">
        <f t="shared" ref="P151:P165" si="1">O151*H151</f>
        <v>0</v>
      </c>
      <c r="Q151" s="146">
        <v>0</v>
      </c>
      <c r="R151" s="146">
        <f t="shared" ref="R151:R165" si="2">Q151*H151</f>
        <v>0</v>
      </c>
      <c r="S151" s="146">
        <v>0</v>
      </c>
      <c r="T151" s="147">
        <f t="shared" ref="T151:T165" si="3">S151*H151</f>
        <v>0</v>
      </c>
      <c r="AR151" s="148" t="s">
        <v>163</v>
      </c>
      <c r="AT151" s="148" t="s">
        <v>159</v>
      </c>
      <c r="AU151" s="148" t="s">
        <v>164</v>
      </c>
      <c r="AY151" s="13" t="s">
        <v>157</v>
      </c>
      <c r="BE151" s="149">
        <f t="shared" ref="BE151:BE165" si="4">IF(N151="základná",J151,0)</f>
        <v>0</v>
      </c>
      <c r="BF151" s="149">
        <f t="shared" ref="BF151:BF165" si="5">IF(N151="znížená",J151,0)</f>
        <v>0</v>
      </c>
      <c r="BG151" s="149">
        <f t="shared" ref="BG151:BG165" si="6">IF(N151="zákl. prenesená",J151,0)</f>
        <v>0</v>
      </c>
      <c r="BH151" s="149">
        <f t="shared" ref="BH151:BH165" si="7">IF(N151="zníž. prenesená",J151,0)</f>
        <v>0</v>
      </c>
      <c r="BI151" s="149">
        <f t="shared" ref="BI151:BI165" si="8">IF(N151="nulová",J151,0)</f>
        <v>0</v>
      </c>
      <c r="BJ151" s="13" t="s">
        <v>164</v>
      </c>
      <c r="BK151" s="149">
        <f t="shared" ref="BK151:BK165" si="9">ROUND(I151*H151,2)</f>
        <v>0</v>
      </c>
      <c r="BL151" s="13" t="s">
        <v>163</v>
      </c>
      <c r="BM151" s="148" t="s">
        <v>164</v>
      </c>
    </row>
    <row r="152" spans="2:65" s="1" customFormat="1" ht="21.75" customHeight="1">
      <c r="B152" s="135"/>
      <c r="C152" s="136" t="s">
        <v>164</v>
      </c>
      <c r="D152" s="136" t="s">
        <v>159</v>
      </c>
      <c r="E152" s="137" t="s">
        <v>165</v>
      </c>
      <c r="F152" s="138" t="s">
        <v>166</v>
      </c>
      <c r="G152" s="139" t="s">
        <v>167</v>
      </c>
      <c r="H152" s="140">
        <v>5.79</v>
      </c>
      <c r="I152" s="141"/>
      <c r="J152" s="142">
        <f t="shared" si="0"/>
        <v>0</v>
      </c>
      <c r="K152" s="143"/>
      <c r="L152" s="28"/>
      <c r="M152" s="144" t="s">
        <v>1</v>
      </c>
      <c r="N152" s="145" t="s">
        <v>38</v>
      </c>
      <c r="P152" s="146">
        <f t="shared" si="1"/>
        <v>0</v>
      </c>
      <c r="Q152" s="146">
        <v>0</v>
      </c>
      <c r="R152" s="146">
        <f t="shared" si="2"/>
        <v>0</v>
      </c>
      <c r="S152" s="146">
        <v>0</v>
      </c>
      <c r="T152" s="147">
        <f t="shared" si="3"/>
        <v>0</v>
      </c>
      <c r="AR152" s="148" t="s">
        <v>163</v>
      </c>
      <c r="AT152" s="148" t="s">
        <v>159</v>
      </c>
      <c r="AU152" s="148" t="s">
        <v>164</v>
      </c>
      <c r="AY152" s="13" t="s">
        <v>157</v>
      </c>
      <c r="BE152" s="149">
        <f t="shared" si="4"/>
        <v>0</v>
      </c>
      <c r="BF152" s="149">
        <f t="shared" si="5"/>
        <v>0</v>
      </c>
      <c r="BG152" s="149">
        <f t="shared" si="6"/>
        <v>0</v>
      </c>
      <c r="BH152" s="149">
        <f t="shared" si="7"/>
        <v>0</v>
      </c>
      <c r="BI152" s="149">
        <f t="shared" si="8"/>
        <v>0</v>
      </c>
      <c r="BJ152" s="13" t="s">
        <v>164</v>
      </c>
      <c r="BK152" s="149">
        <f t="shared" si="9"/>
        <v>0</v>
      </c>
      <c r="BL152" s="13" t="s">
        <v>163</v>
      </c>
      <c r="BM152" s="148" t="s">
        <v>163</v>
      </c>
    </row>
    <row r="153" spans="2:65" s="1" customFormat="1" ht="37.9" customHeight="1">
      <c r="B153" s="135"/>
      <c r="C153" s="136" t="s">
        <v>168</v>
      </c>
      <c r="D153" s="136" t="s">
        <v>159</v>
      </c>
      <c r="E153" s="137" t="s">
        <v>169</v>
      </c>
      <c r="F153" s="138" t="s">
        <v>170</v>
      </c>
      <c r="G153" s="139" t="s">
        <v>167</v>
      </c>
      <c r="H153" s="140">
        <v>5.79</v>
      </c>
      <c r="I153" s="141"/>
      <c r="J153" s="142">
        <f t="shared" si="0"/>
        <v>0</v>
      </c>
      <c r="K153" s="143"/>
      <c r="L153" s="28"/>
      <c r="M153" s="144" t="s">
        <v>1</v>
      </c>
      <c r="N153" s="145" t="s">
        <v>38</v>
      </c>
      <c r="P153" s="146">
        <f t="shared" si="1"/>
        <v>0</v>
      </c>
      <c r="Q153" s="146">
        <v>0</v>
      </c>
      <c r="R153" s="146">
        <f t="shared" si="2"/>
        <v>0</v>
      </c>
      <c r="S153" s="146">
        <v>0</v>
      </c>
      <c r="T153" s="147">
        <f t="shared" si="3"/>
        <v>0</v>
      </c>
      <c r="AR153" s="148" t="s">
        <v>163</v>
      </c>
      <c r="AT153" s="148" t="s">
        <v>159</v>
      </c>
      <c r="AU153" s="148" t="s">
        <v>164</v>
      </c>
      <c r="AY153" s="13" t="s">
        <v>157</v>
      </c>
      <c r="BE153" s="149">
        <f t="shared" si="4"/>
        <v>0</v>
      </c>
      <c r="BF153" s="149">
        <f t="shared" si="5"/>
        <v>0</v>
      </c>
      <c r="BG153" s="149">
        <f t="shared" si="6"/>
        <v>0</v>
      </c>
      <c r="BH153" s="149">
        <f t="shared" si="7"/>
        <v>0</v>
      </c>
      <c r="BI153" s="149">
        <f t="shared" si="8"/>
        <v>0</v>
      </c>
      <c r="BJ153" s="13" t="s">
        <v>164</v>
      </c>
      <c r="BK153" s="149">
        <f t="shared" si="9"/>
        <v>0</v>
      </c>
      <c r="BL153" s="13" t="s">
        <v>163</v>
      </c>
      <c r="BM153" s="148" t="s">
        <v>171</v>
      </c>
    </row>
    <row r="154" spans="2:65" s="1" customFormat="1" ht="24.2" customHeight="1">
      <c r="B154" s="135"/>
      <c r="C154" s="136" t="s">
        <v>163</v>
      </c>
      <c r="D154" s="136" t="s">
        <v>159</v>
      </c>
      <c r="E154" s="137" t="s">
        <v>172</v>
      </c>
      <c r="F154" s="138" t="s">
        <v>173</v>
      </c>
      <c r="G154" s="139" t="s">
        <v>167</v>
      </c>
      <c r="H154" s="140">
        <v>37.872</v>
      </c>
      <c r="I154" s="141"/>
      <c r="J154" s="142">
        <f t="shared" si="0"/>
        <v>0</v>
      </c>
      <c r="K154" s="143"/>
      <c r="L154" s="28"/>
      <c r="M154" s="144" t="s">
        <v>1</v>
      </c>
      <c r="N154" s="145" t="s">
        <v>38</v>
      </c>
      <c r="P154" s="146">
        <f t="shared" si="1"/>
        <v>0</v>
      </c>
      <c r="Q154" s="146">
        <v>0</v>
      </c>
      <c r="R154" s="146">
        <f t="shared" si="2"/>
        <v>0</v>
      </c>
      <c r="S154" s="146">
        <v>0</v>
      </c>
      <c r="T154" s="147">
        <f t="shared" si="3"/>
        <v>0</v>
      </c>
      <c r="AR154" s="148" t="s">
        <v>163</v>
      </c>
      <c r="AT154" s="148" t="s">
        <v>159</v>
      </c>
      <c r="AU154" s="148" t="s">
        <v>164</v>
      </c>
      <c r="AY154" s="13" t="s">
        <v>157</v>
      </c>
      <c r="BE154" s="149">
        <f t="shared" si="4"/>
        <v>0</v>
      </c>
      <c r="BF154" s="149">
        <f t="shared" si="5"/>
        <v>0</v>
      </c>
      <c r="BG154" s="149">
        <f t="shared" si="6"/>
        <v>0</v>
      </c>
      <c r="BH154" s="149">
        <f t="shared" si="7"/>
        <v>0</v>
      </c>
      <c r="BI154" s="149">
        <f t="shared" si="8"/>
        <v>0</v>
      </c>
      <c r="BJ154" s="13" t="s">
        <v>164</v>
      </c>
      <c r="BK154" s="149">
        <f t="shared" si="9"/>
        <v>0</v>
      </c>
      <c r="BL154" s="13" t="s">
        <v>163</v>
      </c>
      <c r="BM154" s="148" t="s">
        <v>174</v>
      </c>
    </row>
    <row r="155" spans="2:65" s="1" customFormat="1" ht="24.2" customHeight="1">
      <c r="B155" s="135"/>
      <c r="C155" s="136" t="s">
        <v>175</v>
      </c>
      <c r="D155" s="136" t="s">
        <v>159</v>
      </c>
      <c r="E155" s="137" t="s">
        <v>176</v>
      </c>
      <c r="F155" s="138" t="s">
        <v>177</v>
      </c>
      <c r="G155" s="139" t="s">
        <v>167</v>
      </c>
      <c r="H155" s="140">
        <v>37.872</v>
      </c>
      <c r="I155" s="141"/>
      <c r="J155" s="142">
        <f t="shared" si="0"/>
        <v>0</v>
      </c>
      <c r="K155" s="143"/>
      <c r="L155" s="28"/>
      <c r="M155" s="144" t="s">
        <v>1</v>
      </c>
      <c r="N155" s="145" t="s">
        <v>38</v>
      </c>
      <c r="P155" s="146">
        <f t="shared" si="1"/>
        <v>0</v>
      </c>
      <c r="Q155" s="146">
        <v>0</v>
      </c>
      <c r="R155" s="146">
        <f t="shared" si="2"/>
        <v>0</v>
      </c>
      <c r="S155" s="146">
        <v>0</v>
      </c>
      <c r="T155" s="147">
        <f t="shared" si="3"/>
        <v>0</v>
      </c>
      <c r="AR155" s="148" t="s">
        <v>163</v>
      </c>
      <c r="AT155" s="148" t="s">
        <v>159</v>
      </c>
      <c r="AU155" s="148" t="s">
        <v>164</v>
      </c>
      <c r="AY155" s="13" t="s">
        <v>157</v>
      </c>
      <c r="BE155" s="149">
        <f t="shared" si="4"/>
        <v>0</v>
      </c>
      <c r="BF155" s="149">
        <f t="shared" si="5"/>
        <v>0</v>
      </c>
      <c r="BG155" s="149">
        <f t="shared" si="6"/>
        <v>0</v>
      </c>
      <c r="BH155" s="149">
        <f t="shared" si="7"/>
        <v>0</v>
      </c>
      <c r="BI155" s="149">
        <f t="shared" si="8"/>
        <v>0</v>
      </c>
      <c r="BJ155" s="13" t="s">
        <v>164</v>
      </c>
      <c r="BK155" s="149">
        <f t="shared" si="9"/>
        <v>0</v>
      </c>
      <c r="BL155" s="13" t="s">
        <v>163</v>
      </c>
      <c r="BM155" s="148" t="s">
        <v>178</v>
      </c>
    </row>
    <row r="156" spans="2:65" s="1" customFormat="1" ht="33" customHeight="1">
      <c r="B156" s="135"/>
      <c r="C156" s="136" t="s">
        <v>171</v>
      </c>
      <c r="D156" s="136" t="s">
        <v>159</v>
      </c>
      <c r="E156" s="137" t="s">
        <v>179</v>
      </c>
      <c r="F156" s="138" t="s">
        <v>180</v>
      </c>
      <c r="G156" s="139" t="s">
        <v>167</v>
      </c>
      <c r="H156" s="140">
        <v>6.9089999999999998</v>
      </c>
      <c r="I156" s="141"/>
      <c r="J156" s="142">
        <f t="shared" si="0"/>
        <v>0</v>
      </c>
      <c r="K156" s="143"/>
      <c r="L156" s="28"/>
      <c r="M156" s="144" t="s">
        <v>1</v>
      </c>
      <c r="N156" s="145" t="s">
        <v>38</v>
      </c>
      <c r="P156" s="146">
        <f t="shared" si="1"/>
        <v>0</v>
      </c>
      <c r="Q156" s="146">
        <v>0</v>
      </c>
      <c r="R156" s="146">
        <f t="shared" si="2"/>
        <v>0</v>
      </c>
      <c r="S156" s="146">
        <v>0</v>
      </c>
      <c r="T156" s="147">
        <f t="shared" si="3"/>
        <v>0</v>
      </c>
      <c r="AR156" s="148" t="s">
        <v>163</v>
      </c>
      <c r="AT156" s="148" t="s">
        <v>159</v>
      </c>
      <c r="AU156" s="148" t="s">
        <v>164</v>
      </c>
      <c r="AY156" s="13" t="s">
        <v>157</v>
      </c>
      <c r="BE156" s="149">
        <f t="shared" si="4"/>
        <v>0</v>
      </c>
      <c r="BF156" s="149">
        <f t="shared" si="5"/>
        <v>0</v>
      </c>
      <c r="BG156" s="149">
        <f t="shared" si="6"/>
        <v>0</v>
      </c>
      <c r="BH156" s="149">
        <f t="shared" si="7"/>
        <v>0</v>
      </c>
      <c r="BI156" s="149">
        <f t="shared" si="8"/>
        <v>0</v>
      </c>
      <c r="BJ156" s="13" t="s">
        <v>164</v>
      </c>
      <c r="BK156" s="149">
        <f t="shared" si="9"/>
        <v>0</v>
      </c>
      <c r="BL156" s="13" t="s">
        <v>163</v>
      </c>
      <c r="BM156" s="148" t="s">
        <v>181</v>
      </c>
    </row>
    <row r="157" spans="2:65" s="1" customFormat="1" ht="24.2" customHeight="1">
      <c r="B157" s="135"/>
      <c r="C157" s="136" t="s">
        <v>182</v>
      </c>
      <c r="D157" s="136" t="s">
        <v>159</v>
      </c>
      <c r="E157" s="137" t="s">
        <v>183</v>
      </c>
      <c r="F157" s="138" t="s">
        <v>184</v>
      </c>
      <c r="G157" s="139" t="s">
        <v>167</v>
      </c>
      <c r="H157" s="140">
        <v>50.570999999999998</v>
      </c>
      <c r="I157" s="141"/>
      <c r="J157" s="142">
        <f t="shared" si="0"/>
        <v>0</v>
      </c>
      <c r="K157" s="143"/>
      <c r="L157" s="28"/>
      <c r="M157" s="144" t="s">
        <v>1</v>
      </c>
      <c r="N157" s="145" t="s">
        <v>38</v>
      </c>
      <c r="P157" s="146">
        <f t="shared" si="1"/>
        <v>0</v>
      </c>
      <c r="Q157" s="146">
        <v>0</v>
      </c>
      <c r="R157" s="146">
        <f t="shared" si="2"/>
        <v>0</v>
      </c>
      <c r="S157" s="146">
        <v>0</v>
      </c>
      <c r="T157" s="147">
        <f t="shared" si="3"/>
        <v>0</v>
      </c>
      <c r="AR157" s="148" t="s">
        <v>163</v>
      </c>
      <c r="AT157" s="148" t="s">
        <v>159</v>
      </c>
      <c r="AU157" s="148" t="s">
        <v>164</v>
      </c>
      <c r="AY157" s="13" t="s">
        <v>157</v>
      </c>
      <c r="BE157" s="149">
        <f t="shared" si="4"/>
        <v>0</v>
      </c>
      <c r="BF157" s="149">
        <f t="shared" si="5"/>
        <v>0</v>
      </c>
      <c r="BG157" s="149">
        <f t="shared" si="6"/>
        <v>0</v>
      </c>
      <c r="BH157" s="149">
        <f t="shared" si="7"/>
        <v>0</v>
      </c>
      <c r="BI157" s="149">
        <f t="shared" si="8"/>
        <v>0</v>
      </c>
      <c r="BJ157" s="13" t="s">
        <v>164</v>
      </c>
      <c r="BK157" s="149">
        <f t="shared" si="9"/>
        <v>0</v>
      </c>
      <c r="BL157" s="13" t="s">
        <v>163</v>
      </c>
      <c r="BM157" s="148" t="s">
        <v>185</v>
      </c>
    </row>
    <row r="158" spans="2:65" s="1" customFormat="1" ht="24.2" customHeight="1">
      <c r="B158" s="135"/>
      <c r="C158" s="136" t="s">
        <v>174</v>
      </c>
      <c r="D158" s="136" t="s">
        <v>159</v>
      </c>
      <c r="E158" s="137" t="s">
        <v>186</v>
      </c>
      <c r="F158" s="138" t="s">
        <v>187</v>
      </c>
      <c r="G158" s="139" t="s">
        <v>167</v>
      </c>
      <c r="H158" s="140">
        <v>12.699</v>
      </c>
      <c r="I158" s="141"/>
      <c r="J158" s="142">
        <f t="shared" si="0"/>
        <v>0</v>
      </c>
      <c r="K158" s="143"/>
      <c r="L158" s="28"/>
      <c r="M158" s="144" t="s">
        <v>1</v>
      </c>
      <c r="N158" s="145" t="s">
        <v>38</v>
      </c>
      <c r="P158" s="146">
        <f t="shared" si="1"/>
        <v>0</v>
      </c>
      <c r="Q158" s="146">
        <v>0</v>
      </c>
      <c r="R158" s="146">
        <f t="shared" si="2"/>
        <v>0</v>
      </c>
      <c r="S158" s="146">
        <v>0</v>
      </c>
      <c r="T158" s="147">
        <f t="shared" si="3"/>
        <v>0</v>
      </c>
      <c r="AR158" s="148" t="s">
        <v>163</v>
      </c>
      <c r="AT158" s="148" t="s">
        <v>159</v>
      </c>
      <c r="AU158" s="148" t="s">
        <v>164</v>
      </c>
      <c r="AY158" s="13" t="s">
        <v>157</v>
      </c>
      <c r="BE158" s="149">
        <f t="shared" si="4"/>
        <v>0</v>
      </c>
      <c r="BF158" s="149">
        <f t="shared" si="5"/>
        <v>0</v>
      </c>
      <c r="BG158" s="149">
        <f t="shared" si="6"/>
        <v>0</v>
      </c>
      <c r="BH158" s="149">
        <f t="shared" si="7"/>
        <v>0</v>
      </c>
      <c r="BI158" s="149">
        <f t="shared" si="8"/>
        <v>0</v>
      </c>
      <c r="BJ158" s="13" t="s">
        <v>164</v>
      </c>
      <c r="BK158" s="149">
        <f t="shared" si="9"/>
        <v>0</v>
      </c>
      <c r="BL158" s="13" t="s">
        <v>163</v>
      </c>
      <c r="BM158" s="148" t="s">
        <v>188</v>
      </c>
    </row>
    <row r="159" spans="2:65" s="1" customFormat="1" ht="33" customHeight="1">
      <c r="B159" s="135"/>
      <c r="C159" s="136" t="s">
        <v>189</v>
      </c>
      <c r="D159" s="136" t="s">
        <v>159</v>
      </c>
      <c r="E159" s="137" t="s">
        <v>190</v>
      </c>
      <c r="F159" s="138" t="s">
        <v>191</v>
      </c>
      <c r="G159" s="139" t="s">
        <v>167</v>
      </c>
      <c r="H159" s="140">
        <v>12.699</v>
      </c>
      <c r="I159" s="141"/>
      <c r="J159" s="142">
        <f t="shared" si="0"/>
        <v>0</v>
      </c>
      <c r="K159" s="143"/>
      <c r="L159" s="28"/>
      <c r="M159" s="144" t="s">
        <v>1</v>
      </c>
      <c r="N159" s="145" t="s">
        <v>38</v>
      </c>
      <c r="P159" s="146">
        <f t="shared" si="1"/>
        <v>0</v>
      </c>
      <c r="Q159" s="146">
        <v>0</v>
      </c>
      <c r="R159" s="146">
        <f t="shared" si="2"/>
        <v>0</v>
      </c>
      <c r="S159" s="146">
        <v>0</v>
      </c>
      <c r="T159" s="147">
        <f t="shared" si="3"/>
        <v>0</v>
      </c>
      <c r="AR159" s="148" t="s">
        <v>163</v>
      </c>
      <c r="AT159" s="148" t="s">
        <v>159</v>
      </c>
      <c r="AU159" s="148" t="s">
        <v>164</v>
      </c>
      <c r="AY159" s="13" t="s">
        <v>157</v>
      </c>
      <c r="BE159" s="149">
        <f t="shared" si="4"/>
        <v>0</v>
      </c>
      <c r="BF159" s="149">
        <f t="shared" si="5"/>
        <v>0</v>
      </c>
      <c r="BG159" s="149">
        <f t="shared" si="6"/>
        <v>0</v>
      </c>
      <c r="BH159" s="149">
        <f t="shared" si="7"/>
        <v>0</v>
      </c>
      <c r="BI159" s="149">
        <f t="shared" si="8"/>
        <v>0</v>
      </c>
      <c r="BJ159" s="13" t="s">
        <v>164</v>
      </c>
      <c r="BK159" s="149">
        <f t="shared" si="9"/>
        <v>0</v>
      </c>
      <c r="BL159" s="13" t="s">
        <v>163</v>
      </c>
      <c r="BM159" s="148" t="s">
        <v>192</v>
      </c>
    </row>
    <row r="160" spans="2:65" s="1" customFormat="1" ht="37.9" customHeight="1">
      <c r="B160" s="135"/>
      <c r="C160" s="136" t="s">
        <v>178</v>
      </c>
      <c r="D160" s="136" t="s">
        <v>159</v>
      </c>
      <c r="E160" s="137" t="s">
        <v>193</v>
      </c>
      <c r="F160" s="138" t="s">
        <v>194</v>
      </c>
      <c r="G160" s="139" t="s">
        <v>167</v>
      </c>
      <c r="H160" s="140">
        <v>88.893000000000001</v>
      </c>
      <c r="I160" s="141"/>
      <c r="J160" s="142">
        <f t="shared" si="0"/>
        <v>0</v>
      </c>
      <c r="K160" s="143"/>
      <c r="L160" s="28"/>
      <c r="M160" s="144" t="s">
        <v>1</v>
      </c>
      <c r="N160" s="145" t="s">
        <v>38</v>
      </c>
      <c r="P160" s="146">
        <f t="shared" si="1"/>
        <v>0</v>
      </c>
      <c r="Q160" s="146">
        <v>0</v>
      </c>
      <c r="R160" s="146">
        <f t="shared" si="2"/>
        <v>0</v>
      </c>
      <c r="S160" s="146">
        <v>0</v>
      </c>
      <c r="T160" s="147">
        <f t="shared" si="3"/>
        <v>0</v>
      </c>
      <c r="AR160" s="148" t="s">
        <v>163</v>
      </c>
      <c r="AT160" s="148" t="s">
        <v>159</v>
      </c>
      <c r="AU160" s="148" t="s">
        <v>164</v>
      </c>
      <c r="AY160" s="13" t="s">
        <v>157</v>
      </c>
      <c r="BE160" s="149">
        <f t="shared" si="4"/>
        <v>0</v>
      </c>
      <c r="BF160" s="149">
        <f t="shared" si="5"/>
        <v>0</v>
      </c>
      <c r="BG160" s="149">
        <f t="shared" si="6"/>
        <v>0</v>
      </c>
      <c r="BH160" s="149">
        <f t="shared" si="7"/>
        <v>0</v>
      </c>
      <c r="BI160" s="149">
        <f t="shared" si="8"/>
        <v>0</v>
      </c>
      <c r="BJ160" s="13" t="s">
        <v>164</v>
      </c>
      <c r="BK160" s="149">
        <f t="shared" si="9"/>
        <v>0</v>
      </c>
      <c r="BL160" s="13" t="s">
        <v>163</v>
      </c>
      <c r="BM160" s="148" t="s">
        <v>195</v>
      </c>
    </row>
    <row r="161" spans="2:65" s="1" customFormat="1" ht="16.5" customHeight="1">
      <c r="B161" s="135"/>
      <c r="C161" s="136" t="s">
        <v>196</v>
      </c>
      <c r="D161" s="136" t="s">
        <v>159</v>
      </c>
      <c r="E161" s="137" t="s">
        <v>197</v>
      </c>
      <c r="F161" s="138" t="s">
        <v>198</v>
      </c>
      <c r="G161" s="139" t="s">
        <v>167</v>
      </c>
      <c r="H161" s="140">
        <v>12.699</v>
      </c>
      <c r="I161" s="141"/>
      <c r="J161" s="142">
        <f t="shared" si="0"/>
        <v>0</v>
      </c>
      <c r="K161" s="143"/>
      <c r="L161" s="28"/>
      <c r="M161" s="144" t="s">
        <v>1</v>
      </c>
      <c r="N161" s="145" t="s">
        <v>38</v>
      </c>
      <c r="P161" s="146">
        <f t="shared" si="1"/>
        <v>0</v>
      </c>
      <c r="Q161" s="146">
        <v>0</v>
      </c>
      <c r="R161" s="146">
        <f t="shared" si="2"/>
        <v>0</v>
      </c>
      <c r="S161" s="146">
        <v>0</v>
      </c>
      <c r="T161" s="147">
        <f t="shared" si="3"/>
        <v>0</v>
      </c>
      <c r="AR161" s="148" t="s">
        <v>163</v>
      </c>
      <c r="AT161" s="148" t="s">
        <v>159</v>
      </c>
      <c r="AU161" s="148" t="s">
        <v>164</v>
      </c>
      <c r="AY161" s="13" t="s">
        <v>157</v>
      </c>
      <c r="BE161" s="149">
        <f t="shared" si="4"/>
        <v>0</v>
      </c>
      <c r="BF161" s="149">
        <f t="shared" si="5"/>
        <v>0</v>
      </c>
      <c r="BG161" s="149">
        <f t="shared" si="6"/>
        <v>0</v>
      </c>
      <c r="BH161" s="149">
        <f t="shared" si="7"/>
        <v>0</v>
      </c>
      <c r="BI161" s="149">
        <f t="shared" si="8"/>
        <v>0</v>
      </c>
      <c r="BJ161" s="13" t="s">
        <v>164</v>
      </c>
      <c r="BK161" s="149">
        <f t="shared" si="9"/>
        <v>0</v>
      </c>
      <c r="BL161" s="13" t="s">
        <v>163</v>
      </c>
      <c r="BM161" s="148" t="s">
        <v>199</v>
      </c>
    </row>
    <row r="162" spans="2:65" s="1" customFormat="1" ht="16.5" customHeight="1">
      <c r="B162" s="135"/>
      <c r="C162" s="136" t="s">
        <v>181</v>
      </c>
      <c r="D162" s="136" t="s">
        <v>159</v>
      </c>
      <c r="E162" s="137" t="s">
        <v>200</v>
      </c>
      <c r="F162" s="138" t="s">
        <v>201</v>
      </c>
      <c r="G162" s="139" t="s">
        <v>167</v>
      </c>
      <c r="H162" s="140">
        <v>12.699</v>
      </c>
      <c r="I162" s="141"/>
      <c r="J162" s="142">
        <f t="shared" si="0"/>
        <v>0</v>
      </c>
      <c r="K162" s="143"/>
      <c r="L162" s="28"/>
      <c r="M162" s="144" t="s">
        <v>1</v>
      </c>
      <c r="N162" s="145" t="s">
        <v>38</v>
      </c>
      <c r="P162" s="146">
        <f t="shared" si="1"/>
        <v>0</v>
      </c>
      <c r="Q162" s="146">
        <v>0</v>
      </c>
      <c r="R162" s="146">
        <f t="shared" si="2"/>
        <v>0</v>
      </c>
      <c r="S162" s="146">
        <v>0</v>
      </c>
      <c r="T162" s="147">
        <f t="shared" si="3"/>
        <v>0</v>
      </c>
      <c r="AR162" s="148" t="s">
        <v>163</v>
      </c>
      <c r="AT162" s="148" t="s">
        <v>159</v>
      </c>
      <c r="AU162" s="148" t="s">
        <v>164</v>
      </c>
      <c r="AY162" s="13" t="s">
        <v>157</v>
      </c>
      <c r="BE162" s="149">
        <f t="shared" si="4"/>
        <v>0</v>
      </c>
      <c r="BF162" s="149">
        <f t="shared" si="5"/>
        <v>0</v>
      </c>
      <c r="BG162" s="149">
        <f t="shared" si="6"/>
        <v>0</v>
      </c>
      <c r="BH162" s="149">
        <f t="shared" si="7"/>
        <v>0</v>
      </c>
      <c r="BI162" s="149">
        <f t="shared" si="8"/>
        <v>0</v>
      </c>
      <c r="BJ162" s="13" t="s">
        <v>164</v>
      </c>
      <c r="BK162" s="149">
        <f t="shared" si="9"/>
        <v>0</v>
      </c>
      <c r="BL162" s="13" t="s">
        <v>163</v>
      </c>
      <c r="BM162" s="148" t="s">
        <v>202</v>
      </c>
    </row>
    <row r="163" spans="2:65" s="1" customFormat="1" ht="24.2" customHeight="1">
      <c r="B163" s="135"/>
      <c r="C163" s="136" t="s">
        <v>203</v>
      </c>
      <c r="D163" s="136" t="s">
        <v>159</v>
      </c>
      <c r="E163" s="137" t="s">
        <v>204</v>
      </c>
      <c r="F163" s="138" t="s">
        <v>205</v>
      </c>
      <c r="G163" s="139" t="s">
        <v>206</v>
      </c>
      <c r="H163" s="140">
        <v>12.699</v>
      </c>
      <c r="I163" s="141"/>
      <c r="J163" s="142">
        <f t="shared" si="0"/>
        <v>0</v>
      </c>
      <c r="K163" s="143"/>
      <c r="L163" s="28"/>
      <c r="M163" s="144" t="s">
        <v>1</v>
      </c>
      <c r="N163" s="145" t="s">
        <v>38</v>
      </c>
      <c r="P163" s="146">
        <f t="shared" si="1"/>
        <v>0</v>
      </c>
      <c r="Q163" s="146">
        <v>0</v>
      </c>
      <c r="R163" s="146">
        <f t="shared" si="2"/>
        <v>0</v>
      </c>
      <c r="S163" s="146">
        <v>0</v>
      </c>
      <c r="T163" s="147">
        <f t="shared" si="3"/>
        <v>0</v>
      </c>
      <c r="AR163" s="148" t="s">
        <v>163</v>
      </c>
      <c r="AT163" s="148" t="s">
        <v>159</v>
      </c>
      <c r="AU163" s="148" t="s">
        <v>164</v>
      </c>
      <c r="AY163" s="13" t="s">
        <v>157</v>
      </c>
      <c r="BE163" s="149">
        <f t="shared" si="4"/>
        <v>0</v>
      </c>
      <c r="BF163" s="149">
        <f t="shared" si="5"/>
        <v>0</v>
      </c>
      <c r="BG163" s="149">
        <f t="shared" si="6"/>
        <v>0</v>
      </c>
      <c r="BH163" s="149">
        <f t="shared" si="7"/>
        <v>0</v>
      </c>
      <c r="BI163" s="149">
        <f t="shared" si="8"/>
        <v>0</v>
      </c>
      <c r="BJ163" s="13" t="s">
        <v>164</v>
      </c>
      <c r="BK163" s="149">
        <f t="shared" si="9"/>
        <v>0</v>
      </c>
      <c r="BL163" s="13" t="s">
        <v>163</v>
      </c>
      <c r="BM163" s="148" t="s">
        <v>207</v>
      </c>
    </row>
    <row r="164" spans="2:65" s="1" customFormat="1" ht="24.2" customHeight="1">
      <c r="B164" s="135"/>
      <c r="C164" s="136" t="s">
        <v>185</v>
      </c>
      <c r="D164" s="136" t="s">
        <v>159</v>
      </c>
      <c r="E164" s="137" t="s">
        <v>208</v>
      </c>
      <c r="F164" s="138" t="s">
        <v>209</v>
      </c>
      <c r="G164" s="139" t="s">
        <v>167</v>
      </c>
      <c r="H164" s="140">
        <v>37.82</v>
      </c>
      <c r="I164" s="141"/>
      <c r="J164" s="142">
        <f t="shared" si="0"/>
        <v>0</v>
      </c>
      <c r="K164" s="143"/>
      <c r="L164" s="28"/>
      <c r="M164" s="144" t="s">
        <v>1</v>
      </c>
      <c r="N164" s="145" t="s">
        <v>38</v>
      </c>
      <c r="P164" s="146">
        <f t="shared" si="1"/>
        <v>0</v>
      </c>
      <c r="Q164" s="146">
        <v>0</v>
      </c>
      <c r="R164" s="146">
        <f t="shared" si="2"/>
        <v>0</v>
      </c>
      <c r="S164" s="146">
        <v>0</v>
      </c>
      <c r="T164" s="147">
        <f t="shared" si="3"/>
        <v>0</v>
      </c>
      <c r="AR164" s="148" t="s">
        <v>163</v>
      </c>
      <c r="AT164" s="148" t="s">
        <v>159</v>
      </c>
      <c r="AU164" s="148" t="s">
        <v>164</v>
      </c>
      <c r="AY164" s="13" t="s">
        <v>157</v>
      </c>
      <c r="BE164" s="149">
        <f t="shared" si="4"/>
        <v>0</v>
      </c>
      <c r="BF164" s="149">
        <f t="shared" si="5"/>
        <v>0</v>
      </c>
      <c r="BG164" s="149">
        <f t="shared" si="6"/>
        <v>0</v>
      </c>
      <c r="BH164" s="149">
        <f t="shared" si="7"/>
        <v>0</v>
      </c>
      <c r="BI164" s="149">
        <f t="shared" si="8"/>
        <v>0</v>
      </c>
      <c r="BJ164" s="13" t="s">
        <v>164</v>
      </c>
      <c r="BK164" s="149">
        <f t="shared" si="9"/>
        <v>0</v>
      </c>
      <c r="BL164" s="13" t="s">
        <v>163</v>
      </c>
      <c r="BM164" s="148" t="s">
        <v>210</v>
      </c>
    </row>
    <row r="165" spans="2:65" s="1" customFormat="1" ht="16.5" customHeight="1">
      <c r="B165" s="135"/>
      <c r="C165" s="136" t="s">
        <v>211</v>
      </c>
      <c r="D165" s="136" t="s">
        <v>159</v>
      </c>
      <c r="E165" s="137" t="s">
        <v>212</v>
      </c>
      <c r="F165" s="138" t="s">
        <v>213</v>
      </c>
      <c r="G165" s="139" t="s">
        <v>167</v>
      </c>
      <c r="H165" s="140">
        <v>37.82</v>
      </c>
      <c r="I165" s="141"/>
      <c r="J165" s="142">
        <f t="shared" si="0"/>
        <v>0</v>
      </c>
      <c r="K165" s="143"/>
      <c r="L165" s="28"/>
      <c r="M165" s="144" t="s">
        <v>1</v>
      </c>
      <c r="N165" s="145" t="s">
        <v>38</v>
      </c>
      <c r="P165" s="146">
        <f t="shared" si="1"/>
        <v>0</v>
      </c>
      <c r="Q165" s="146">
        <v>0</v>
      </c>
      <c r="R165" s="146">
        <f t="shared" si="2"/>
        <v>0</v>
      </c>
      <c r="S165" s="146">
        <v>0</v>
      </c>
      <c r="T165" s="147">
        <f t="shared" si="3"/>
        <v>0</v>
      </c>
      <c r="AR165" s="148" t="s">
        <v>163</v>
      </c>
      <c r="AT165" s="148" t="s">
        <v>159</v>
      </c>
      <c r="AU165" s="148" t="s">
        <v>164</v>
      </c>
      <c r="AY165" s="13" t="s">
        <v>157</v>
      </c>
      <c r="BE165" s="149">
        <f t="shared" si="4"/>
        <v>0</v>
      </c>
      <c r="BF165" s="149">
        <f t="shared" si="5"/>
        <v>0</v>
      </c>
      <c r="BG165" s="149">
        <f t="shared" si="6"/>
        <v>0</v>
      </c>
      <c r="BH165" s="149">
        <f t="shared" si="7"/>
        <v>0</v>
      </c>
      <c r="BI165" s="149">
        <f t="shared" si="8"/>
        <v>0</v>
      </c>
      <c r="BJ165" s="13" t="s">
        <v>164</v>
      </c>
      <c r="BK165" s="149">
        <f t="shared" si="9"/>
        <v>0</v>
      </c>
      <c r="BL165" s="13" t="s">
        <v>163</v>
      </c>
      <c r="BM165" s="148" t="s">
        <v>214</v>
      </c>
    </row>
    <row r="166" spans="2:65" s="11" customFormat="1" ht="22.9" customHeight="1">
      <c r="B166" s="123"/>
      <c r="D166" s="124" t="s">
        <v>71</v>
      </c>
      <c r="E166" s="133" t="s">
        <v>164</v>
      </c>
      <c r="F166" s="133" t="s">
        <v>215</v>
      </c>
      <c r="I166" s="126"/>
      <c r="J166" s="134">
        <f>BK166</f>
        <v>0</v>
      </c>
      <c r="L166" s="123"/>
      <c r="M166" s="128"/>
      <c r="P166" s="129">
        <f>SUM(P167:P173)</f>
        <v>0</v>
      </c>
      <c r="R166" s="129">
        <f>SUM(R167:R173)</f>
        <v>0</v>
      </c>
      <c r="T166" s="130">
        <f>SUM(T167:T173)</f>
        <v>0</v>
      </c>
      <c r="AR166" s="124" t="s">
        <v>80</v>
      </c>
      <c r="AT166" s="131" t="s">
        <v>71</v>
      </c>
      <c r="AU166" s="131" t="s">
        <v>80</v>
      </c>
      <c r="AY166" s="124" t="s">
        <v>157</v>
      </c>
      <c r="BK166" s="132">
        <f>SUM(BK167:BK173)</f>
        <v>0</v>
      </c>
    </row>
    <row r="167" spans="2:65" s="1" customFormat="1" ht="24.2" customHeight="1">
      <c r="B167" s="135"/>
      <c r="C167" s="136" t="s">
        <v>188</v>
      </c>
      <c r="D167" s="136" t="s">
        <v>159</v>
      </c>
      <c r="E167" s="137" t="s">
        <v>216</v>
      </c>
      <c r="F167" s="138" t="s">
        <v>217</v>
      </c>
      <c r="G167" s="139" t="s">
        <v>167</v>
      </c>
      <c r="H167" s="140">
        <v>1.0589999999999999</v>
      </c>
      <c r="I167" s="141"/>
      <c r="J167" s="142">
        <f t="shared" ref="J167:J173" si="10">ROUND(I167*H167,2)</f>
        <v>0</v>
      </c>
      <c r="K167" s="143"/>
      <c r="L167" s="28"/>
      <c r="M167" s="144" t="s">
        <v>1</v>
      </c>
      <c r="N167" s="145" t="s">
        <v>38</v>
      </c>
      <c r="P167" s="146">
        <f t="shared" ref="P167:P173" si="11">O167*H167</f>
        <v>0</v>
      </c>
      <c r="Q167" s="146">
        <v>0</v>
      </c>
      <c r="R167" s="146">
        <f t="shared" ref="R167:R173" si="12">Q167*H167</f>
        <v>0</v>
      </c>
      <c r="S167" s="146">
        <v>0</v>
      </c>
      <c r="T167" s="147">
        <f t="shared" ref="T167:T173" si="13">S167*H167</f>
        <v>0</v>
      </c>
      <c r="AR167" s="148" t="s">
        <v>163</v>
      </c>
      <c r="AT167" s="148" t="s">
        <v>159</v>
      </c>
      <c r="AU167" s="148" t="s">
        <v>164</v>
      </c>
      <c r="AY167" s="13" t="s">
        <v>157</v>
      </c>
      <c r="BE167" s="149">
        <f t="shared" ref="BE167:BE173" si="14">IF(N167="základná",J167,0)</f>
        <v>0</v>
      </c>
      <c r="BF167" s="149">
        <f t="shared" ref="BF167:BF173" si="15">IF(N167="znížená",J167,0)</f>
        <v>0</v>
      </c>
      <c r="BG167" s="149">
        <f t="shared" ref="BG167:BG173" si="16">IF(N167="zákl. prenesená",J167,0)</f>
        <v>0</v>
      </c>
      <c r="BH167" s="149">
        <f t="shared" ref="BH167:BH173" si="17">IF(N167="zníž. prenesená",J167,0)</f>
        <v>0</v>
      </c>
      <c r="BI167" s="149">
        <f t="shared" ref="BI167:BI173" si="18">IF(N167="nulová",J167,0)</f>
        <v>0</v>
      </c>
      <c r="BJ167" s="13" t="s">
        <v>164</v>
      </c>
      <c r="BK167" s="149">
        <f t="shared" ref="BK167:BK173" si="19">ROUND(I167*H167,2)</f>
        <v>0</v>
      </c>
      <c r="BL167" s="13" t="s">
        <v>163</v>
      </c>
      <c r="BM167" s="148" t="s">
        <v>218</v>
      </c>
    </row>
    <row r="168" spans="2:65" s="1" customFormat="1" ht="24.2" customHeight="1">
      <c r="B168" s="135"/>
      <c r="C168" s="136" t="s">
        <v>219</v>
      </c>
      <c r="D168" s="136" t="s">
        <v>159</v>
      </c>
      <c r="E168" s="137" t="s">
        <v>220</v>
      </c>
      <c r="F168" s="138" t="s">
        <v>221</v>
      </c>
      <c r="G168" s="139" t="s">
        <v>167</v>
      </c>
      <c r="H168" s="140">
        <v>2.468</v>
      </c>
      <c r="I168" s="141"/>
      <c r="J168" s="142">
        <f t="shared" si="10"/>
        <v>0</v>
      </c>
      <c r="K168" s="143"/>
      <c r="L168" s="28"/>
      <c r="M168" s="144" t="s">
        <v>1</v>
      </c>
      <c r="N168" s="145" t="s">
        <v>38</v>
      </c>
      <c r="P168" s="146">
        <f t="shared" si="11"/>
        <v>0</v>
      </c>
      <c r="Q168" s="146">
        <v>0</v>
      </c>
      <c r="R168" s="146">
        <f t="shared" si="12"/>
        <v>0</v>
      </c>
      <c r="S168" s="146">
        <v>0</v>
      </c>
      <c r="T168" s="147">
        <f t="shared" si="13"/>
        <v>0</v>
      </c>
      <c r="AR168" s="148" t="s">
        <v>163</v>
      </c>
      <c r="AT168" s="148" t="s">
        <v>159</v>
      </c>
      <c r="AU168" s="148" t="s">
        <v>164</v>
      </c>
      <c r="AY168" s="13" t="s">
        <v>157</v>
      </c>
      <c r="BE168" s="149">
        <f t="shared" si="14"/>
        <v>0</v>
      </c>
      <c r="BF168" s="149">
        <f t="shared" si="15"/>
        <v>0</v>
      </c>
      <c r="BG168" s="149">
        <f t="shared" si="16"/>
        <v>0</v>
      </c>
      <c r="BH168" s="149">
        <f t="shared" si="17"/>
        <v>0</v>
      </c>
      <c r="BI168" s="149">
        <f t="shared" si="18"/>
        <v>0</v>
      </c>
      <c r="BJ168" s="13" t="s">
        <v>164</v>
      </c>
      <c r="BK168" s="149">
        <f t="shared" si="19"/>
        <v>0</v>
      </c>
      <c r="BL168" s="13" t="s">
        <v>163</v>
      </c>
      <c r="BM168" s="148" t="s">
        <v>222</v>
      </c>
    </row>
    <row r="169" spans="2:65" s="1" customFormat="1" ht="21.75" customHeight="1">
      <c r="B169" s="135"/>
      <c r="C169" s="136" t="s">
        <v>192</v>
      </c>
      <c r="D169" s="136" t="s">
        <v>159</v>
      </c>
      <c r="E169" s="137" t="s">
        <v>223</v>
      </c>
      <c r="F169" s="138" t="s">
        <v>224</v>
      </c>
      <c r="G169" s="139" t="s">
        <v>162</v>
      </c>
      <c r="H169" s="140">
        <v>4.125</v>
      </c>
      <c r="I169" s="141"/>
      <c r="J169" s="142">
        <f t="shared" si="10"/>
        <v>0</v>
      </c>
      <c r="K169" s="143"/>
      <c r="L169" s="28"/>
      <c r="M169" s="144" t="s">
        <v>1</v>
      </c>
      <c r="N169" s="145" t="s">
        <v>38</v>
      </c>
      <c r="P169" s="146">
        <f t="shared" si="11"/>
        <v>0</v>
      </c>
      <c r="Q169" s="146">
        <v>0</v>
      </c>
      <c r="R169" s="146">
        <f t="shared" si="12"/>
        <v>0</v>
      </c>
      <c r="S169" s="146">
        <v>0</v>
      </c>
      <c r="T169" s="147">
        <f t="shared" si="13"/>
        <v>0</v>
      </c>
      <c r="AR169" s="148" t="s">
        <v>163</v>
      </c>
      <c r="AT169" s="148" t="s">
        <v>159</v>
      </c>
      <c r="AU169" s="148" t="s">
        <v>164</v>
      </c>
      <c r="AY169" s="13" t="s">
        <v>157</v>
      </c>
      <c r="BE169" s="149">
        <f t="shared" si="14"/>
        <v>0</v>
      </c>
      <c r="BF169" s="149">
        <f t="shared" si="15"/>
        <v>0</v>
      </c>
      <c r="BG169" s="149">
        <f t="shared" si="16"/>
        <v>0</v>
      </c>
      <c r="BH169" s="149">
        <f t="shared" si="17"/>
        <v>0</v>
      </c>
      <c r="BI169" s="149">
        <f t="shared" si="18"/>
        <v>0</v>
      </c>
      <c r="BJ169" s="13" t="s">
        <v>164</v>
      </c>
      <c r="BK169" s="149">
        <f t="shared" si="19"/>
        <v>0</v>
      </c>
      <c r="BL169" s="13" t="s">
        <v>163</v>
      </c>
      <c r="BM169" s="148" t="s">
        <v>225</v>
      </c>
    </row>
    <row r="170" spans="2:65" s="1" customFormat="1" ht="21.75" customHeight="1">
      <c r="B170" s="135"/>
      <c r="C170" s="136" t="s">
        <v>226</v>
      </c>
      <c r="D170" s="136" t="s">
        <v>159</v>
      </c>
      <c r="E170" s="137" t="s">
        <v>227</v>
      </c>
      <c r="F170" s="138" t="s">
        <v>228</v>
      </c>
      <c r="G170" s="139" t="s">
        <v>162</v>
      </c>
      <c r="H170" s="140">
        <v>4.125</v>
      </c>
      <c r="I170" s="141"/>
      <c r="J170" s="142">
        <f t="shared" si="10"/>
        <v>0</v>
      </c>
      <c r="K170" s="143"/>
      <c r="L170" s="28"/>
      <c r="M170" s="144" t="s">
        <v>1</v>
      </c>
      <c r="N170" s="145" t="s">
        <v>38</v>
      </c>
      <c r="P170" s="146">
        <f t="shared" si="11"/>
        <v>0</v>
      </c>
      <c r="Q170" s="146">
        <v>0</v>
      </c>
      <c r="R170" s="146">
        <f t="shared" si="12"/>
        <v>0</v>
      </c>
      <c r="S170" s="146">
        <v>0</v>
      </c>
      <c r="T170" s="147">
        <f t="shared" si="13"/>
        <v>0</v>
      </c>
      <c r="AR170" s="148" t="s">
        <v>163</v>
      </c>
      <c r="AT170" s="148" t="s">
        <v>159</v>
      </c>
      <c r="AU170" s="148" t="s">
        <v>164</v>
      </c>
      <c r="AY170" s="13" t="s">
        <v>157</v>
      </c>
      <c r="BE170" s="149">
        <f t="shared" si="14"/>
        <v>0</v>
      </c>
      <c r="BF170" s="149">
        <f t="shared" si="15"/>
        <v>0</v>
      </c>
      <c r="BG170" s="149">
        <f t="shared" si="16"/>
        <v>0</v>
      </c>
      <c r="BH170" s="149">
        <f t="shared" si="17"/>
        <v>0</v>
      </c>
      <c r="BI170" s="149">
        <f t="shared" si="18"/>
        <v>0</v>
      </c>
      <c r="BJ170" s="13" t="s">
        <v>164</v>
      </c>
      <c r="BK170" s="149">
        <f t="shared" si="19"/>
        <v>0</v>
      </c>
      <c r="BL170" s="13" t="s">
        <v>163</v>
      </c>
      <c r="BM170" s="148" t="s">
        <v>229</v>
      </c>
    </row>
    <row r="171" spans="2:65" s="1" customFormat="1" ht="16.5" customHeight="1">
      <c r="B171" s="135"/>
      <c r="C171" s="136" t="s">
        <v>195</v>
      </c>
      <c r="D171" s="136" t="s">
        <v>159</v>
      </c>
      <c r="E171" s="137" t="s">
        <v>230</v>
      </c>
      <c r="F171" s="138" t="s">
        <v>231</v>
      </c>
      <c r="G171" s="139" t="s">
        <v>206</v>
      </c>
      <c r="H171" s="140">
        <v>0.14799999999999999</v>
      </c>
      <c r="I171" s="141"/>
      <c r="J171" s="142">
        <f t="shared" si="10"/>
        <v>0</v>
      </c>
      <c r="K171" s="143"/>
      <c r="L171" s="28"/>
      <c r="M171" s="144" t="s">
        <v>1</v>
      </c>
      <c r="N171" s="145" t="s">
        <v>38</v>
      </c>
      <c r="P171" s="146">
        <f t="shared" si="11"/>
        <v>0</v>
      </c>
      <c r="Q171" s="146">
        <v>0</v>
      </c>
      <c r="R171" s="146">
        <f t="shared" si="12"/>
        <v>0</v>
      </c>
      <c r="S171" s="146">
        <v>0</v>
      </c>
      <c r="T171" s="147">
        <f t="shared" si="13"/>
        <v>0</v>
      </c>
      <c r="AR171" s="148" t="s">
        <v>163</v>
      </c>
      <c r="AT171" s="148" t="s">
        <v>159</v>
      </c>
      <c r="AU171" s="148" t="s">
        <v>164</v>
      </c>
      <c r="AY171" s="13" t="s">
        <v>157</v>
      </c>
      <c r="BE171" s="149">
        <f t="shared" si="14"/>
        <v>0</v>
      </c>
      <c r="BF171" s="149">
        <f t="shared" si="15"/>
        <v>0</v>
      </c>
      <c r="BG171" s="149">
        <f t="shared" si="16"/>
        <v>0</v>
      </c>
      <c r="BH171" s="149">
        <f t="shared" si="17"/>
        <v>0</v>
      </c>
      <c r="BI171" s="149">
        <f t="shared" si="18"/>
        <v>0</v>
      </c>
      <c r="BJ171" s="13" t="s">
        <v>164</v>
      </c>
      <c r="BK171" s="149">
        <f t="shared" si="19"/>
        <v>0</v>
      </c>
      <c r="BL171" s="13" t="s">
        <v>163</v>
      </c>
      <c r="BM171" s="148" t="s">
        <v>232</v>
      </c>
    </row>
    <row r="172" spans="2:65" s="1" customFormat="1" ht="16.5" customHeight="1">
      <c r="B172" s="135"/>
      <c r="C172" s="136" t="s">
        <v>233</v>
      </c>
      <c r="D172" s="136" t="s">
        <v>159</v>
      </c>
      <c r="E172" s="137" t="s">
        <v>234</v>
      </c>
      <c r="F172" s="138" t="s">
        <v>235</v>
      </c>
      <c r="G172" s="139" t="s">
        <v>167</v>
      </c>
      <c r="H172" s="140">
        <v>3.39</v>
      </c>
      <c r="I172" s="141"/>
      <c r="J172" s="142">
        <f t="shared" si="10"/>
        <v>0</v>
      </c>
      <c r="K172" s="143"/>
      <c r="L172" s="28"/>
      <c r="M172" s="144" t="s">
        <v>1</v>
      </c>
      <c r="N172" s="145" t="s">
        <v>38</v>
      </c>
      <c r="P172" s="146">
        <f t="shared" si="11"/>
        <v>0</v>
      </c>
      <c r="Q172" s="146">
        <v>0</v>
      </c>
      <c r="R172" s="146">
        <f t="shared" si="12"/>
        <v>0</v>
      </c>
      <c r="S172" s="146">
        <v>0</v>
      </c>
      <c r="T172" s="147">
        <f t="shared" si="13"/>
        <v>0</v>
      </c>
      <c r="AR172" s="148" t="s">
        <v>163</v>
      </c>
      <c r="AT172" s="148" t="s">
        <v>159</v>
      </c>
      <c r="AU172" s="148" t="s">
        <v>164</v>
      </c>
      <c r="AY172" s="13" t="s">
        <v>157</v>
      </c>
      <c r="BE172" s="149">
        <f t="shared" si="14"/>
        <v>0</v>
      </c>
      <c r="BF172" s="149">
        <f t="shared" si="15"/>
        <v>0</v>
      </c>
      <c r="BG172" s="149">
        <f t="shared" si="16"/>
        <v>0</v>
      </c>
      <c r="BH172" s="149">
        <f t="shared" si="17"/>
        <v>0</v>
      </c>
      <c r="BI172" s="149">
        <f t="shared" si="18"/>
        <v>0</v>
      </c>
      <c r="BJ172" s="13" t="s">
        <v>164</v>
      </c>
      <c r="BK172" s="149">
        <f t="shared" si="19"/>
        <v>0</v>
      </c>
      <c r="BL172" s="13" t="s">
        <v>163</v>
      </c>
      <c r="BM172" s="148" t="s">
        <v>236</v>
      </c>
    </row>
    <row r="173" spans="2:65" s="1" customFormat="1" ht="16.5" customHeight="1">
      <c r="B173" s="135"/>
      <c r="C173" s="136" t="s">
        <v>199</v>
      </c>
      <c r="D173" s="136" t="s">
        <v>159</v>
      </c>
      <c r="E173" s="137" t="s">
        <v>237</v>
      </c>
      <c r="F173" s="138" t="s">
        <v>238</v>
      </c>
      <c r="G173" s="139" t="s">
        <v>206</v>
      </c>
      <c r="H173" s="140">
        <v>0.20300000000000001</v>
      </c>
      <c r="I173" s="141"/>
      <c r="J173" s="142">
        <f t="shared" si="10"/>
        <v>0</v>
      </c>
      <c r="K173" s="143"/>
      <c r="L173" s="28"/>
      <c r="M173" s="144" t="s">
        <v>1</v>
      </c>
      <c r="N173" s="145" t="s">
        <v>38</v>
      </c>
      <c r="P173" s="146">
        <f t="shared" si="11"/>
        <v>0</v>
      </c>
      <c r="Q173" s="146">
        <v>0</v>
      </c>
      <c r="R173" s="146">
        <f t="shared" si="12"/>
        <v>0</v>
      </c>
      <c r="S173" s="146">
        <v>0</v>
      </c>
      <c r="T173" s="147">
        <f t="shared" si="13"/>
        <v>0</v>
      </c>
      <c r="AR173" s="148" t="s">
        <v>163</v>
      </c>
      <c r="AT173" s="148" t="s">
        <v>159</v>
      </c>
      <c r="AU173" s="148" t="s">
        <v>164</v>
      </c>
      <c r="AY173" s="13" t="s">
        <v>157</v>
      </c>
      <c r="BE173" s="149">
        <f t="shared" si="14"/>
        <v>0</v>
      </c>
      <c r="BF173" s="149">
        <f t="shared" si="15"/>
        <v>0</v>
      </c>
      <c r="BG173" s="149">
        <f t="shared" si="16"/>
        <v>0</v>
      </c>
      <c r="BH173" s="149">
        <f t="shared" si="17"/>
        <v>0</v>
      </c>
      <c r="BI173" s="149">
        <f t="shared" si="18"/>
        <v>0</v>
      </c>
      <c r="BJ173" s="13" t="s">
        <v>164</v>
      </c>
      <c r="BK173" s="149">
        <f t="shared" si="19"/>
        <v>0</v>
      </c>
      <c r="BL173" s="13" t="s">
        <v>163</v>
      </c>
      <c r="BM173" s="148" t="s">
        <v>239</v>
      </c>
    </row>
    <row r="174" spans="2:65" s="11" customFormat="1" ht="22.9" customHeight="1">
      <c r="B174" s="123"/>
      <c r="D174" s="124" t="s">
        <v>71</v>
      </c>
      <c r="E174" s="133" t="s">
        <v>168</v>
      </c>
      <c r="F174" s="133" t="s">
        <v>240</v>
      </c>
      <c r="I174" s="126"/>
      <c r="J174" s="134">
        <f>BK174</f>
        <v>0</v>
      </c>
      <c r="L174" s="123"/>
      <c r="M174" s="128"/>
      <c r="P174" s="129">
        <f>SUM(P175:P200)</f>
        <v>0</v>
      </c>
      <c r="R174" s="129">
        <f>SUM(R175:R200)</f>
        <v>0</v>
      </c>
      <c r="T174" s="130">
        <f>SUM(T175:T200)</f>
        <v>0</v>
      </c>
      <c r="AR174" s="124" t="s">
        <v>80</v>
      </c>
      <c r="AT174" s="131" t="s">
        <v>71</v>
      </c>
      <c r="AU174" s="131" t="s">
        <v>80</v>
      </c>
      <c r="AY174" s="124" t="s">
        <v>157</v>
      </c>
      <c r="BK174" s="132">
        <f>SUM(BK175:BK200)</f>
        <v>0</v>
      </c>
    </row>
    <row r="175" spans="2:65" s="1" customFormat="1" ht="37.9" customHeight="1">
      <c r="B175" s="135"/>
      <c r="C175" s="136" t="s">
        <v>7</v>
      </c>
      <c r="D175" s="136" t="s">
        <v>159</v>
      </c>
      <c r="E175" s="137" t="s">
        <v>241</v>
      </c>
      <c r="F175" s="138" t="s">
        <v>242</v>
      </c>
      <c r="G175" s="139" t="s">
        <v>167</v>
      </c>
      <c r="H175" s="140">
        <v>4.9089999999999998</v>
      </c>
      <c r="I175" s="141"/>
      <c r="J175" s="142">
        <f t="shared" ref="J175:J200" si="20">ROUND(I175*H175,2)</f>
        <v>0</v>
      </c>
      <c r="K175" s="143"/>
      <c r="L175" s="28"/>
      <c r="M175" s="144" t="s">
        <v>1</v>
      </c>
      <c r="N175" s="145" t="s">
        <v>38</v>
      </c>
      <c r="P175" s="146">
        <f t="shared" ref="P175:P200" si="21">O175*H175</f>
        <v>0</v>
      </c>
      <c r="Q175" s="146">
        <v>0</v>
      </c>
      <c r="R175" s="146">
        <f t="shared" ref="R175:R200" si="22">Q175*H175</f>
        <v>0</v>
      </c>
      <c r="S175" s="146">
        <v>0</v>
      </c>
      <c r="T175" s="147">
        <f t="shared" ref="T175:T200" si="23">S175*H175</f>
        <v>0</v>
      </c>
      <c r="AR175" s="148" t="s">
        <v>163</v>
      </c>
      <c r="AT175" s="148" t="s">
        <v>159</v>
      </c>
      <c r="AU175" s="148" t="s">
        <v>164</v>
      </c>
      <c r="AY175" s="13" t="s">
        <v>157</v>
      </c>
      <c r="BE175" s="149">
        <f t="shared" ref="BE175:BE200" si="24">IF(N175="základná",J175,0)</f>
        <v>0</v>
      </c>
      <c r="BF175" s="149">
        <f t="shared" ref="BF175:BF200" si="25">IF(N175="znížená",J175,0)</f>
        <v>0</v>
      </c>
      <c r="BG175" s="149">
        <f t="shared" ref="BG175:BG200" si="26">IF(N175="zákl. prenesená",J175,0)</f>
        <v>0</v>
      </c>
      <c r="BH175" s="149">
        <f t="shared" ref="BH175:BH200" si="27">IF(N175="zníž. prenesená",J175,0)</f>
        <v>0</v>
      </c>
      <c r="BI175" s="149">
        <f t="shared" ref="BI175:BI200" si="28">IF(N175="nulová",J175,0)</f>
        <v>0</v>
      </c>
      <c r="BJ175" s="13" t="s">
        <v>164</v>
      </c>
      <c r="BK175" s="149">
        <f t="shared" ref="BK175:BK200" si="29">ROUND(I175*H175,2)</f>
        <v>0</v>
      </c>
      <c r="BL175" s="13" t="s">
        <v>163</v>
      </c>
      <c r="BM175" s="148" t="s">
        <v>243</v>
      </c>
    </row>
    <row r="176" spans="2:65" s="1" customFormat="1" ht="33" customHeight="1">
      <c r="B176" s="135"/>
      <c r="C176" s="136" t="s">
        <v>202</v>
      </c>
      <c r="D176" s="136" t="s">
        <v>159</v>
      </c>
      <c r="E176" s="137" t="s">
        <v>244</v>
      </c>
      <c r="F176" s="138" t="s">
        <v>245</v>
      </c>
      <c r="G176" s="139" t="s">
        <v>167</v>
      </c>
      <c r="H176" s="140">
        <v>10.914999999999999</v>
      </c>
      <c r="I176" s="141"/>
      <c r="J176" s="142">
        <f t="shared" si="20"/>
        <v>0</v>
      </c>
      <c r="K176" s="143"/>
      <c r="L176" s="28"/>
      <c r="M176" s="144" t="s">
        <v>1</v>
      </c>
      <c r="N176" s="145" t="s">
        <v>38</v>
      </c>
      <c r="P176" s="146">
        <f t="shared" si="21"/>
        <v>0</v>
      </c>
      <c r="Q176" s="146">
        <v>0</v>
      </c>
      <c r="R176" s="146">
        <f t="shared" si="22"/>
        <v>0</v>
      </c>
      <c r="S176" s="146">
        <v>0</v>
      </c>
      <c r="T176" s="147">
        <f t="shared" si="23"/>
        <v>0</v>
      </c>
      <c r="AR176" s="148" t="s">
        <v>163</v>
      </c>
      <c r="AT176" s="148" t="s">
        <v>159</v>
      </c>
      <c r="AU176" s="148" t="s">
        <v>164</v>
      </c>
      <c r="AY176" s="13" t="s">
        <v>157</v>
      </c>
      <c r="BE176" s="149">
        <f t="shared" si="24"/>
        <v>0</v>
      </c>
      <c r="BF176" s="149">
        <f t="shared" si="25"/>
        <v>0</v>
      </c>
      <c r="BG176" s="149">
        <f t="shared" si="26"/>
        <v>0</v>
      </c>
      <c r="BH176" s="149">
        <f t="shared" si="27"/>
        <v>0</v>
      </c>
      <c r="BI176" s="149">
        <f t="shared" si="28"/>
        <v>0</v>
      </c>
      <c r="BJ176" s="13" t="s">
        <v>164</v>
      </c>
      <c r="BK176" s="149">
        <f t="shared" si="29"/>
        <v>0</v>
      </c>
      <c r="BL176" s="13" t="s">
        <v>163</v>
      </c>
      <c r="BM176" s="148" t="s">
        <v>246</v>
      </c>
    </row>
    <row r="177" spans="2:65" s="1" customFormat="1" ht="33" customHeight="1">
      <c r="B177" s="135"/>
      <c r="C177" s="136" t="s">
        <v>247</v>
      </c>
      <c r="D177" s="136" t="s">
        <v>159</v>
      </c>
      <c r="E177" s="137" t="s">
        <v>248</v>
      </c>
      <c r="F177" s="138" t="s">
        <v>249</v>
      </c>
      <c r="G177" s="139" t="s">
        <v>167</v>
      </c>
      <c r="H177" s="140">
        <v>19.940000000000001</v>
      </c>
      <c r="I177" s="141"/>
      <c r="J177" s="142">
        <f t="shared" si="20"/>
        <v>0</v>
      </c>
      <c r="K177" s="143"/>
      <c r="L177" s="28"/>
      <c r="M177" s="144" t="s">
        <v>1</v>
      </c>
      <c r="N177" s="145" t="s">
        <v>38</v>
      </c>
      <c r="P177" s="146">
        <f t="shared" si="21"/>
        <v>0</v>
      </c>
      <c r="Q177" s="146">
        <v>0</v>
      </c>
      <c r="R177" s="146">
        <f t="shared" si="22"/>
        <v>0</v>
      </c>
      <c r="S177" s="146">
        <v>0</v>
      </c>
      <c r="T177" s="147">
        <f t="shared" si="23"/>
        <v>0</v>
      </c>
      <c r="AR177" s="148" t="s">
        <v>163</v>
      </c>
      <c r="AT177" s="148" t="s">
        <v>159</v>
      </c>
      <c r="AU177" s="148" t="s">
        <v>164</v>
      </c>
      <c r="AY177" s="13" t="s">
        <v>157</v>
      </c>
      <c r="BE177" s="149">
        <f t="shared" si="24"/>
        <v>0</v>
      </c>
      <c r="BF177" s="149">
        <f t="shared" si="25"/>
        <v>0</v>
      </c>
      <c r="BG177" s="149">
        <f t="shared" si="26"/>
        <v>0</v>
      </c>
      <c r="BH177" s="149">
        <f t="shared" si="27"/>
        <v>0</v>
      </c>
      <c r="BI177" s="149">
        <f t="shared" si="28"/>
        <v>0</v>
      </c>
      <c r="BJ177" s="13" t="s">
        <v>164</v>
      </c>
      <c r="BK177" s="149">
        <f t="shared" si="29"/>
        <v>0</v>
      </c>
      <c r="BL177" s="13" t="s">
        <v>163</v>
      </c>
      <c r="BM177" s="148" t="s">
        <v>250</v>
      </c>
    </row>
    <row r="178" spans="2:65" s="1" customFormat="1" ht="33" customHeight="1">
      <c r="B178" s="135"/>
      <c r="C178" s="136" t="s">
        <v>207</v>
      </c>
      <c r="D178" s="136" t="s">
        <v>159</v>
      </c>
      <c r="E178" s="137" t="s">
        <v>251</v>
      </c>
      <c r="F178" s="138" t="s">
        <v>252</v>
      </c>
      <c r="G178" s="139" t="s">
        <v>167</v>
      </c>
      <c r="H178" s="140">
        <v>5.46</v>
      </c>
      <c r="I178" s="141"/>
      <c r="J178" s="142">
        <f t="shared" si="20"/>
        <v>0</v>
      </c>
      <c r="K178" s="143"/>
      <c r="L178" s="28"/>
      <c r="M178" s="144" t="s">
        <v>1</v>
      </c>
      <c r="N178" s="145" t="s">
        <v>38</v>
      </c>
      <c r="P178" s="146">
        <f t="shared" si="21"/>
        <v>0</v>
      </c>
      <c r="Q178" s="146">
        <v>0</v>
      </c>
      <c r="R178" s="146">
        <f t="shared" si="22"/>
        <v>0</v>
      </c>
      <c r="S178" s="146">
        <v>0</v>
      </c>
      <c r="T178" s="147">
        <f t="shared" si="23"/>
        <v>0</v>
      </c>
      <c r="AR178" s="148" t="s">
        <v>163</v>
      </c>
      <c r="AT178" s="148" t="s">
        <v>159</v>
      </c>
      <c r="AU178" s="148" t="s">
        <v>164</v>
      </c>
      <c r="AY178" s="13" t="s">
        <v>157</v>
      </c>
      <c r="BE178" s="149">
        <f t="shared" si="24"/>
        <v>0</v>
      </c>
      <c r="BF178" s="149">
        <f t="shared" si="25"/>
        <v>0</v>
      </c>
      <c r="BG178" s="149">
        <f t="shared" si="26"/>
        <v>0</v>
      </c>
      <c r="BH178" s="149">
        <f t="shared" si="27"/>
        <v>0</v>
      </c>
      <c r="BI178" s="149">
        <f t="shared" si="28"/>
        <v>0</v>
      </c>
      <c r="BJ178" s="13" t="s">
        <v>164</v>
      </c>
      <c r="BK178" s="149">
        <f t="shared" si="29"/>
        <v>0</v>
      </c>
      <c r="BL178" s="13" t="s">
        <v>163</v>
      </c>
      <c r="BM178" s="148" t="s">
        <v>253</v>
      </c>
    </row>
    <row r="179" spans="2:65" s="1" customFormat="1" ht="33" customHeight="1">
      <c r="B179" s="135"/>
      <c r="C179" s="136" t="s">
        <v>254</v>
      </c>
      <c r="D179" s="136" t="s">
        <v>159</v>
      </c>
      <c r="E179" s="137" t="s">
        <v>255</v>
      </c>
      <c r="F179" s="138" t="s">
        <v>256</v>
      </c>
      <c r="G179" s="139" t="s">
        <v>167</v>
      </c>
      <c r="H179" s="140">
        <v>99.51</v>
      </c>
      <c r="I179" s="141"/>
      <c r="J179" s="142">
        <f t="shared" si="20"/>
        <v>0</v>
      </c>
      <c r="K179" s="143"/>
      <c r="L179" s="28"/>
      <c r="M179" s="144" t="s">
        <v>1</v>
      </c>
      <c r="N179" s="145" t="s">
        <v>38</v>
      </c>
      <c r="P179" s="146">
        <f t="shared" si="21"/>
        <v>0</v>
      </c>
      <c r="Q179" s="146">
        <v>0</v>
      </c>
      <c r="R179" s="146">
        <f t="shared" si="22"/>
        <v>0</v>
      </c>
      <c r="S179" s="146">
        <v>0</v>
      </c>
      <c r="T179" s="147">
        <f t="shared" si="23"/>
        <v>0</v>
      </c>
      <c r="AR179" s="148" t="s">
        <v>163</v>
      </c>
      <c r="AT179" s="148" t="s">
        <v>159</v>
      </c>
      <c r="AU179" s="148" t="s">
        <v>164</v>
      </c>
      <c r="AY179" s="13" t="s">
        <v>157</v>
      </c>
      <c r="BE179" s="149">
        <f t="shared" si="24"/>
        <v>0</v>
      </c>
      <c r="BF179" s="149">
        <f t="shared" si="25"/>
        <v>0</v>
      </c>
      <c r="BG179" s="149">
        <f t="shared" si="26"/>
        <v>0</v>
      </c>
      <c r="BH179" s="149">
        <f t="shared" si="27"/>
        <v>0</v>
      </c>
      <c r="BI179" s="149">
        <f t="shared" si="28"/>
        <v>0</v>
      </c>
      <c r="BJ179" s="13" t="s">
        <v>164</v>
      </c>
      <c r="BK179" s="149">
        <f t="shared" si="29"/>
        <v>0</v>
      </c>
      <c r="BL179" s="13" t="s">
        <v>163</v>
      </c>
      <c r="BM179" s="148" t="s">
        <v>257</v>
      </c>
    </row>
    <row r="180" spans="2:65" s="1" customFormat="1" ht="21.75" customHeight="1">
      <c r="B180" s="135"/>
      <c r="C180" s="136" t="s">
        <v>210</v>
      </c>
      <c r="D180" s="136" t="s">
        <v>159</v>
      </c>
      <c r="E180" s="137" t="s">
        <v>258</v>
      </c>
      <c r="F180" s="138" t="s">
        <v>259</v>
      </c>
      <c r="G180" s="139" t="s">
        <v>167</v>
      </c>
      <c r="H180" s="140">
        <v>14.749000000000001</v>
      </c>
      <c r="I180" s="141"/>
      <c r="J180" s="142">
        <f t="shared" si="20"/>
        <v>0</v>
      </c>
      <c r="K180" s="143"/>
      <c r="L180" s="28"/>
      <c r="M180" s="144" t="s">
        <v>1</v>
      </c>
      <c r="N180" s="145" t="s">
        <v>38</v>
      </c>
      <c r="P180" s="146">
        <f t="shared" si="21"/>
        <v>0</v>
      </c>
      <c r="Q180" s="146">
        <v>0</v>
      </c>
      <c r="R180" s="146">
        <f t="shared" si="22"/>
        <v>0</v>
      </c>
      <c r="S180" s="146">
        <v>0</v>
      </c>
      <c r="T180" s="147">
        <f t="shared" si="23"/>
        <v>0</v>
      </c>
      <c r="AR180" s="148" t="s">
        <v>163</v>
      </c>
      <c r="AT180" s="148" t="s">
        <v>159</v>
      </c>
      <c r="AU180" s="148" t="s">
        <v>164</v>
      </c>
      <c r="AY180" s="13" t="s">
        <v>157</v>
      </c>
      <c r="BE180" s="149">
        <f t="shared" si="24"/>
        <v>0</v>
      </c>
      <c r="BF180" s="149">
        <f t="shared" si="25"/>
        <v>0</v>
      </c>
      <c r="BG180" s="149">
        <f t="shared" si="26"/>
        <v>0</v>
      </c>
      <c r="BH180" s="149">
        <f t="shared" si="27"/>
        <v>0</v>
      </c>
      <c r="BI180" s="149">
        <f t="shared" si="28"/>
        <v>0</v>
      </c>
      <c r="BJ180" s="13" t="s">
        <v>164</v>
      </c>
      <c r="BK180" s="149">
        <f t="shared" si="29"/>
        <v>0</v>
      </c>
      <c r="BL180" s="13" t="s">
        <v>163</v>
      </c>
      <c r="BM180" s="148" t="s">
        <v>260</v>
      </c>
    </row>
    <row r="181" spans="2:65" s="1" customFormat="1" ht="24.2" customHeight="1">
      <c r="B181" s="135"/>
      <c r="C181" s="136" t="s">
        <v>261</v>
      </c>
      <c r="D181" s="136" t="s">
        <v>159</v>
      </c>
      <c r="E181" s="137" t="s">
        <v>262</v>
      </c>
      <c r="F181" s="138" t="s">
        <v>263</v>
      </c>
      <c r="G181" s="139" t="s">
        <v>162</v>
      </c>
      <c r="H181" s="140">
        <v>98.894999999999996</v>
      </c>
      <c r="I181" s="141"/>
      <c r="J181" s="142">
        <f t="shared" si="20"/>
        <v>0</v>
      </c>
      <c r="K181" s="143"/>
      <c r="L181" s="28"/>
      <c r="M181" s="144" t="s">
        <v>1</v>
      </c>
      <c r="N181" s="145" t="s">
        <v>38</v>
      </c>
      <c r="P181" s="146">
        <f t="shared" si="21"/>
        <v>0</v>
      </c>
      <c r="Q181" s="146">
        <v>0</v>
      </c>
      <c r="R181" s="146">
        <f t="shared" si="22"/>
        <v>0</v>
      </c>
      <c r="S181" s="146">
        <v>0</v>
      </c>
      <c r="T181" s="147">
        <f t="shared" si="23"/>
        <v>0</v>
      </c>
      <c r="AR181" s="148" t="s">
        <v>163</v>
      </c>
      <c r="AT181" s="148" t="s">
        <v>159</v>
      </c>
      <c r="AU181" s="148" t="s">
        <v>164</v>
      </c>
      <c r="AY181" s="13" t="s">
        <v>157</v>
      </c>
      <c r="BE181" s="149">
        <f t="shared" si="24"/>
        <v>0</v>
      </c>
      <c r="BF181" s="149">
        <f t="shared" si="25"/>
        <v>0</v>
      </c>
      <c r="BG181" s="149">
        <f t="shared" si="26"/>
        <v>0</v>
      </c>
      <c r="BH181" s="149">
        <f t="shared" si="27"/>
        <v>0</v>
      </c>
      <c r="BI181" s="149">
        <f t="shared" si="28"/>
        <v>0</v>
      </c>
      <c r="BJ181" s="13" t="s">
        <v>164</v>
      </c>
      <c r="BK181" s="149">
        <f t="shared" si="29"/>
        <v>0</v>
      </c>
      <c r="BL181" s="13" t="s">
        <v>163</v>
      </c>
      <c r="BM181" s="148" t="s">
        <v>264</v>
      </c>
    </row>
    <row r="182" spans="2:65" s="1" customFormat="1" ht="24.2" customHeight="1">
      <c r="B182" s="135"/>
      <c r="C182" s="136" t="s">
        <v>214</v>
      </c>
      <c r="D182" s="136" t="s">
        <v>159</v>
      </c>
      <c r="E182" s="137" t="s">
        <v>265</v>
      </c>
      <c r="F182" s="138" t="s">
        <v>266</v>
      </c>
      <c r="G182" s="139" t="s">
        <v>162</v>
      </c>
      <c r="H182" s="140">
        <v>98.894999999999996</v>
      </c>
      <c r="I182" s="141"/>
      <c r="J182" s="142">
        <f t="shared" si="20"/>
        <v>0</v>
      </c>
      <c r="K182" s="143"/>
      <c r="L182" s="28"/>
      <c r="M182" s="144" t="s">
        <v>1</v>
      </c>
      <c r="N182" s="145" t="s">
        <v>38</v>
      </c>
      <c r="P182" s="146">
        <f t="shared" si="21"/>
        <v>0</v>
      </c>
      <c r="Q182" s="146">
        <v>0</v>
      </c>
      <c r="R182" s="146">
        <f t="shared" si="22"/>
        <v>0</v>
      </c>
      <c r="S182" s="146">
        <v>0</v>
      </c>
      <c r="T182" s="147">
        <f t="shared" si="23"/>
        <v>0</v>
      </c>
      <c r="AR182" s="148" t="s">
        <v>163</v>
      </c>
      <c r="AT182" s="148" t="s">
        <v>159</v>
      </c>
      <c r="AU182" s="148" t="s">
        <v>164</v>
      </c>
      <c r="AY182" s="13" t="s">
        <v>157</v>
      </c>
      <c r="BE182" s="149">
        <f t="shared" si="24"/>
        <v>0</v>
      </c>
      <c r="BF182" s="149">
        <f t="shared" si="25"/>
        <v>0</v>
      </c>
      <c r="BG182" s="149">
        <f t="shared" si="26"/>
        <v>0</v>
      </c>
      <c r="BH182" s="149">
        <f t="shared" si="27"/>
        <v>0</v>
      </c>
      <c r="BI182" s="149">
        <f t="shared" si="28"/>
        <v>0</v>
      </c>
      <c r="BJ182" s="13" t="s">
        <v>164</v>
      </c>
      <c r="BK182" s="149">
        <f t="shared" si="29"/>
        <v>0</v>
      </c>
      <c r="BL182" s="13" t="s">
        <v>163</v>
      </c>
      <c r="BM182" s="148" t="s">
        <v>267</v>
      </c>
    </row>
    <row r="183" spans="2:65" s="1" customFormat="1" ht="16.5" customHeight="1">
      <c r="B183" s="135"/>
      <c r="C183" s="136" t="s">
        <v>268</v>
      </c>
      <c r="D183" s="136" t="s">
        <v>159</v>
      </c>
      <c r="E183" s="137" t="s">
        <v>269</v>
      </c>
      <c r="F183" s="138" t="s">
        <v>270</v>
      </c>
      <c r="G183" s="139" t="s">
        <v>206</v>
      </c>
      <c r="H183" s="140">
        <v>1.147</v>
      </c>
      <c r="I183" s="141"/>
      <c r="J183" s="142">
        <f t="shared" si="20"/>
        <v>0</v>
      </c>
      <c r="K183" s="143"/>
      <c r="L183" s="28"/>
      <c r="M183" s="144" t="s">
        <v>1</v>
      </c>
      <c r="N183" s="145" t="s">
        <v>38</v>
      </c>
      <c r="P183" s="146">
        <f t="shared" si="21"/>
        <v>0</v>
      </c>
      <c r="Q183" s="146">
        <v>0</v>
      </c>
      <c r="R183" s="146">
        <f t="shared" si="22"/>
        <v>0</v>
      </c>
      <c r="S183" s="146">
        <v>0</v>
      </c>
      <c r="T183" s="147">
        <f t="shared" si="23"/>
        <v>0</v>
      </c>
      <c r="AR183" s="148" t="s">
        <v>163</v>
      </c>
      <c r="AT183" s="148" t="s">
        <v>159</v>
      </c>
      <c r="AU183" s="148" t="s">
        <v>164</v>
      </c>
      <c r="AY183" s="13" t="s">
        <v>157</v>
      </c>
      <c r="BE183" s="149">
        <f t="shared" si="24"/>
        <v>0</v>
      </c>
      <c r="BF183" s="149">
        <f t="shared" si="25"/>
        <v>0</v>
      </c>
      <c r="BG183" s="149">
        <f t="shared" si="26"/>
        <v>0</v>
      </c>
      <c r="BH183" s="149">
        <f t="shared" si="27"/>
        <v>0</v>
      </c>
      <c r="BI183" s="149">
        <f t="shared" si="28"/>
        <v>0</v>
      </c>
      <c r="BJ183" s="13" t="s">
        <v>164</v>
      </c>
      <c r="BK183" s="149">
        <f t="shared" si="29"/>
        <v>0</v>
      </c>
      <c r="BL183" s="13" t="s">
        <v>163</v>
      </c>
      <c r="BM183" s="148" t="s">
        <v>271</v>
      </c>
    </row>
    <row r="184" spans="2:65" s="1" customFormat="1" ht="33" customHeight="1">
      <c r="B184" s="135"/>
      <c r="C184" s="136" t="s">
        <v>218</v>
      </c>
      <c r="D184" s="136" t="s">
        <v>159</v>
      </c>
      <c r="E184" s="137" t="s">
        <v>272</v>
      </c>
      <c r="F184" s="138" t="s">
        <v>273</v>
      </c>
      <c r="G184" s="139" t="s">
        <v>206</v>
      </c>
      <c r="H184" s="140">
        <v>0.90900000000000003</v>
      </c>
      <c r="I184" s="141"/>
      <c r="J184" s="142">
        <f t="shared" si="20"/>
        <v>0</v>
      </c>
      <c r="K184" s="143"/>
      <c r="L184" s="28"/>
      <c r="M184" s="144" t="s">
        <v>1</v>
      </c>
      <c r="N184" s="145" t="s">
        <v>38</v>
      </c>
      <c r="P184" s="146">
        <f t="shared" si="21"/>
        <v>0</v>
      </c>
      <c r="Q184" s="146">
        <v>0</v>
      </c>
      <c r="R184" s="146">
        <f t="shared" si="22"/>
        <v>0</v>
      </c>
      <c r="S184" s="146">
        <v>0</v>
      </c>
      <c r="T184" s="147">
        <f t="shared" si="23"/>
        <v>0</v>
      </c>
      <c r="AR184" s="148" t="s">
        <v>163</v>
      </c>
      <c r="AT184" s="148" t="s">
        <v>159</v>
      </c>
      <c r="AU184" s="148" t="s">
        <v>164</v>
      </c>
      <c r="AY184" s="13" t="s">
        <v>157</v>
      </c>
      <c r="BE184" s="149">
        <f t="shared" si="24"/>
        <v>0</v>
      </c>
      <c r="BF184" s="149">
        <f t="shared" si="25"/>
        <v>0</v>
      </c>
      <c r="BG184" s="149">
        <f t="shared" si="26"/>
        <v>0</v>
      </c>
      <c r="BH184" s="149">
        <f t="shared" si="27"/>
        <v>0</v>
      </c>
      <c r="BI184" s="149">
        <f t="shared" si="28"/>
        <v>0</v>
      </c>
      <c r="BJ184" s="13" t="s">
        <v>164</v>
      </c>
      <c r="BK184" s="149">
        <f t="shared" si="29"/>
        <v>0</v>
      </c>
      <c r="BL184" s="13" t="s">
        <v>163</v>
      </c>
      <c r="BM184" s="148" t="s">
        <v>274</v>
      </c>
    </row>
    <row r="185" spans="2:65" s="1" customFormat="1" ht="24.2" customHeight="1">
      <c r="B185" s="135"/>
      <c r="C185" s="150" t="s">
        <v>275</v>
      </c>
      <c r="D185" s="150" t="s">
        <v>276</v>
      </c>
      <c r="E185" s="151" t="s">
        <v>277</v>
      </c>
      <c r="F185" s="152" t="s">
        <v>278</v>
      </c>
      <c r="G185" s="153" t="s">
        <v>206</v>
      </c>
      <c r="H185" s="154">
        <v>0.254</v>
      </c>
      <c r="I185" s="155"/>
      <c r="J185" s="156">
        <f t="shared" si="20"/>
        <v>0</v>
      </c>
      <c r="K185" s="157"/>
      <c r="L185" s="158"/>
      <c r="M185" s="159" t="s">
        <v>1</v>
      </c>
      <c r="N185" s="160" t="s">
        <v>38</v>
      </c>
      <c r="P185" s="146">
        <f t="shared" si="21"/>
        <v>0</v>
      </c>
      <c r="Q185" s="146">
        <v>0</v>
      </c>
      <c r="R185" s="146">
        <f t="shared" si="22"/>
        <v>0</v>
      </c>
      <c r="S185" s="146">
        <v>0</v>
      </c>
      <c r="T185" s="147">
        <f t="shared" si="23"/>
        <v>0</v>
      </c>
      <c r="AR185" s="148" t="s">
        <v>174</v>
      </c>
      <c r="AT185" s="148" t="s">
        <v>276</v>
      </c>
      <c r="AU185" s="148" t="s">
        <v>164</v>
      </c>
      <c r="AY185" s="13" t="s">
        <v>157</v>
      </c>
      <c r="BE185" s="149">
        <f t="shared" si="24"/>
        <v>0</v>
      </c>
      <c r="BF185" s="149">
        <f t="shared" si="25"/>
        <v>0</v>
      </c>
      <c r="BG185" s="149">
        <f t="shared" si="26"/>
        <v>0</v>
      </c>
      <c r="BH185" s="149">
        <f t="shared" si="27"/>
        <v>0</v>
      </c>
      <c r="BI185" s="149">
        <f t="shared" si="28"/>
        <v>0</v>
      </c>
      <c r="BJ185" s="13" t="s">
        <v>164</v>
      </c>
      <c r="BK185" s="149">
        <f t="shared" si="29"/>
        <v>0</v>
      </c>
      <c r="BL185" s="13" t="s">
        <v>163</v>
      </c>
      <c r="BM185" s="148" t="s">
        <v>279</v>
      </c>
    </row>
    <row r="186" spans="2:65" s="1" customFormat="1" ht="24.2" customHeight="1">
      <c r="B186" s="135"/>
      <c r="C186" s="150" t="s">
        <v>222</v>
      </c>
      <c r="D186" s="150" t="s">
        <v>276</v>
      </c>
      <c r="E186" s="151" t="s">
        <v>280</v>
      </c>
      <c r="F186" s="152" t="s">
        <v>281</v>
      </c>
      <c r="G186" s="153" t="s">
        <v>206</v>
      </c>
      <c r="H186" s="154">
        <v>0.47799999999999998</v>
      </c>
      <c r="I186" s="155"/>
      <c r="J186" s="156">
        <f t="shared" si="20"/>
        <v>0</v>
      </c>
      <c r="K186" s="157"/>
      <c r="L186" s="158"/>
      <c r="M186" s="159" t="s">
        <v>1</v>
      </c>
      <c r="N186" s="160" t="s">
        <v>38</v>
      </c>
      <c r="P186" s="146">
        <f t="shared" si="21"/>
        <v>0</v>
      </c>
      <c r="Q186" s="146">
        <v>0</v>
      </c>
      <c r="R186" s="146">
        <f t="shared" si="22"/>
        <v>0</v>
      </c>
      <c r="S186" s="146">
        <v>0</v>
      </c>
      <c r="T186" s="147">
        <f t="shared" si="23"/>
        <v>0</v>
      </c>
      <c r="AR186" s="148" t="s">
        <v>174</v>
      </c>
      <c r="AT186" s="148" t="s">
        <v>276</v>
      </c>
      <c r="AU186" s="148" t="s">
        <v>164</v>
      </c>
      <c r="AY186" s="13" t="s">
        <v>157</v>
      </c>
      <c r="BE186" s="149">
        <f t="shared" si="24"/>
        <v>0</v>
      </c>
      <c r="BF186" s="149">
        <f t="shared" si="25"/>
        <v>0</v>
      </c>
      <c r="BG186" s="149">
        <f t="shared" si="26"/>
        <v>0</v>
      </c>
      <c r="BH186" s="149">
        <f t="shared" si="27"/>
        <v>0</v>
      </c>
      <c r="BI186" s="149">
        <f t="shared" si="28"/>
        <v>0</v>
      </c>
      <c r="BJ186" s="13" t="s">
        <v>164</v>
      </c>
      <c r="BK186" s="149">
        <f t="shared" si="29"/>
        <v>0</v>
      </c>
      <c r="BL186" s="13" t="s">
        <v>163</v>
      </c>
      <c r="BM186" s="148" t="s">
        <v>282</v>
      </c>
    </row>
    <row r="187" spans="2:65" s="1" customFormat="1" ht="24.2" customHeight="1">
      <c r="B187" s="135"/>
      <c r="C187" s="150" t="s">
        <v>283</v>
      </c>
      <c r="D187" s="150" t="s">
        <v>276</v>
      </c>
      <c r="E187" s="151" t="s">
        <v>284</v>
      </c>
      <c r="F187" s="152" t="s">
        <v>285</v>
      </c>
      <c r="G187" s="153" t="s">
        <v>206</v>
      </c>
      <c r="H187" s="154">
        <v>0.249</v>
      </c>
      <c r="I187" s="155"/>
      <c r="J187" s="156">
        <f t="shared" si="20"/>
        <v>0</v>
      </c>
      <c r="K187" s="157"/>
      <c r="L187" s="158"/>
      <c r="M187" s="159" t="s">
        <v>1</v>
      </c>
      <c r="N187" s="160" t="s">
        <v>38</v>
      </c>
      <c r="P187" s="146">
        <f t="shared" si="21"/>
        <v>0</v>
      </c>
      <c r="Q187" s="146">
        <v>0</v>
      </c>
      <c r="R187" s="146">
        <f t="shared" si="22"/>
        <v>0</v>
      </c>
      <c r="S187" s="146">
        <v>0</v>
      </c>
      <c r="T187" s="147">
        <f t="shared" si="23"/>
        <v>0</v>
      </c>
      <c r="AR187" s="148" t="s">
        <v>174</v>
      </c>
      <c r="AT187" s="148" t="s">
        <v>276</v>
      </c>
      <c r="AU187" s="148" t="s">
        <v>164</v>
      </c>
      <c r="AY187" s="13" t="s">
        <v>157</v>
      </c>
      <c r="BE187" s="149">
        <f t="shared" si="24"/>
        <v>0</v>
      </c>
      <c r="BF187" s="149">
        <f t="shared" si="25"/>
        <v>0</v>
      </c>
      <c r="BG187" s="149">
        <f t="shared" si="26"/>
        <v>0</v>
      </c>
      <c r="BH187" s="149">
        <f t="shared" si="27"/>
        <v>0</v>
      </c>
      <c r="BI187" s="149">
        <f t="shared" si="28"/>
        <v>0</v>
      </c>
      <c r="BJ187" s="13" t="s">
        <v>164</v>
      </c>
      <c r="BK187" s="149">
        <f t="shared" si="29"/>
        <v>0</v>
      </c>
      <c r="BL187" s="13" t="s">
        <v>163</v>
      </c>
      <c r="BM187" s="148" t="s">
        <v>286</v>
      </c>
    </row>
    <row r="188" spans="2:65" s="1" customFormat="1" ht="33" customHeight="1">
      <c r="B188" s="135"/>
      <c r="C188" s="136" t="s">
        <v>225</v>
      </c>
      <c r="D188" s="136" t="s">
        <v>159</v>
      </c>
      <c r="E188" s="137" t="s">
        <v>287</v>
      </c>
      <c r="F188" s="138" t="s">
        <v>288</v>
      </c>
      <c r="G188" s="139" t="s">
        <v>206</v>
      </c>
      <c r="H188" s="140">
        <v>0.158</v>
      </c>
      <c r="I188" s="141"/>
      <c r="J188" s="142">
        <f t="shared" si="20"/>
        <v>0</v>
      </c>
      <c r="K188" s="143"/>
      <c r="L188" s="28"/>
      <c r="M188" s="144" t="s">
        <v>1</v>
      </c>
      <c r="N188" s="145" t="s">
        <v>38</v>
      </c>
      <c r="P188" s="146">
        <f t="shared" si="21"/>
        <v>0</v>
      </c>
      <c r="Q188" s="146">
        <v>0</v>
      </c>
      <c r="R188" s="146">
        <f t="shared" si="22"/>
        <v>0</v>
      </c>
      <c r="S188" s="146">
        <v>0</v>
      </c>
      <c r="T188" s="147">
        <f t="shared" si="23"/>
        <v>0</v>
      </c>
      <c r="AR188" s="148" t="s">
        <v>163</v>
      </c>
      <c r="AT188" s="148" t="s">
        <v>159</v>
      </c>
      <c r="AU188" s="148" t="s">
        <v>164</v>
      </c>
      <c r="AY188" s="13" t="s">
        <v>157</v>
      </c>
      <c r="BE188" s="149">
        <f t="shared" si="24"/>
        <v>0</v>
      </c>
      <c r="BF188" s="149">
        <f t="shared" si="25"/>
        <v>0</v>
      </c>
      <c r="BG188" s="149">
        <f t="shared" si="26"/>
        <v>0</v>
      </c>
      <c r="BH188" s="149">
        <f t="shared" si="27"/>
        <v>0</v>
      </c>
      <c r="BI188" s="149">
        <f t="shared" si="28"/>
        <v>0</v>
      </c>
      <c r="BJ188" s="13" t="s">
        <v>164</v>
      </c>
      <c r="BK188" s="149">
        <f t="shared" si="29"/>
        <v>0</v>
      </c>
      <c r="BL188" s="13" t="s">
        <v>163</v>
      </c>
      <c r="BM188" s="148" t="s">
        <v>289</v>
      </c>
    </row>
    <row r="189" spans="2:65" s="1" customFormat="1" ht="24.2" customHeight="1">
      <c r="B189" s="135"/>
      <c r="C189" s="150" t="s">
        <v>290</v>
      </c>
      <c r="D189" s="150" t="s">
        <v>276</v>
      </c>
      <c r="E189" s="151" t="s">
        <v>291</v>
      </c>
      <c r="F189" s="152" t="s">
        <v>292</v>
      </c>
      <c r="G189" s="153" t="s">
        <v>206</v>
      </c>
      <c r="H189" s="154">
        <v>0.17100000000000001</v>
      </c>
      <c r="I189" s="155"/>
      <c r="J189" s="156">
        <f t="shared" si="20"/>
        <v>0</v>
      </c>
      <c r="K189" s="157"/>
      <c r="L189" s="158"/>
      <c r="M189" s="159" t="s">
        <v>1</v>
      </c>
      <c r="N189" s="160" t="s">
        <v>38</v>
      </c>
      <c r="P189" s="146">
        <f t="shared" si="21"/>
        <v>0</v>
      </c>
      <c r="Q189" s="146">
        <v>0</v>
      </c>
      <c r="R189" s="146">
        <f t="shared" si="22"/>
        <v>0</v>
      </c>
      <c r="S189" s="146">
        <v>0</v>
      </c>
      <c r="T189" s="147">
        <f t="shared" si="23"/>
        <v>0</v>
      </c>
      <c r="AR189" s="148" t="s">
        <v>174</v>
      </c>
      <c r="AT189" s="148" t="s">
        <v>276</v>
      </c>
      <c r="AU189" s="148" t="s">
        <v>164</v>
      </c>
      <c r="AY189" s="13" t="s">
        <v>157</v>
      </c>
      <c r="BE189" s="149">
        <f t="shared" si="24"/>
        <v>0</v>
      </c>
      <c r="BF189" s="149">
        <f t="shared" si="25"/>
        <v>0</v>
      </c>
      <c r="BG189" s="149">
        <f t="shared" si="26"/>
        <v>0</v>
      </c>
      <c r="BH189" s="149">
        <f t="shared" si="27"/>
        <v>0</v>
      </c>
      <c r="BI189" s="149">
        <f t="shared" si="28"/>
        <v>0</v>
      </c>
      <c r="BJ189" s="13" t="s">
        <v>164</v>
      </c>
      <c r="BK189" s="149">
        <f t="shared" si="29"/>
        <v>0</v>
      </c>
      <c r="BL189" s="13" t="s">
        <v>163</v>
      </c>
      <c r="BM189" s="148" t="s">
        <v>293</v>
      </c>
    </row>
    <row r="190" spans="2:65" s="1" customFormat="1" ht="24.2" customHeight="1">
      <c r="B190" s="135"/>
      <c r="C190" s="150" t="s">
        <v>229</v>
      </c>
      <c r="D190" s="150" t="s">
        <v>276</v>
      </c>
      <c r="E190" s="151" t="s">
        <v>294</v>
      </c>
      <c r="F190" s="152" t="s">
        <v>295</v>
      </c>
      <c r="G190" s="153" t="s">
        <v>206</v>
      </c>
      <c r="H190" s="154">
        <v>0.67400000000000004</v>
      </c>
      <c r="I190" s="155"/>
      <c r="J190" s="156">
        <f t="shared" si="20"/>
        <v>0</v>
      </c>
      <c r="K190" s="157"/>
      <c r="L190" s="158"/>
      <c r="M190" s="159" t="s">
        <v>1</v>
      </c>
      <c r="N190" s="160" t="s">
        <v>38</v>
      </c>
      <c r="P190" s="146">
        <f t="shared" si="21"/>
        <v>0</v>
      </c>
      <c r="Q190" s="146">
        <v>0</v>
      </c>
      <c r="R190" s="146">
        <f t="shared" si="22"/>
        <v>0</v>
      </c>
      <c r="S190" s="146">
        <v>0</v>
      </c>
      <c r="T190" s="147">
        <f t="shared" si="23"/>
        <v>0</v>
      </c>
      <c r="AR190" s="148" t="s">
        <v>174</v>
      </c>
      <c r="AT190" s="148" t="s">
        <v>276</v>
      </c>
      <c r="AU190" s="148" t="s">
        <v>164</v>
      </c>
      <c r="AY190" s="13" t="s">
        <v>157</v>
      </c>
      <c r="BE190" s="149">
        <f t="shared" si="24"/>
        <v>0</v>
      </c>
      <c r="BF190" s="149">
        <f t="shared" si="25"/>
        <v>0</v>
      </c>
      <c r="BG190" s="149">
        <f t="shared" si="26"/>
        <v>0</v>
      </c>
      <c r="BH190" s="149">
        <f t="shared" si="27"/>
        <v>0</v>
      </c>
      <c r="BI190" s="149">
        <f t="shared" si="28"/>
        <v>0</v>
      </c>
      <c r="BJ190" s="13" t="s">
        <v>164</v>
      </c>
      <c r="BK190" s="149">
        <f t="shared" si="29"/>
        <v>0</v>
      </c>
      <c r="BL190" s="13" t="s">
        <v>163</v>
      </c>
      <c r="BM190" s="148" t="s">
        <v>296</v>
      </c>
    </row>
    <row r="191" spans="2:65" s="1" customFormat="1" ht="24.2" customHeight="1">
      <c r="B191" s="135"/>
      <c r="C191" s="136" t="s">
        <v>297</v>
      </c>
      <c r="D191" s="136" t="s">
        <v>159</v>
      </c>
      <c r="E191" s="137" t="s">
        <v>298</v>
      </c>
      <c r="F191" s="138" t="s">
        <v>299</v>
      </c>
      <c r="G191" s="139" t="s">
        <v>300</v>
      </c>
      <c r="H191" s="140">
        <v>4</v>
      </c>
      <c r="I191" s="141"/>
      <c r="J191" s="142">
        <f t="shared" si="20"/>
        <v>0</v>
      </c>
      <c r="K191" s="143"/>
      <c r="L191" s="28"/>
      <c r="M191" s="144" t="s">
        <v>1</v>
      </c>
      <c r="N191" s="145" t="s">
        <v>38</v>
      </c>
      <c r="P191" s="146">
        <f t="shared" si="21"/>
        <v>0</v>
      </c>
      <c r="Q191" s="146">
        <v>0</v>
      </c>
      <c r="R191" s="146">
        <f t="shared" si="22"/>
        <v>0</v>
      </c>
      <c r="S191" s="146">
        <v>0</v>
      </c>
      <c r="T191" s="147">
        <f t="shared" si="23"/>
        <v>0</v>
      </c>
      <c r="AR191" s="148" t="s">
        <v>163</v>
      </c>
      <c r="AT191" s="148" t="s">
        <v>159</v>
      </c>
      <c r="AU191" s="148" t="s">
        <v>164</v>
      </c>
      <c r="AY191" s="13" t="s">
        <v>157</v>
      </c>
      <c r="BE191" s="149">
        <f t="shared" si="24"/>
        <v>0</v>
      </c>
      <c r="BF191" s="149">
        <f t="shared" si="25"/>
        <v>0</v>
      </c>
      <c r="BG191" s="149">
        <f t="shared" si="26"/>
        <v>0</v>
      </c>
      <c r="BH191" s="149">
        <f t="shared" si="27"/>
        <v>0</v>
      </c>
      <c r="BI191" s="149">
        <f t="shared" si="28"/>
        <v>0</v>
      </c>
      <c r="BJ191" s="13" t="s">
        <v>164</v>
      </c>
      <c r="BK191" s="149">
        <f t="shared" si="29"/>
        <v>0</v>
      </c>
      <c r="BL191" s="13" t="s">
        <v>163</v>
      </c>
      <c r="BM191" s="148" t="s">
        <v>301</v>
      </c>
    </row>
    <row r="192" spans="2:65" s="1" customFormat="1" ht="33" customHeight="1">
      <c r="B192" s="135"/>
      <c r="C192" s="136" t="s">
        <v>232</v>
      </c>
      <c r="D192" s="136" t="s">
        <v>159</v>
      </c>
      <c r="E192" s="137" t="s">
        <v>302</v>
      </c>
      <c r="F192" s="138" t="s">
        <v>303</v>
      </c>
      <c r="G192" s="139" t="s">
        <v>162</v>
      </c>
      <c r="H192" s="140">
        <v>67.834999999999994</v>
      </c>
      <c r="I192" s="141"/>
      <c r="J192" s="142">
        <f t="shared" si="20"/>
        <v>0</v>
      </c>
      <c r="K192" s="143"/>
      <c r="L192" s="28"/>
      <c r="M192" s="144" t="s">
        <v>1</v>
      </c>
      <c r="N192" s="145" t="s">
        <v>38</v>
      </c>
      <c r="P192" s="146">
        <f t="shared" si="21"/>
        <v>0</v>
      </c>
      <c r="Q192" s="146">
        <v>0</v>
      </c>
      <c r="R192" s="146">
        <f t="shared" si="22"/>
        <v>0</v>
      </c>
      <c r="S192" s="146">
        <v>0</v>
      </c>
      <c r="T192" s="147">
        <f t="shared" si="23"/>
        <v>0</v>
      </c>
      <c r="AR192" s="148" t="s">
        <v>163</v>
      </c>
      <c r="AT192" s="148" t="s">
        <v>159</v>
      </c>
      <c r="AU192" s="148" t="s">
        <v>164</v>
      </c>
      <c r="AY192" s="13" t="s">
        <v>157</v>
      </c>
      <c r="BE192" s="149">
        <f t="shared" si="24"/>
        <v>0</v>
      </c>
      <c r="BF192" s="149">
        <f t="shared" si="25"/>
        <v>0</v>
      </c>
      <c r="BG192" s="149">
        <f t="shared" si="26"/>
        <v>0</v>
      </c>
      <c r="BH192" s="149">
        <f t="shared" si="27"/>
        <v>0</v>
      </c>
      <c r="BI192" s="149">
        <f t="shared" si="28"/>
        <v>0</v>
      </c>
      <c r="BJ192" s="13" t="s">
        <v>164</v>
      </c>
      <c r="BK192" s="149">
        <f t="shared" si="29"/>
        <v>0</v>
      </c>
      <c r="BL192" s="13" t="s">
        <v>163</v>
      </c>
      <c r="BM192" s="148" t="s">
        <v>304</v>
      </c>
    </row>
    <row r="193" spans="2:65" s="1" customFormat="1" ht="33" customHeight="1">
      <c r="B193" s="135"/>
      <c r="C193" s="136" t="s">
        <v>305</v>
      </c>
      <c r="D193" s="136" t="s">
        <v>159</v>
      </c>
      <c r="E193" s="137" t="s">
        <v>306</v>
      </c>
      <c r="F193" s="138" t="s">
        <v>307</v>
      </c>
      <c r="G193" s="139" t="s">
        <v>162</v>
      </c>
      <c r="H193" s="140">
        <v>405.87599999999998</v>
      </c>
      <c r="I193" s="141"/>
      <c r="J193" s="142">
        <f t="shared" si="20"/>
        <v>0</v>
      </c>
      <c r="K193" s="143"/>
      <c r="L193" s="28"/>
      <c r="M193" s="144" t="s">
        <v>1</v>
      </c>
      <c r="N193" s="145" t="s">
        <v>38</v>
      </c>
      <c r="P193" s="146">
        <f t="shared" si="21"/>
        <v>0</v>
      </c>
      <c r="Q193" s="146">
        <v>0</v>
      </c>
      <c r="R193" s="146">
        <f t="shared" si="22"/>
        <v>0</v>
      </c>
      <c r="S193" s="146">
        <v>0</v>
      </c>
      <c r="T193" s="147">
        <f t="shared" si="23"/>
        <v>0</v>
      </c>
      <c r="AR193" s="148" t="s">
        <v>163</v>
      </c>
      <c r="AT193" s="148" t="s">
        <v>159</v>
      </c>
      <c r="AU193" s="148" t="s">
        <v>164</v>
      </c>
      <c r="AY193" s="13" t="s">
        <v>157</v>
      </c>
      <c r="BE193" s="149">
        <f t="shared" si="24"/>
        <v>0</v>
      </c>
      <c r="BF193" s="149">
        <f t="shared" si="25"/>
        <v>0</v>
      </c>
      <c r="BG193" s="149">
        <f t="shared" si="26"/>
        <v>0</v>
      </c>
      <c r="BH193" s="149">
        <f t="shared" si="27"/>
        <v>0</v>
      </c>
      <c r="BI193" s="149">
        <f t="shared" si="28"/>
        <v>0</v>
      </c>
      <c r="BJ193" s="13" t="s">
        <v>164</v>
      </c>
      <c r="BK193" s="149">
        <f t="shared" si="29"/>
        <v>0</v>
      </c>
      <c r="BL193" s="13" t="s">
        <v>163</v>
      </c>
      <c r="BM193" s="148" t="s">
        <v>308</v>
      </c>
    </row>
    <row r="194" spans="2:65" s="1" customFormat="1" ht="24.2" customHeight="1">
      <c r="B194" s="135"/>
      <c r="C194" s="136" t="s">
        <v>236</v>
      </c>
      <c r="D194" s="136" t="s">
        <v>159</v>
      </c>
      <c r="E194" s="137" t="s">
        <v>309</v>
      </c>
      <c r="F194" s="138" t="s">
        <v>310</v>
      </c>
      <c r="G194" s="139" t="s">
        <v>311</v>
      </c>
      <c r="H194" s="140">
        <v>202.4</v>
      </c>
      <c r="I194" s="141"/>
      <c r="J194" s="142">
        <f t="shared" si="20"/>
        <v>0</v>
      </c>
      <c r="K194" s="143"/>
      <c r="L194" s="28"/>
      <c r="M194" s="144" t="s">
        <v>1</v>
      </c>
      <c r="N194" s="145" t="s">
        <v>38</v>
      </c>
      <c r="P194" s="146">
        <f t="shared" si="21"/>
        <v>0</v>
      </c>
      <c r="Q194" s="146">
        <v>0</v>
      </c>
      <c r="R194" s="146">
        <f t="shared" si="22"/>
        <v>0</v>
      </c>
      <c r="S194" s="146">
        <v>0</v>
      </c>
      <c r="T194" s="147">
        <f t="shared" si="23"/>
        <v>0</v>
      </c>
      <c r="AR194" s="148" t="s">
        <v>163</v>
      </c>
      <c r="AT194" s="148" t="s">
        <v>159</v>
      </c>
      <c r="AU194" s="148" t="s">
        <v>164</v>
      </c>
      <c r="AY194" s="13" t="s">
        <v>157</v>
      </c>
      <c r="BE194" s="149">
        <f t="shared" si="24"/>
        <v>0</v>
      </c>
      <c r="BF194" s="149">
        <f t="shared" si="25"/>
        <v>0</v>
      </c>
      <c r="BG194" s="149">
        <f t="shared" si="26"/>
        <v>0</v>
      </c>
      <c r="BH194" s="149">
        <f t="shared" si="27"/>
        <v>0</v>
      </c>
      <c r="BI194" s="149">
        <f t="shared" si="28"/>
        <v>0</v>
      </c>
      <c r="BJ194" s="13" t="s">
        <v>164</v>
      </c>
      <c r="BK194" s="149">
        <f t="shared" si="29"/>
        <v>0</v>
      </c>
      <c r="BL194" s="13" t="s">
        <v>163</v>
      </c>
      <c r="BM194" s="148" t="s">
        <v>312</v>
      </c>
    </row>
    <row r="195" spans="2:65" s="1" customFormat="1" ht="24.2" customHeight="1">
      <c r="B195" s="135"/>
      <c r="C195" s="136" t="s">
        <v>313</v>
      </c>
      <c r="D195" s="136" t="s">
        <v>159</v>
      </c>
      <c r="E195" s="137" t="s">
        <v>314</v>
      </c>
      <c r="F195" s="138" t="s">
        <v>315</v>
      </c>
      <c r="G195" s="139" t="s">
        <v>311</v>
      </c>
      <c r="H195" s="140">
        <v>49.5</v>
      </c>
      <c r="I195" s="141"/>
      <c r="J195" s="142">
        <f t="shared" si="20"/>
        <v>0</v>
      </c>
      <c r="K195" s="143"/>
      <c r="L195" s="28"/>
      <c r="M195" s="144" t="s">
        <v>1</v>
      </c>
      <c r="N195" s="145" t="s">
        <v>38</v>
      </c>
      <c r="P195" s="146">
        <f t="shared" si="21"/>
        <v>0</v>
      </c>
      <c r="Q195" s="146">
        <v>0</v>
      </c>
      <c r="R195" s="146">
        <f t="shared" si="22"/>
        <v>0</v>
      </c>
      <c r="S195" s="146">
        <v>0</v>
      </c>
      <c r="T195" s="147">
        <f t="shared" si="23"/>
        <v>0</v>
      </c>
      <c r="AR195" s="148" t="s">
        <v>163</v>
      </c>
      <c r="AT195" s="148" t="s">
        <v>159</v>
      </c>
      <c r="AU195" s="148" t="s">
        <v>164</v>
      </c>
      <c r="AY195" s="13" t="s">
        <v>157</v>
      </c>
      <c r="BE195" s="149">
        <f t="shared" si="24"/>
        <v>0</v>
      </c>
      <c r="BF195" s="149">
        <f t="shared" si="25"/>
        <v>0</v>
      </c>
      <c r="BG195" s="149">
        <f t="shared" si="26"/>
        <v>0</v>
      </c>
      <c r="BH195" s="149">
        <f t="shared" si="27"/>
        <v>0</v>
      </c>
      <c r="BI195" s="149">
        <f t="shared" si="28"/>
        <v>0</v>
      </c>
      <c r="BJ195" s="13" t="s">
        <v>164</v>
      </c>
      <c r="BK195" s="149">
        <f t="shared" si="29"/>
        <v>0</v>
      </c>
      <c r="BL195" s="13" t="s">
        <v>163</v>
      </c>
      <c r="BM195" s="148" t="s">
        <v>316</v>
      </c>
    </row>
    <row r="196" spans="2:65" s="1" customFormat="1" ht="24.2" customHeight="1">
      <c r="B196" s="135"/>
      <c r="C196" s="136" t="s">
        <v>239</v>
      </c>
      <c r="D196" s="136" t="s">
        <v>159</v>
      </c>
      <c r="E196" s="137" t="s">
        <v>317</v>
      </c>
      <c r="F196" s="138" t="s">
        <v>318</v>
      </c>
      <c r="G196" s="139" t="s">
        <v>311</v>
      </c>
      <c r="H196" s="140">
        <v>152.9</v>
      </c>
      <c r="I196" s="141"/>
      <c r="J196" s="142">
        <f t="shared" si="20"/>
        <v>0</v>
      </c>
      <c r="K196" s="143"/>
      <c r="L196" s="28"/>
      <c r="M196" s="144" t="s">
        <v>1</v>
      </c>
      <c r="N196" s="145" t="s">
        <v>38</v>
      </c>
      <c r="P196" s="146">
        <f t="shared" si="21"/>
        <v>0</v>
      </c>
      <c r="Q196" s="146">
        <v>0</v>
      </c>
      <c r="R196" s="146">
        <f t="shared" si="22"/>
        <v>0</v>
      </c>
      <c r="S196" s="146">
        <v>0</v>
      </c>
      <c r="T196" s="147">
        <f t="shared" si="23"/>
        <v>0</v>
      </c>
      <c r="AR196" s="148" t="s">
        <v>163</v>
      </c>
      <c r="AT196" s="148" t="s">
        <v>159</v>
      </c>
      <c r="AU196" s="148" t="s">
        <v>164</v>
      </c>
      <c r="AY196" s="13" t="s">
        <v>157</v>
      </c>
      <c r="BE196" s="149">
        <f t="shared" si="24"/>
        <v>0</v>
      </c>
      <c r="BF196" s="149">
        <f t="shared" si="25"/>
        <v>0</v>
      </c>
      <c r="BG196" s="149">
        <f t="shared" si="26"/>
        <v>0</v>
      </c>
      <c r="BH196" s="149">
        <f t="shared" si="27"/>
        <v>0</v>
      </c>
      <c r="BI196" s="149">
        <f t="shared" si="28"/>
        <v>0</v>
      </c>
      <c r="BJ196" s="13" t="s">
        <v>164</v>
      </c>
      <c r="BK196" s="149">
        <f t="shared" si="29"/>
        <v>0</v>
      </c>
      <c r="BL196" s="13" t="s">
        <v>163</v>
      </c>
      <c r="BM196" s="148" t="s">
        <v>319</v>
      </c>
    </row>
    <row r="197" spans="2:65" s="1" customFormat="1" ht="33" customHeight="1">
      <c r="B197" s="135"/>
      <c r="C197" s="136" t="s">
        <v>320</v>
      </c>
      <c r="D197" s="136" t="s">
        <v>159</v>
      </c>
      <c r="E197" s="137" t="s">
        <v>321</v>
      </c>
      <c r="F197" s="138" t="s">
        <v>322</v>
      </c>
      <c r="G197" s="139" t="s">
        <v>167</v>
      </c>
      <c r="H197" s="140">
        <v>17.550999999999998</v>
      </c>
      <c r="I197" s="141"/>
      <c r="J197" s="142">
        <f t="shared" si="20"/>
        <v>0</v>
      </c>
      <c r="K197" s="143"/>
      <c r="L197" s="28"/>
      <c r="M197" s="144" t="s">
        <v>1</v>
      </c>
      <c r="N197" s="145" t="s">
        <v>38</v>
      </c>
      <c r="P197" s="146">
        <f t="shared" si="21"/>
        <v>0</v>
      </c>
      <c r="Q197" s="146">
        <v>0</v>
      </c>
      <c r="R197" s="146">
        <f t="shared" si="22"/>
        <v>0</v>
      </c>
      <c r="S197" s="146">
        <v>0</v>
      </c>
      <c r="T197" s="147">
        <f t="shared" si="23"/>
        <v>0</v>
      </c>
      <c r="AR197" s="148" t="s">
        <v>163</v>
      </c>
      <c r="AT197" s="148" t="s">
        <v>159</v>
      </c>
      <c r="AU197" s="148" t="s">
        <v>164</v>
      </c>
      <c r="AY197" s="13" t="s">
        <v>157</v>
      </c>
      <c r="BE197" s="149">
        <f t="shared" si="24"/>
        <v>0</v>
      </c>
      <c r="BF197" s="149">
        <f t="shared" si="25"/>
        <v>0</v>
      </c>
      <c r="BG197" s="149">
        <f t="shared" si="26"/>
        <v>0</v>
      </c>
      <c r="BH197" s="149">
        <f t="shared" si="27"/>
        <v>0</v>
      </c>
      <c r="BI197" s="149">
        <f t="shared" si="28"/>
        <v>0</v>
      </c>
      <c r="BJ197" s="13" t="s">
        <v>164</v>
      </c>
      <c r="BK197" s="149">
        <f t="shared" si="29"/>
        <v>0</v>
      </c>
      <c r="BL197" s="13" t="s">
        <v>163</v>
      </c>
      <c r="BM197" s="148" t="s">
        <v>323</v>
      </c>
    </row>
    <row r="198" spans="2:65" s="1" customFormat="1" ht="24.2" customHeight="1">
      <c r="B198" s="135"/>
      <c r="C198" s="136" t="s">
        <v>243</v>
      </c>
      <c r="D198" s="136" t="s">
        <v>159</v>
      </c>
      <c r="E198" s="137" t="s">
        <v>324</v>
      </c>
      <c r="F198" s="138" t="s">
        <v>325</v>
      </c>
      <c r="G198" s="139" t="s">
        <v>162</v>
      </c>
      <c r="H198" s="140">
        <v>232.89</v>
      </c>
      <c r="I198" s="141"/>
      <c r="J198" s="142">
        <f t="shared" si="20"/>
        <v>0</v>
      </c>
      <c r="K198" s="143"/>
      <c r="L198" s="28"/>
      <c r="M198" s="144" t="s">
        <v>1</v>
      </c>
      <c r="N198" s="145" t="s">
        <v>38</v>
      </c>
      <c r="P198" s="146">
        <f t="shared" si="21"/>
        <v>0</v>
      </c>
      <c r="Q198" s="146">
        <v>0</v>
      </c>
      <c r="R198" s="146">
        <f t="shared" si="22"/>
        <v>0</v>
      </c>
      <c r="S198" s="146">
        <v>0</v>
      </c>
      <c r="T198" s="147">
        <f t="shared" si="23"/>
        <v>0</v>
      </c>
      <c r="AR198" s="148" t="s">
        <v>163</v>
      </c>
      <c r="AT198" s="148" t="s">
        <v>159</v>
      </c>
      <c r="AU198" s="148" t="s">
        <v>164</v>
      </c>
      <c r="AY198" s="13" t="s">
        <v>157</v>
      </c>
      <c r="BE198" s="149">
        <f t="shared" si="24"/>
        <v>0</v>
      </c>
      <c r="BF198" s="149">
        <f t="shared" si="25"/>
        <v>0</v>
      </c>
      <c r="BG198" s="149">
        <f t="shared" si="26"/>
        <v>0</v>
      </c>
      <c r="BH198" s="149">
        <f t="shared" si="27"/>
        <v>0</v>
      </c>
      <c r="BI198" s="149">
        <f t="shared" si="28"/>
        <v>0</v>
      </c>
      <c r="BJ198" s="13" t="s">
        <v>164</v>
      </c>
      <c r="BK198" s="149">
        <f t="shared" si="29"/>
        <v>0</v>
      </c>
      <c r="BL198" s="13" t="s">
        <v>163</v>
      </c>
      <c r="BM198" s="148" t="s">
        <v>326</v>
      </c>
    </row>
    <row r="199" spans="2:65" s="1" customFormat="1" ht="24.2" customHeight="1">
      <c r="B199" s="135"/>
      <c r="C199" s="136" t="s">
        <v>327</v>
      </c>
      <c r="D199" s="136" t="s">
        <v>159</v>
      </c>
      <c r="E199" s="137" t="s">
        <v>328</v>
      </c>
      <c r="F199" s="138" t="s">
        <v>329</v>
      </c>
      <c r="G199" s="139" t="s">
        <v>162</v>
      </c>
      <c r="H199" s="140">
        <v>232.89</v>
      </c>
      <c r="I199" s="141"/>
      <c r="J199" s="142">
        <f t="shared" si="20"/>
        <v>0</v>
      </c>
      <c r="K199" s="143"/>
      <c r="L199" s="28"/>
      <c r="M199" s="144" t="s">
        <v>1</v>
      </c>
      <c r="N199" s="145" t="s">
        <v>38</v>
      </c>
      <c r="P199" s="146">
        <f t="shared" si="21"/>
        <v>0</v>
      </c>
      <c r="Q199" s="146">
        <v>0</v>
      </c>
      <c r="R199" s="146">
        <f t="shared" si="22"/>
        <v>0</v>
      </c>
      <c r="S199" s="146">
        <v>0</v>
      </c>
      <c r="T199" s="147">
        <f t="shared" si="23"/>
        <v>0</v>
      </c>
      <c r="AR199" s="148" t="s">
        <v>163</v>
      </c>
      <c r="AT199" s="148" t="s">
        <v>159</v>
      </c>
      <c r="AU199" s="148" t="s">
        <v>164</v>
      </c>
      <c r="AY199" s="13" t="s">
        <v>157</v>
      </c>
      <c r="BE199" s="149">
        <f t="shared" si="24"/>
        <v>0</v>
      </c>
      <c r="BF199" s="149">
        <f t="shared" si="25"/>
        <v>0</v>
      </c>
      <c r="BG199" s="149">
        <f t="shared" si="26"/>
        <v>0</v>
      </c>
      <c r="BH199" s="149">
        <f t="shared" si="27"/>
        <v>0</v>
      </c>
      <c r="BI199" s="149">
        <f t="shared" si="28"/>
        <v>0</v>
      </c>
      <c r="BJ199" s="13" t="s">
        <v>164</v>
      </c>
      <c r="BK199" s="149">
        <f t="shared" si="29"/>
        <v>0</v>
      </c>
      <c r="BL199" s="13" t="s">
        <v>163</v>
      </c>
      <c r="BM199" s="148" t="s">
        <v>330</v>
      </c>
    </row>
    <row r="200" spans="2:65" s="1" customFormat="1" ht="24.2" customHeight="1">
      <c r="B200" s="135"/>
      <c r="C200" s="136" t="s">
        <v>246</v>
      </c>
      <c r="D200" s="136" t="s">
        <v>159</v>
      </c>
      <c r="E200" s="137" t="s">
        <v>331</v>
      </c>
      <c r="F200" s="138" t="s">
        <v>332</v>
      </c>
      <c r="G200" s="139" t="s">
        <v>206</v>
      </c>
      <c r="H200" s="140">
        <v>1.0529999999999999</v>
      </c>
      <c r="I200" s="141"/>
      <c r="J200" s="142">
        <f t="shared" si="20"/>
        <v>0</v>
      </c>
      <c r="K200" s="143"/>
      <c r="L200" s="28"/>
      <c r="M200" s="144" t="s">
        <v>1</v>
      </c>
      <c r="N200" s="145" t="s">
        <v>38</v>
      </c>
      <c r="P200" s="146">
        <f t="shared" si="21"/>
        <v>0</v>
      </c>
      <c r="Q200" s="146">
        <v>0</v>
      </c>
      <c r="R200" s="146">
        <f t="shared" si="22"/>
        <v>0</v>
      </c>
      <c r="S200" s="146">
        <v>0</v>
      </c>
      <c r="T200" s="147">
        <f t="shared" si="23"/>
        <v>0</v>
      </c>
      <c r="AR200" s="148" t="s">
        <v>163</v>
      </c>
      <c r="AT200" s="148" t="s">
        <v>159</v>
      </c>
      <c r="AU200" s="148" t="s">
        <v>164</v>
      </c>
      <c r="AY200" s="13" t="s">
        <v>157</v>
      </c>
      <c r="BE200" s="149">
        <f t="shared" si="24"/>
        <v>0</v>
      </c>
      <c r="BF200" s="149">
        <f t="shared" si="25"/>
        <v>0</v>
      </c>
      <c r="BG200" s="149">
        <f t="shared" si="26"/>
        <v>0</v>
      </c>
      <c r="BH200" s="149">
        <f t="shared" si="27"/>
        <v>0</v>
      </c>
      <c r="BI200" s="149">
        <f t="shared" si="28"/>
        <v>0</v>
      </c>
      <c r="BJ200" s="13" t="s">
        <v>164</v>
      </c>
      <c r="BK200" s="149">
        <f t="shared" si="29"/>
        <v>0</v>
      </c>
      <c r="BL200" s="13" t="s">
        <v>163</v>
      </c>
      <c r="BM200" s="148" t="s">
        <v>333</v>
      </c>
    </row>
    <row r="201" spans="2:65" s="11" customFormat="1" ht="22.9" customHeight="1">
      <c r="B201" s="123"/>
      <c r="D201" s="124" t="s">
        <v>71</v>
      </c>
      <c r="E201" s="133" t="s">
        <v>163</v>
      </c>
      <c r="F201" s="133" t="s">
        <v>334</v>
      </c>
      <c r="I201" s="126"/>
      <c r="J201" s="134">
        <f>BK201</f>
        <v>0</v>
      </c>
      <c r="L201" s="123"/>
      <c r="M201" s="128"/>
      <c r="P201" s="129">
        <f>SUM(P202:P224)</f>
        <v>0</v>
      </c>
      <c r="R201" s="129">
        <f>SUM(R202:R224)</f>
        <v>0</v>
      </c>
      <c r="T201" s="130">
        <f>SUM(T202:T224)</f>
        <v>0</v>
      </c>
      <c r="AR201" s="124" t="s">
        <v>80</v>
      </c>
      <c r="AT201" s="131" t="s">
        <v>71</v>
      </c>
      <c r="AU201" s="131" t="s">
        <v>80</v>
      </c>
      <c r="AY201" s="124" t="s">
        <v>157</v>
      </c>
      <c r="BK201" s="132">
        <f>SUM(BK202:BK224)</f>
        <v>0</v>
      </c>
    </row>
    <row r="202" spans="2:65" s="1" customFormat="1" ht="44.25" customHeight="1">
      <c r="B202" s="135"/>
      <c r="C202" s="136" t="s">
        <v>335</v>
      </c>
      <c r="D202" s="136" t="s">
        <v>159</v>
      </c>
      <c r="E202" s="137" t="s">
        <v>336</v>
      </c>
      <c r="F202" s="138" t="s">
        <v>337</v>
      </c>
      <c r="G202" s="139" t="s">
        <v>162</v>
      </c>
      <c r="H202" s="140">
        <v>19.440000000000001</v>
      </c>
      <c r="I202" s="141"/>
      <c r="J202" s="142">
        <f t="shared" ref="J202:J224" si="30">ROUND(I202*H202,2)</f>
        <v>0</v>
      </c>
      <c r="K202" s="143"/>
      <c r="L202" s="28"/>
      <c r="M202" s="144" t="s">
        <v>1</v>
      </c>
      <c r="N202" s="145" t="s">
        <v>38</v>
      </c>
      <c r="P202" s="146">
        <f t="shared" ref="P202:P224" si="31">O202*H202</f>
        <v>0</v>
      </c>
      <c r="Q202" s="146">
        <v>0</v>
      </c>
      <c r="R202" s="146">
        <f t="shared" ref="R202:R224" si="32">Q202*H202</f>
        <v>0</v>
      </c>
      <c r="S202" s="146">
        <v>0</v>
      </c>
      <c r="T202" s="147">
        <f t="shared" ref="T202:T224" si="33">S202*H202</f>
        <v>0</v>
      </c>
      <c r="AR202" s="148" t="s">
        <v>163</v>
      </c>
      <c r="AT202" s="148" t="s">
        <v>159</v>
      </c>
      <c r="AU202" s="148" t="s">
        <v>164</v>
      </c>
      <c r="AY202" s="13" t="s">
        <v>157</v>
      </c>
      <c r="BE202" s="149">
        <f t="shared" ref="BE202:BE224" si="34">IF(N202="základná",J202,0)</f>
        <v>0</v>
      </c>
      <c r="BF202" s="149">
        <f t="shared" ref="BF202:BF224" si="35">IF(N202="znížená",J202,0)</f>
        <v>0</v>
      </c>
      <c r="BG202" s="149">
        <f t="shared" ref="BG202:BG224" si="36">IF(N202="zákl. prenesená",J202,0)</f>
        <v>0</v>
      </c>
      <c r="BH202" s="149">
        <f t="shared" ref="BH202:BH224" si="37">IF(N202="zníž. prenesená",J202,0)</f>
        <v>0</v>
      </c>
      <c r="BI202" s="149">
        <f t="shared" ref="BI202:BI224" si="38">IF(N202="nulová",J202,0)</f>
        <v>0</v>
      </c>
      <c r="BJ202" s="13" t="s">
        <v>164</v>
      </c>
      <c r="BK202" s="149">
        <f t="shared" ref="BK202:BK224" si="39">ROUND(I202*H202,2)</f>
        <v>0</v>
      </c>
      <c r="BL202" s="13" t="s">
        <v>163</v>
      </c>
      <c r="BM202" s="148" t="s">
        <v>338</v>
      </c>
    </row>
    <row r="203" spans="2:65" s="1" customFormat="1" ht="44.25" customHeight="1">
      <c r="B203" s="135"/>
      <c r="C203" s="136" t="s">
        <v>250</v>
      </c>
      <c r="D203" s="136" t="s">
        <v>159</v>
      </c>
      <c r="E203" s="137" t="s">
        <v>339</v>
      </c>
      <c r="F203" s="138" t="s">
        <v>340</v>
      </c>
      <c r="G203" s="139" t="s">
        <v>162</v>
      </c>
      <c r="H203" s="140">
        <v>109.41</v>
      </c>
      <c r="I203" s="141"/>
      <c r="J203" s="142">
        <f t="shared" si="30"/>
        <v>0</v>
      </c>
      <c r="K203" s="143"/>
      <c r="L203" s="28"/>
      <c r="M203" s="144" t="s">
        <v>1</v>
      </c>
      <c r="N203" s="145" t="s">
        <v>38</v>
      </c>
      <c r="P203" s="146">
        <f t="shared" si="31"/>
        <v>0</v>
      </c>
      <c r="Q203" s="146">
        <v>0</v>
      </c>
      <c r="R203" s="146">
        <f t="shared" si="32"/>
        <v>0</v>
      </c>
      <c r="S203" s="146">
        <v>0</v>
      </c>
      <c r="T203" s="147">
        <f t="shared" si="33"/>
        <v>0</v>
      </c>
      <c r="AR203" s="148" t="s">
        <v>163</v>
      </c>
      <c r="AT203" s="148" t="s">
        <v>159</v>
      </c>
      <c r="AU203" s="148" t="s">
        <v>164</v>
      </c>
      <c r="AY203" s="13" t="s">
        <v>157</v>
      </c>
      <c r="BE203" s="149">
        <f t="shared" si="34"/>
        <v>0</v>
      </c>
      <c r="BF203" s="149">
        <f t="shared" si="35"/>
        <v>0</v>
      </c>
      <c r="BG203" s="149">
        <f t="shared" si="36"/>
        <v>0</v>
      </c>
      <c r="BH203" s="149">
        <f t="shared" si="37"/>
        <v>0</v>
      </c>
      <c r="BI203" s="149">
        <f t="shared" si="38"/>
        <v>0</v>
      </c>
      <c r="BJ203" s="13" t="s">
        <v>164</v>
      </c>
      <c r="BK203" s="149">
        <f t="shared" si="39"/>
        <v>0</v>
      </c>
      <c r="BL203" s="13" t="s">
        <v>163</v>
      </c>
      <c r="BM203" s="148" t="s">
        <v>341</v>
      </c>
    </row>
    <row r="204" spans="2:65" s="1" customFormat="1" ht="44.25" customHeight="1">
      <c r="B204" s="135"/>
      <c r="C204" s="136" t="s">
        <v>342</v>
      </c>
      <c r="D204" s="136" t="s">
        <v>159</v>
      </c>
      <c r="E204" s="137" t="s">
        <v>343</v>
      </c>
      <c r="F204" s="138" t="s">
        <v>344</v>
      </c>
      <c r="G204" s="139" t="s">
        <v>162</v>
      </c>
      <c r="H204" s="140">
        <v>177.14</v>
      </c>
      <c r="I204" s="141"/>
      <c r="J204" s="142">
        <f t="shared" si="30"/>
        <v>0</v>
      </c>
      <c r="K204" s="143"/>
      <c r="L204" s="28"/>
      <c r="M204" s="144" t="s">
        <v>1</v>
      </c>
      <c r="N204" s="145" t="s">
        <v>38</v>
      </c>
      <c r="P204" s="146">
        <f t="shared" si="31"/>
        <v>0</v>
      </c>
      <c r="Q204" s="146">
        <v>0</v>
      </c>
      <c r="R204" s="146">
        <f t="shared" si="32"/>
        <v>0</v>
      </c>
      <c r="S204" s="146">
        <v>0</v>
      </c>
      <c r="T204" s="147">
        <f t="shared" si="33"/>
        <v>0</v>
      </c>
      <c r="AR204" s="148" t="s">
        <v>163</v>
      </c>
      <c r="AT204" s="148" t="s">
        <v>159</v>
      </c>
      <c r="AU204" s="148" t="s">
        <v>164</v>
      </c>
      <c r="AY204" s="13" t="s">
        <v>157</v>
      </c>
      <c r="BE204" s="149">
        <f t="shared" si="34"/>
        <v>0</v>
      </c>
      <c r="BF204" s="149">
        <f t="shared" si="35"/>
        <v>0</v>
      </c>
      <c r="BG204" s="149">
        <f t="shared" si="36"/>
        <v>0</v>
      </c>
      <c r="BH204" s="149">
        <f t="shared" si="37"/>
        <v>0</v>
      </c>
      <c r="BI204" s="149">
        <f t="shared" si="38"/>
        <v>0</v>
      </c>
      <c r="BJ204" s="13" t="s">
        <v>164</v>
      </c>
      <c r="BK204" s="149">
        <f t="shared" si="39"/>
        <v>0</v>
      </c>
      <c r="BL204" s="13" t="s">
        <v>163</v>
      </c>
      <c r="BM204" s="148" t="s">
        <v>345</v>
      </c>
    </row>
    <row r="205" spans="2:65" s="1" customFormat="1" ht="24.2" customHeight="1">
      <c r="B205" s="135"/>
      <c r="C205" s="136" t="s">
        <v>253</v>
      </c>
      <c r="D205" s="136" t="s">
        <v>159</v>
      </c>
      <c r="E205" s="137" t="s">
        <v>346</v>
      </c>
      <c r="F205" s="138" t="s">
        <v>347</v>
      </c>
      <c r="G205" s="139" t="s">
        <v>167</v>
      </c>
      <c r="H205" s="140">
        <v>10.8</v>
      </c>
      <c r="I205" s="141"/>
      <c r="J205" s="142">
        <f t="shared" si="30"/>
        <v>0</v>
      </c>
      <c r="K205" s="143"/>
      <c r="L205" s="28"/>
      <c r="M205" s="144" t="s">
        <v>1</v>
      </c>
      <c r="N205" s="145" t="s">
        <v>38</v>
      </c>
      <c r="P205" s="146">
        <f t="shared" si="31"/>
        <v>0</v>
      </c>
      <c r="Q205" s="146">
        <v>0</v>
      </c>
      <c r="R205" s="146">
        <f t="shared" si="32"/>
        <v>0</v>
      </c>
      <c r="S205" s="146">
        <v>0</v>
      </c>
      <c r="T205" s="147">
        <f t="shared" si="33"/>
        <v>0</v>
      </c>
      <c r="AR205" s="148" t="s">
        <v>163</v>
      </c>
      <c r="AT205" s="148" t="s">
        <v>159</v>
      </c>
      <c r="AU205" s="148" t="s">
        <v>164</v>
      </c>
      <c r="AY205" s="13" t="s">
        <v>157</v>
      </c>
      <c r="BE205" s="149">
        <f t="shared" si="34"/>
        <v>0</v>
      </c>
      <c r="BF205" s="149">
        <f t="shared" si="35"/>
        <v>0</v>
      </c>
      <c r="BG205" s="149">
        <f t="shared" si="36"/>
        <v>0</v>
      </c>
      <c r="BH205" s="149">
        <f t="shared" si="37"/>
        <v>0</v>
      </c>
      <c r="BI205" s="149">
        <f t="shared" si="38"/>
        <v>0</v>
      </c>
      <c r="BJ205" s="13" t="s">
        <v>164</v>
      </c>
      <c r="BK205" s="149">
        <f t="shared" si="39"/>
        <v>0</v>
      </c>
      <c r="BL205" s="13" t="s">
        <v>163</v>
      </c>
      <c r="BM205" s="148" t="s">
        <v>348</v>
      </c>
    </row>
    <row r="206" spans="2:65" s="1" customFormat="1" ht="16.5" customHeight="1">
      <c r="B206" s="135"/>
      <c r="C206" s="136" t="s">
        <v>349</v>
      </c>
      <c r="D206" s="136" t="s">
        <v>159</v>
      </c>
      <c r="E206" s="137" t="s">
        <v>350</v>
      </c>
      <c r="F206" s="138" t="s">
        <v>351</v>
      </c>
      <c r="G206" s="139" t="s">
        <v>162</v>
      </c>
      <c r="H206" s="140">
        <v>70.78</v>
      </c>
      <c r="I206" s="141"/>
      <c r="J206" s="142">
        <f t="shared" si="30"/>
        <v>0</v>
      </c>
      <c r="K206" s="143"/>
      <c r="L206" s="28"/>
      <c r="M206" s="144" t="s">
        <v>1</v>
      </c>
      <c r="N206" s="145" t="s">
        <v>38</v>
      </c>
      <c r="P206" s="146">
        <f t="shared" si="31"/>
        <v>0</v>
      </c>
      <c r="Q206" s="146">
        <v>0</v>
      </c>
      <c r="R206" s="146">
        <f t="shared" si="32"/>
        <v>0</v>
      </c>
      <c r="S206" s="146">
        <v>0</v>
      </c>
      <c r="T206" s="147">
        <f t="shared" si="33"/>
        <v>0</v>
      </c>
      <c r="AR206" s="148" t="s">
        <v>163</v>
      </c>
      <c r="AT206" s="148" t="s">
        <v>159</v>
      </c>
      <c r="AU206" s="148" t="s">
        <v>164</v>
      </c>
      <c r="AY206" s="13" t="s">
        <v>157</v>
      </c>
      <c r="BE206" s="149">
        <f t="shared" si="34"/>
        <v>0</v>
      </c>
      <c r="BF206" s="149">
        <f t="shared" si="35"/>
        <v>0</v>
      </c>
      <c r="BG206" s="149">
        <f t="shared" si="36"/>
        <v>0</v>
      </c>
      <c r="BH206" s="149">
        <f t="shared" si="37"/>
        <v>0</v>
      </c>
      <c r="BI206" s="149">
        <f t="shared" si="38"/>
        <v>0</v>
      </c>
      <c r="BJ206" s="13" t="s">
        <v>164</v>
      </c>
      <c r="BK206" s="149">
        <f t="shared" si="39"/>
        <v>0</v>
      </c>
      <c r="BL206" s="13" t="s">
        <v>163</v>
      </c>
      <c r="BM206" s="148" t="s">
        <v>352</v>
      </c>
    </row>
    <row r="207" spans="2:65" s="1" customFormat="1" ht="16.5" customHeight="1">
      <c r="B207" s="135"/>
      <c r="C207" s="136" t="s">
        <v>257</v>
      </c>
      <c r="D207" s="136" t="s">
        <v>159</v>
      </c>
      <c r="E207" s="137" t="s">
        <v>353</v>
      </c>
      <c r="F207" s="138" t="s">
        <v>354</v>
      </c>
      <c r="G207" s="139" t="s">
        <v>162</v>
      </c>
      <c r="H207" s="140">
        <v>70.78</v>
      </c>
      <c r="I207" s="141"/>
      <c r="J207" s="142">
        <f t="shared" si="30"/>
        <v>0</v>
      </c>
      <c r="K207" s="143"/>
      <c r="L207" s="28"/>
      <c r="M207" s="144" t="s">
        <v>1</v>
      </c>
      <c r="N207" s="145" t="s">
        <v>38</v>
      </c>
      <c r="P207" s="146">
        <f t="shared" si="31"/>
        <v>0</v>
      </c>
      <c r="Q207" s="146">
        <v>0</v>
      </c>
      <c r="R207" s="146">
        <f t="shared" si="32"/>
        <v>0</v>
      </c>
      <c r="S207" s="146">
        <v>0</v>
      </c>
      <c r="T207" s="147">
        <f t="shared" si="33"/>
        <v>0</v>
      </c>
      <c r="AR207" s="148" t="s">
        <v>163</v>
      </c>
      <c r="AT207" s="148" t="s">
        <v>159</v>
      </c>
      <c r="AU207" s="148" t="s">
        <v>164</v>
      </c>
      <c r="AY207" s="13" t="s">
        <v>157</v>
      </c>
      <c r="BE207" s="149">
        <f t="shared" si="34"/>
        <v>0</v>
      </c>
      <c r="BF207" s="149">
        <f t="shared" si="35"/>
        <v>0</v>
      </c>
      <c r="BG207" s="149">
        <f t="shared" si="36"/>
        <v>0</v>
      </c>
      <c r="BH207" s="149">
        <f t="shared" si="37"/>
        <v>0</v>
      </c>
      <c r="BI207" s="149">
        <f t="shared" si="38"/>
        <v>0</v>
      </c>
      <c r="BJ207" s="13" t="s">
        <v>164</v>
      </c>
      <c r="BK207" s="149">
        <f t="shared" si="39"/>
        <v>0</v>
      </c>
      <c r="BL207" s="13" t="s">
        <v>163</v>
      </c>
      <c r="BM207" s="148" t="s">
        <v>355</v>
      </c>
    </row>
    <row r="208" spans="2:65" s="1" customFormat="1" ht="24.2" customHeight="1">
      <c r="B208" s="135"/>
      <c r="C208" s="136" t="s">
        <v>356</v>
      </c>
      <c r="D208" s="136" t="s">
        <v>159</v>
      </c>
      <c r="E208" s="137" t="s">
        <v>357</v>
      </c>
      <c r="F208" s="138" t="s">
        <v>358</v>
      </c>
      <c r="G208" s="139" t="s">
        <v>162</v>
      </c>
      <c r="H208" s="140">
        <v>70.78</v>
      </c>
      <c r="I208" s="141"/>
      <c r="J208" s="142">
        <f t="shared" si="30"/>
        <v>0</v>
      </c>
      <c r="K208" s="143"/>
      <c r="L208" s="28"/>
      <c r="M208" s="144" t="s">
        <v>1</v>
      </c>
      <c r="N208" s="145" t="s">
        <v>38</v>
      </c>
      <c r="P208" s="146">
        <f t="shared" si="31"/>
        <v>0</v>
      </c>
      <c r="Q208" s="146">
        <v>0</v>
      </c>
      <c r="R208" s="146">
        <f t="shared" si="32"/>
        <v>0</v>
      </c>
      <c r="S208" s="146">
        <v>0</v>
      </c>
      <c r="T208" s="147">
        <f t="shared" si="33"/>
        <v>0</v>
      </c>
      <c r="AR208" s="148" t="s">
        <v>163</v>
      </c>
      <c r="AT208" s="148" t="s">
        <v>159</v>
      </c>
      <c r="AU208" s="148" t="s">
        <v>164</v>
      </c>
      <c r="AY208" s="13" t="s">
        <v>157</v>
      </c>
      <c r="BE208" s="149">
        <f t="shared" si="34"/>
        <v>0</v>
      </c>
      <c r="BF208" s="149">
        <f t="shared" si="35"/>
        <v>0</v>
      </c>
      <c r="BG208" s="149">
        <f t="shared" si="36"/>
        <v>0</v>
      </c>
      <c r="BH208" s="149">
        <f t="shared" si="37"/>
        <v>0</v>
      </c>
      <c r="BI208" s="149">
        <f t="shared" si="38"/>
        <v>0</v>
      </c>
      <c r="BJ208" s="13" t="s">
        <v>164</v>
      </c>
      <c r="BK208" s="149">
        <f t="shared" si="39"/>
        <v>0</v>
      </c>
      <c r="BL208" s="13" t="s">
        <v>163</v>
      </c>
      <c r="BM208" s="148" t="s">
        <v>359</v>
      </c>
    </row>
    <row r="209" spans="2:65" s="1" customFormat="1" ht="24.2" customHeight="1">
      <c r="B209" s="135"/>
      <c r="C209" s="136" t="s">
        <v>260</v>
      </c>
      <c r="D209" s="136" t="s">
        <v>159</v>
      </c>
      <c r="E209" s="137" t="s">
        <v>360</v>
      </c>
      <c r="F209" s="138" t="s">
        <v>361</v>
      </c>
      <c r="G209" s="139" t="s">
        <v>162</v>
      </c>
      <c r="H209" s="140">
        <v>70.78</v>
      </c>
      <c r="I209" s="141"/>
      <c r="J209" s="142">
        <f t="shared" si="30"/>
        <v>0</v>
      </c>
      <c r="K209" s="143"/>
      <c r="L209" s="28"/>
      <c r="M209" s="144" t="s">
        <v>1</v>
      </c>
      <c r="N209" s="145" t="s">
        <v>38</v>
      </c>
      <c r="P209" s="146">
        <f t="shared" si="31"/>
        <v>0</v>
      </c>
      <c r="Q209" s="146">
        <v>0</v>
      </c>
      <c r="R209" s="146">
        <f t="shared" si="32"/>
        <v>0</v>
      </c>
      <c r="S209" s="146">
        <v>0</v>
      </c>
      <c r="T209" s="147">
        <f t="shared" si="33"/>
        <v>0</v>
      </c>
      <c r="AR209" s="148" t="s">
        <v>163</v>
      </c>
      <c r="AT209" s="148" t="s">
        <v>159</v>
      </c>
      <c r="AU209" s="148" t="s">
        <v>164</v>
      </c>
      <c r="AY209" s="13" t="s">
        <v>157</v>
      </c>
      <c r="BE209" s="149">
        <f t="shared" si="34"/>
        <v>0</v>
      </c>
      <c r="BF209" s="149">
        <f t="shared" si="35"/>
        <v>0</v>
      </c>
      <c r="BG209" s="149">
        <f t="shared" si="36"/>
        <v>0</v>
      </c>
      <c r="BH209" s="149">
        <f t="shared" si="37"/>
        <v>0</v>
      </c>
      <c r="BI209" s="149">
        <f t="shared" si="38"/>
        <v>0</v>
      </c>
      <c r="BJ209" s="13" t="s">
        <v>164</v>
      </c>
      <c r="BK209" s="149">
        <f t="shared" si="39"/>
        <v>0</v>
      </c>
      <c r="BL209" s="13" t="s">
        <v>163</v>
      </c>
      <c r="BM209" s="148" t="s">
        <v>362</v>
      </c>
    </row>
    <row r="210" spans="2:65" s="1" customFormat="1" ht="37.9" customHeight="1">
      <c r="B210" s="135"/>
      <c r="C210" s="136" t="s">
        <v>363</v>
      </c>
      <c r="D210" s="136" t="s">
        <v>159</v>
      </c>
      <c r="E210" s="137" t="s">
        <v>364</v>
      </c>
      <c r="F210" s="138" t="s">
        <v>365</v>
      </c>
      <c r="G210" s="139" t="s">
        <v>206</v>
      </c>
      <c r="H210" s="140">
        <v>0.64800000000000002</v>
      </c>
      <c r="I210" s="141"/>
      <c r="J210" s="142">
        <f t="shared" si="30"/>
        <v>0</v>
      </c>
      <c r="K210" s="143"/>
      <c r="L210" s="28"/>
      <c r="M210" s="144" t="s">
        <v>1</v>
      </c>
      <c r="N210" s="145" t="s">
        <v>38</v>
      </c>
      <c r="P210" s="146">
        <f t="shared" si="31"/>
        <v>0</v>
      </c>
      <c r="Q210" s="146">
        <v>0</v>
      </c>
      <c r="R210" s="146">
        <f t="shared" si="32"/>
        <v>0</v>
      </c>
      <c r="S210" s="146">
        <v>0</v>
      </c>
      <c r="T210" s="147">
        <f t="shared" si="33"/>
        <v>0</v>
      </c>
      <c r="AR210" s="148" t="s">
        <v>163</v>
      </c>
      <c r="AT210" s="148" t="s">
        <v>159</v>
      </c>
      <c r="AU210" s="148" t="s">
        <v>164</v>
      </c>
      <c r="AY210" s="13" t="s">
        <v>157</v>
      </c>
      <c r="BE210" s="149">
        <f t="shared" si="34"/>
        <v>0</v>
      </c>
      <c r="BF210" s="149">
        <f t="shared" si="35"/>
        <v>0</v>
      </c>
      <c r="BG210" s="149">
        <f t="shared" si="36"/>
        <v>0</v>
      </c>
      <c r="BH210" s="149">
        <f t="shared" si="37"/>
        <v>0</v>
      </c>
      <c r="BI210" s="149">
        <f t="shared" si="38"/>
        <v>0</v>
      </c>
      <c r="BJ210" s="13" t="s">
        <v>164</v>
      </c>
      <c r="BK210" s="149">
        <f t="shared" si="39"/>
        <v>0</v>
      </c>
      <c r="BL210" s="13" t="s">
        <v>163</v>
      </c>
      <c r="BM210" s="148" t="s">
        <v>366</v>
      </c>
    </row>
    <row r="211" spans="2:65" s="1" customFormat="1" ht="33" customHeight="1">
      <c r="B211" s="135"/>
      <c r="C211" s="136" t="s">
        <v>264</v>
      </c>
      <c r="D211" s="136" t="s">
        <v>159</v>
      </c>
      <c r="E211" s="137" t="s">
        <v>367</v>
      </c>
      <c r="F211" s="138" t="s">
        <v>368</v>
      </c>
      <c r="G211" s="139" t="s">
        <v>300</v>
      </c>
      <c r="H211" s="140">
        <v>8</v>
      </c>
      <c r="I211" s="141"/>
      <c r="J211" s="142">
        <f t="shared" si="30"/>
        <v>0</v>
      </c>
      <c r="K211" s="143"/>
      <c r="L211" s="28"/>
      <c r="M211" s="144" t="s">
        <v>1</v>
      </c>
      <c r="N211" s="145" t="s">
        <v>38</v>
      </c>
      <c r="P211" s="146">
        <f t="shared" si="31"/>
        <v>0</v>
      </c>
      <c r="Q211" s="146">
        <v>0</v>
      </c>
      <c r="R211" s="146">
        <f t="shared" si="32"/>
        <v>0</v>
      </c>
      <c r="S211" s="146">
        <v>0</v>
      </c>
      <c r="T211" s="147">
        <f t="shared" si="33"/>
        <v>0</v>
      </c>
      <c r="AR211" s="148" t="s">
        <v>163</v>
      </c>
      <c r="AT211" s="148" t="s">
        <v>159</v>
      </c>
      <c r="AU211" s="148" t="s">
        <v>164</v>
      </c>
      <c r="AY211" s="13" t="s">
        <v>157</v>
      </c>
      <c r="BE211" s="149">
        <f t="shared" si="34"/>
        <v>0</v>
      </c>
      <c r="BF211" s="149">
        <f t="shared" si="35"/>
        <v>0</v>
      </c>
      <c r="BG211" s="149">
        <f t="shared" si="36"/>
        <v>0</v>
      </c>
      <c r="BH211" s="149">
        <f t="shared" si="37"/>
        <v>0</v>
      </c>
      <c r="BI211" s="149">
        <f t="shared" si="38"/>
        <v>0</v>
      </c>
      <c r="BJ211" s="13" t="s">
        <v>164</v>
      </c>
      <c r="BK211" s="149">
        <f t="shared" si="39"/>
        <v>0</v>
      </c>
      <c r="BL211" s="13" t="s">
        <v>163</v>
      </c>
      <c r="BM211" s="148" t="s">
        <v>369</v>
      </c>
    </row>
    <row r="212" spans="2:65" s="1" customFormat="1" ht="21.75" customHeight="1">
      <c r="B212" s="135"/>
      <c r="C212" s="136" t="s">
        <v>370</v>
      </c>
      <c r="D212" s="136" t="s">
        <v>159</v>
      </c>
      <c r="E212" s="137" t="s">
        <v>371</v>
      </c>
      <c r="F212" s="138" t="s">
        <v>372</v>
      </c>
      <c r="G212" s="139" t="s">
        <v>167</v>
      </c>
      <c r="H212" s="140">
        <v>10.548999999999999</v>
      </c>
      <c r="I212" s="141"/>
      <c r="J212" s="142">
        <f t="shared" si="30"/>
        <v>0</v>
      </c>
      <c r="K212" s="143"/>
      <c r="L212" s="28"/>
      <c r="M212" s="144" t="s">
        <v>1</v>
      </c>
      <c r="N212" s="145" t="s">
        <v>38</v>
      </c>
      <c r="P212" s="146">
        <f t="shared" si="31"/>
        <v>0</v>
      </c>
      <c r="Q212" s="146">
        <v>0</v>
      </c>
      <c r="R212" s="146">
        <f t="shared" si="32"/>
        <v>0</v>
      </c>
      <c r="S212" s="146">
        <v>0</v>
      </c>
      <c r="T212" s="147">
        <f t="shared" si="33"/>
        <v>0</v>
      </c>
      <c r="AR212" s="148" t="s">
        <v>163</v>
      </c>
      <c r="AT212" s="148" t="s">
        <v>159</v>
      </c>
      <c r="AU212" s="148" t="s">
        <v>164</v>
      </c>
      <c r="AY212" s="13" t="s">
        <v>157</v>
      </c>
      <c r="BE212" s="149">
        <f t="shared" si="34"/>
        <v>0</v>
      </c>
      <c r="BF212" s="149">
        <f t="shared" si="35"/>
        <v>0</v>
      </c>
      <c r="BG212" s="149">
        <f t="shared" si="36"/>
        <v>0</v>
      </c>
      <c r="BH212" s="149">
        <f t="shared" si="37"/>
        <v>0</v>
      </c>
      <c r="BI212" s="149">
        <f t="shared" si="38"/>
        <v>0</v>
      </c>
      <c r="BJ212" s="13" t="s">
        <v>164</v>
      </c>
      <c r="BK212" s="149">
        <f t="shared" si="39"/>
        <v>0</v>
      </c>
      <c r="BL212" s="13" t="s">
        <v>163</v>
      </c>
      <c r="BM212" s="148" t="s">
        <v>373</v>
      </c>
    </row>
    <row r="213" spans="2:65" s="1" customFormat="1" ht="24.2" customHeight="1">
      <c r="B213" s="135"/>
      <c r="C213" s="136" t="s">
        <v>267</v>
      </c>
      <c r="D213" s="136" t="s">
        <v>159</v>
      </c>
      <c r="E213" s="137" t="s">
        <v>374</v>
      </c>
      <c r="F213" s="138" t="s">
        <v>375</v>
      </c>
      <c r="G213" s="139" t="s">
        <v>162</v>
      </c>
      <c r="H213" s="140">
        <v>87.518000000000001</v>
      </c>
      <c r="I213" s="141"/>
      <c r="J213" s="142">
        <f t="shared" si="30"/>
        <v>0</v>
      </c>
      <c r="K213" s="143"/>
      <c r="L213" s="28"/>
      <c r="M213" s="144" t="s">
        <v>1</v>
      </c>
      <c r="N213" s="145" t="s">
        <v>38</v>
      </c>
      <c r="P213" s="146">
        <f t="shared" si="31"/>
        <v>0</v>
      </c>
      <c r="Q213" s="146">
        <v>0</v>
      </c>
      <c r="R213" s="146">
        <f t="shared" si="32"/>
        <v>0</v>
      </c>
      <c r="S213" s="146">
        <v>0</v>
      </c>
      <c r="T213" s="147">
        <f t="shared" si="33"/>
        <v>0</v>
      </c>
      <c r="AR213" s="148" t="s">
        <v>163</v>
      </c>
      <c r="AT213" s="148" t="s">
        <v>159</v>
      </c>
      <c r="AU213" s="148" t="s">
        <v>164</v>
      </c>
      <c r="AY213" s="13" t="s">
        <v>157</v>
      </c>
      <c r="BE213" s="149">
        <f t="shared" si="34"/>
        <v>0</v>
      </c>
      <c r="BF213" s="149">
        <f t="shared" si="35"/>
        <v>0</v>
      </c>
      <c r="BG213" s="149">
        <f t="shared" si="36"/>
        <v>0</v>
      </c>
      <c r="BH213" s="149">
        <f t="shared" si="37"/>
        <v>0</v>
      </c>
      <c r="BI213" s="149">
        <f t="shared" si="38"/>
        <v>0</v>
      </c>
      <c r="BJ213" s="13" t="s">
        <v>164</v>
      </c>
      <c r="BK213" s="149">
        <f t="shared" si="39"/>
        <v>0</v>
      </c>
      <c r="BL213" s="13" t="s">
        <v>163</v>
      </c>
      <c r="BM213" s="148" t="s">
        <v>376</v>
      </c>
    </row>
    <row r="214" spans="2:65" s="1" customFormat="1" ht="24.2" customHeight="1">
      <c r="B214" s="135"/>
      <c r="C214" s="136" t="s">
        <v>377</v>
      </c>
      <c r="D214" s="136" t="s">
        <v>159</v>
      </c>
      <c r="E214" s="137" t="s">
        <v>378</v>
      </c>
      <c r="F214" s="138" t="s">
        <v>379</v>
      </c>
      <c r="G214" s="139" t="s">
        <v>162</v>
      </c>
      <c r="H214" s="140">
        <v>87.518000000000001</v>
      </c>
      <c r="I214" s="141"/>
      <c r="J214" s="142">
        <f t="shared" si="30"/>
        <v>0</v>
      </c>
      <c r="K214" s="143"/>
      <c r="L214" s="28"/>
      <c r="M214" s="144" t="s">
        <v>1</v>
      </c>
      <c r="N214" s="145" t="s">
        <v>38</v>
      </c>
      <c r="P214" s="146">
        <f t="shared" si="31"/>
        <v>0</v>
      </c>
      <c r="Q214" s="146">
        <v>0</v>
      </c>
      <c r="R214" s="146">
        <f t="shared" si="32"/>
        <v>0</v>
      </c>
      <c r="S214" s="146">
        <v>0</v>
      </c>
      <c r="T214" s="147">
        <f t="shared" si="33"/>
        <v>0</v>
      </c>
      <c r="AR214" s="148" t="s">
        <v>163</v>
      </c>
      <c r="AT214" s="148" t="s">
        <v>159</v>
      </c>
      <c r="AU214" s="148" t="s">
        <v>164</v>
      </c>
      <c r="AY214" s="13" t="s">
        <v>157</v>
      </c>
      <c r="BE214" s="149">
        <f t="shared" si="34"/>
        <v>0</v>
      </c>
      <c r="BF214" s="149">
        <f t="shared" si="35"/>
        <v>0</v>
      </c>
      <c r="BG214" s="149">
        <f t="shared" si="36"/>
        <v>0</v>
      </c>
      <c r="BH214" s="149">
        <f t="shared" si="37"/>
        <v>0</v>
      </c>
      <c r="BI214" s="149">
        <f t="shared" si="38"/>
        <v>0</v>
      </c>
      <c r="BJ214" s="13" t="s">
        <v>164</v>
      </c>
      <c r="BK214" s="149">
        <f t="shared" si="39"/>
        <v>0</v>
      </c>
      <c r="BL214" s="13" t="s">
        <v>163</v>
      </c>
      <c r="BM214" s="148" t="s">
        <v>380</v>
      </c>
    </row>
    <row r="215" spans="2:65" s="1" customFormat="1" ht="24.2" customHeight="1">
      <c r="B215" s="135"/>
      <c r="C215" s="136" t="s">
        <v>271</v>
      </c>
      <c r="D215" s="136" t="s">
        <v>159</v>
      </c>
      <c r="E215" s="137" t="s">
        <v>381</v>
      </c>
      <c r="F215" s="138" t="s">
        <v>382</v>
      </c>
      <c r="G215" s="139" t="s">
        <v>206</v>
      </c>
      <c r="H215" s="140">
        <v>0.63300000000000001</v>
      </c>
      <c r="I215" s="141"/>
      <c r="J215" s="142">
        <f t="shared" si="30"/>
        <v>0</v>
      </c>
      <c r="K215" s="143"/>
      <c r="L215" s="28"/>
      <c r="M215" s="144" t="s">
        <v>1</v>
      </c>
      <c r="N215" s="145" t="s">
        <v>38</v>
      </c>
      <c r="P215" s="146">
        <f t="shared" si="31"/>
        <v>0</v>
      </c>
      <c r="Q215" s="146">
        <v>0</v>
      </c>
      <c r="R215" s="146">
        <f t="shared" si="32"/>
        <v>0</v>
      </c>
      <c r="S215" s="146">
        <v>0</v>
      </c>
      <c r="T215" s="147">
        <f t="shared" si="33"/>
        <v>0</v>
      </c>
      <c r="AR215" s="148" t="s">
        <v>163</v>
      </c>
      <c r="AT215" s="148" t="s">
        <v>159</v>
      </c>
      <c r="AU215" s="148" t="s">
        <v>164</v>
      </c>
      <c r="AY215" s="13" t="s">
        <v>157</v>
      </c>
      <c r="BE215" s="149">
        <f t="shared" si="34"/>
        <v>0</v>
      </c>
      <c r="BF215" s="149">
        <f t="shared" si="35"/>
        <v>0</v>
      </c>
      <c r="BG215" s="149">
        <f t="shared" si="36"/>
        <v>0</v>
      </c>
      <c r="BH215" s="149">
        <f t="shared" si="37"/>
        <v>0</v>
      </c>
      <c r="BI215" s="149">
        <f t="shared" si="38"/>
        <v>0</v>
      </c>
      <c r="BJ215" s="13" t="s">
        <v>164</v>
      </c>
      <c r="BK215" s="149">
        <f t="shared" si="39"/>
        <v>0</v>
      </c>
      <c r="BL215" s="13" t="s">
        <v>163</v>
      </c>
      <c r="BM215" s="148" t="s">
        <v>383</v>
      </c>
    </row>
    <row r="216" spans="2:65" s="1" customFormat="1" ht="21.75" customHeight="1">
      <c r="B216" s="135"/>
      <c r="C216" s="136" t="s">
        <v>384</v>
      </c>
      <c r="D216" s="136" t="s">
        <v>159</v>
      </c>
      <c r="E216" s="137" t="s">
        <v>385</v>
      </c>
      <c r="F216" s="138" t="s">
        <v>386</v>
      </c>
      <c r="G216" s="139" t="s">
        <v>167</v>
      </c>
      <c r="H216" s="140">
        <v>10.493</v>
      </c>
      <c r="I216" s="141"/>
      <c r="J216" s="142">
        <f t="shared" si="30"/>
        <v>0</v>
      </c>
      <c r="K216" s="143"/>
      <c r="L216" s="28"/>
      <c r="M216" s="144" t="s">
        <v>1</v>
      </c>
      <c r="N216" s="145" t="s">
        <v>38</v>
      </c>
      <c r="P216" s="146">
        <f t="shared" si="31"/>
        <v>0</v>
      </c>
      <c r="Q216" s="146">
        <v>0</v>
      </c>
      <c r="R216" s="146">
        <f t="shared" si="32"/>
        <v>0</v>
      </c>
      <c r="S216" s="146">
        <v>0</v>
      </c>
      <c r="T216" s="147">
        <f t="shared" si="33"/>
        <v>0</v>
      </c>
      <c r="AR216" s="148" t="s">
        <v>163</v>
      </c>
      <c r="AT216" s="148" t="s">
        <v>159</v>
      </c>
      <c r="AU216" s="148" t="s">
        <v>164</v>
      </c>
      <c r="AY216" s="13" t="s">
        <v>157</v>
      </c>
      <c r="BE216" s="149">
        <f t="shared" si="34"/>
        <v>0</v>
      </c>
      <c r="BF216" s="149">
        <f t="shared" si="35"/>
        <v>0</v>
      </c>
      <c r="BG216" s="149">
        <f t="shared" si="36"/>
        <v>0</v>
      </c>
      <c r="BH216" s="149">
        <f t="shared" si="37"/>
        <v>0</v>
      </c>
      <c r="BI216" s="149">
        <f t="shared" si="38"/>
        <v>0</v>
      </c>
      <c r="BJ216" s="13" t="s">
        <v>164</v>
      </c>
      <c r="BK216" s="149">
        <f t="shared" si="39"/>
        <v>0</v>
      </c>
      <c r="BL216" s="13" t="s">
        <v>163</v>
      </c>
      <c r="BM216" s="148" t="s">
        <v>387</v>
      </c>
    </row>
    <row r="217" spans="2:65" s="1" customFormat="1" ht="24.2" customHeight="1">
      <c r="B217" s="135"/>
      <c r="C217" s="136" t="s">
        <v>274</v>
      </c>
      <c r="D217" s="136" t="s">
        <v>159</v>
      </c>
      <c r="E217" s="137" t="s">
        <v>388</v>
      </c>
      <c r="F217" s="138" t="s">
        <v>389</v>
      </c>
      <c r="G217" s="139" t="s">
        <v>206</v>
      </c>
      <c r="H217" s="140">
        <v>0.63</v>
      </c>
      <c r="I217" s="141"/>
      <c r="J217" s="142">
        <f t="shared" si="30"/>
        <v>0</v>
      </c>
      <c r="K217" s="143"/>
      <c r="L217" s="28"/>
      <c r="M217" s="144" t="s">
        <v>1</v>
      </c>
      <c r="N217" s="145" t="s">
        <v>38</v>
      </c>
      <c r="P217" s="146">
        <f t="shared" si="31"/>
        <v>0</v>
      </c>
      <c r="Q217" s="146">
        <v>0</v>
      </c>
      <c r="R217" s="146">
        <f t="shared" si="32"/>
        <v>0</v>
      </c>
      <c r="S217" s="146">
        <v>0</v>
      </c>
      <c r="T217" s="147">
        <f t="shared" si="33"/>
        <v>0</v>
      </c>
      <c r="AR217" s="148" t="s">
        <v>163</v>
      </c>
      <c r="AT217" s="148" t="s">
        <v>159</v>
      </c>
      <c r="AU217" s="148" t="s">
        <v>164</v>
      </c>
      <c r="AY217" s="13" t="s">
        <v>157</v>
      </c>
      <c r="BE217" s="149">
        <f t="shared" si="34"/>
        <v>0</v>
      </c>
      <c r="BF217" s="149">
        <f t="shared" si="35"/>
        <v>0</v>
      </c>
      <c r="BG217" s="149">
        <f t="shared" si="36"/>
        <v>0</v>
      </c>
      <c r="BH217" s="149">
        <f t="shared" si="37"/>
        <v>0</v>
      </c>
      <c r="BI217" s="149">
        <f t="shared" si="38"/>
        <v>0</v>
      </c>
      <c r="BJ217" s="13" t="s">
        <v>164</v>
      </c>
      <c r="BK217" s="149">
        <f t="shared" si="39"/>
        <v>0</v>
      </c>
      <c r="BL217" s="13" t="s">
        <v>163</v>
      </c>
      <c r="BM217" s="148" t="s">
        <v>390</v>
      </c>
    </row>
    <row r="218" spans="2:65" s="1" customFormat="1" ht="33" customHeight="1">
      <c r="B218" s="135"/>
      <c r="C218" s="136" t="s">
        <v>391</v>
      </c>
      <c r="D218" s="136" t="s">
        <v>159</v>
      </c>
      <c r="E218" s="137" t="s">
        <v>392</v>
      </c>
      <c r="F218" s="138" t="s">
        <v>393</v>
      </c>
      <c r="G218" s="139" t="s">
        <v>162</v>
      </c>
      <c r="H218" s="140">
        <v>41.64</v>
      </c>
      <c r="I218" s="141"/>
      <c r="J218" s="142">
        <f t="shared" si="30"/>
        <v>0</v>
      </c>
      <c r="K218" s="143"/>
      <c r="L218" s="28"/>
      <c r="M218" s="144" t="s">
        <v>1</v>
      </c>
      <c r="N218" s="145" t="s">
        <v>38</v>
      </c>
      <c r="P218" s="146">
        <f t="shared" si="31"/>
        <v>0</v>
      </c>
      <c r="Q218" s="146">
        <v>0</v>
      </c>
      <c r="R218" s="146">
        <f t="shared" si="32"/>
        <v>0</v>
      </c>
      <c r="S218" s="146">
        <v>0</v>
      </c>
      <c r="T218" s="147">
        <f t="shared" si="33"/>
        <v>0</v>
      </c>
      <c r="AR218" s="148" t="s">
        <v>163</v>
      </c>
      <c r="AT218" s="148" t="s">
        <v>159</v>
      </c>
      <c r="AU218" s="148" t="s">
        <v>164</v>
      </c>
      <c r="AY218" s="13" t="s">
        <v>157</v>
      </c>
      <c r="BE218" s="149">
        <f t="shared" si="34"/>
        <v>0</v>
      </c>
      <c r="BF218" s="149">
        <f t="shared" si="35"/>
        <v>0</v>
      </c>
      <c r="BG218" s="149">
        <f t="shared" si="36"/>
        <v>0</v>
      </c>
      <c r="BH218" s="149">
        <f t="shared" si="37"/>
        <v>0</v>
      </c>
      <c r="BI218" s="149">
        <f t="shared" si="38"/>
        <v>0</v>
      </c>
      <c r="BJ218" s="13" t="s">
        <v>164</v>
      </c>
      <c r="BK218" s="149">
        <f t="shared" si="39"/>
        <v>0</v>
      </c>
      <c r="BL218" s="13" t="s">
        <v>163</v>
      </c>
      <c r="BM218" s="148" t="s">
        <v>394</v>
      </c>
    </row>
    <row r="219" spans="2:65" s="1" customFormat="1" ht="33" customHeight="1">
      <c r="B219" s="135"/>
      <c r="C219" s="136" t="s">
        <v>279</v>
      </c>
      <c r="D219" s="136" t="s">
        <v>159</v>
      </c>
      <c r="E219" s="137" t="s">
        <v>395</v>
      </c>
      <c r="F219" s="138" t="s">
        <v>396</v>
      </c>
      <c r="G219" s="139" t="s">
        <v>162</v>
      </c>
      <c r="H219" s="140">
        <v>41.64</v>
      </c>
      <c r="I219" s="141"/>
      <c r="J219" s="142">
        <f t="shared" si="30"/>
        <v>0</v>
      </c>
      <c r="K219" s="143"/>
      <c r="L219" s="28"/>
      <c r="M219" s="144" t="s">
        <v>1</v>
      </c>
      <c r="N219" s="145" t="s">
        <v>38</v>
      </c>
      <c r="P219" s="146">
        <f t="shared" si="31"/>
        <v>0</v>
      </c>
      <c r="Q219" s="146">
        <v>0</v>
      </c>
      <c r="R219" s="146">
        <f t="shared" si="32"/>
        <v>0</v>
      </c>
      <c r="S219" s="146">
        <v>0</v>
      </c>
      <c r="T219" s="147">
        <f t="shared" si="33"/>
        <v>0</v>
      </c>
      <c r="AR219" s="148" t="s">
        <v>163</v>
      </c>
      <c r="AT219" s="148" t="s">
        <v>159</v>
      </c>
      <c r="AU219" s="148" t="s">
        <v>164</v>
      </c>
      <c r="AY219" s="13" t="s">
        <v>157</v>
      </c>
      <c r="BE219" s="149">
        <f t="shared" si="34"/>
        <v>0</v>
      </c>
      <c r="BF219" s="149">
        <f t="shared" si="35"/>
        <v>0</v>
      </c>
      <c r="BG219" s="149">
        <f t="shared" si="36"/>
        <v>0</v>
      </c>
      <c r="BH219" s="149">
        <f t="shared" si="37"/>
        <v>0</v>
      </c>
      <c r="BI219" s="149">
        <f t="shared" si="38"/>
        <v>0</v>
      </c>
      <c r="BJ219" s="13" t="s">
        <v>164</v>
      </c>
      <c r="BK219" s="149">
        <f t="shared" si="39"/>
        <v>0</v>
      </c>
      <c r="BL219" s="13" t="s">
        <v>163</v>
      </c>
      <c r="BM219" s="148" t="s">
        <v>397</v>
      </c>
    </row>
    <row r="220" spans="2:65" s="1" customFormat="1" ht="24.2" customHeight="1">
      <c r="B220" s="135"/>
      <c r="C220" s="136" t="s">
        <v>398</v>
      </c>
      <c r="D220" s="136" t="s">
        <v>159</v>
      </c>
      <c r="E220" s="137" t="s">
        <v>399</v>
      </c>
      <c r="F220" s="138" t="s">
        <v>400</v>
      </c>
      <c r="G220" s="139" t="s">
        <v>300</v>
      </c>
      <c r="H220" s="140">
        <v>42</v>
      </c>
      <c r="I220" s="141"/>
      <c r="J220" s="142">
        <f t="shared" si="30"/>
        <v>0</v>
      </c>
      <c r="K220" s="143"/>
      <c r="L220" s="28"/>
      <c r="M220" s="144" t="s">
        <v>1</v>
      </c>
      <c r="N220" s="145" t="s">
        <v>38</v>
      </c>
      <c r="P220" s="146">
        <f t="shared" si="31"/>
        <v>0</v>
      </c>
      <c r="Q220" s="146">
        <v>0</v>
      </c>
      <c r="R220" s="146">
        <f t="shared" si="32"/>
        <v>0</v>
      </c>
      <c r="S220" s="146">
        <v>0</v>
      </c>
      <c r="T220" s="147">
        <f t="shared" si="33"/>
        <v>0</v>
      </c>
      <c r="AR220" s="148" t="s">
        <v>163</v>
      </c>
      <c r="AT220" s="148" t="s">
        <v>159</v>
      </c>
      <c r="AU220" s="148" t="s">
        <v>164</v>
      </c>
      <c r="AY220" s="13" t="s">
        <v>157</v>
      </c>
      <c r="BE220" s="149">
        <f t="shared" si="34"/>
        <v>0</v>
      </c>
      <c r="BF220" s="149">
        <f t="shared" si="35"/>
        <v>0</v>
      </c>
      <c r="BG220" s="149">
        <f t="shared" si="36"/>
        <v>0</v>
      </c>
      <c r="BH220" s="149">
        <f t="shared" si="37"/>
        <v>0</v>
      </c>
      <c r="BI220" s="149">
        <f t="shared" si="38"/>
        <v>0</v>
      </c>
      <c r="BJ220" s="13" t="s">
        <v>164</v>
      </c>
      <c r="BK220" s="149">
        <f t="shared" si="39"/>
        <v>0</v>
      </c>
      <c r="BL220" s="13" t="s">
        <v>163</v>
      </c>
      <c r="BM220" s="148" t="s">
        <v>401</v>
      </c>
    </row>
    <row r="221" spans="2:65" s="1" customFormat="1" ht="24.2" customHeight="1">
      <c r="B221" s="135"/>
      <c r="C221" s="136" t="s">
        <v>282</v>
      </c>
      <c r="D221" s="136" t="s">
        <v>159</v>
      </c>
      <c r="E221" s="137" t="s">
        <v>402</v>
      </c>
      <c r="F221" s="138" t="s">
        <v>403</v>
      </c>
      <c r="G221" s="139" t="s">
        <v>300</v>
      </c>
      <c r="H221" s="140">
        <v>42</v>
      </c>
      <c r="I221" s="141"/>
      <c r="J221" s="142">
        <f t="shared" si="30"/>
        <v>0</v>
      </c>
      <c r="K221" s="143"/>
      <c r="L221" s="28"/>
      <c r="M221" s="144" t="s">
        <v>1</v>
      </c>
      <c r="N221" s="145" t="s">
        <v>38</v>
      </c>
      <c r="P221" s="146">
        <f t="shared" si="31"/>
        <v>0</v>
      </c>
      <c r="Q221" s="146">
        <v>0</v>
      </c>
      <c r="R221" s="146">
        <f t="shared" si="32"/>
        <v>0</v>
      </c>
      <c r="S221" s="146">
        <v>0</v>
      </c>
      <c r="T221" s="147">
        <f t="shared" si="33"/>
        <v>0</v>
      </c>
      <c r="AR221" s="148" t="s">
        <v>163</v>
      </c>
      <c r="AT221" s="148" t="s">
        <v>159</v>
      </c>
      <c r="AU221" s="148" t="s">
        <v>164</v>
      </c>
      <c r="AY221" s="13" t="s">
        <v>157</v>
      </c>
      <c r="BE221" s="149">
        <f t="shared" si="34"/>
        <v>0</v>
      </c>
      <c r="BF221" s="149">
        <f t="shared" si="35"/>
        <v>0</v>
      </c>
      <c r="BG221" s="149">
        <f t="shared" si="36"/>
        <v>0</v>
      </c>
      <c r="BH221" s="149">
        <f t="shared" si="37"/>
        <v>0</v>
      </c>
      <c r="BI221" s="149">
        <f t="shared" si="38"/>
        <v>0</v>
      </c>
      <c r="BJ221" s="13" t="s">
        <v>164</v>
      </c>
      <c r="BK221" s="149">
        <f t="shared" si="39"/>
        <v>0</v>
      </c>
      <c r="BL221" s="13" t="s">
        <v>163</v>
      </c>
      <c r="BM221" s="148" t="s">
        <v>404</v>
      </c>
    </row>
    <row r="222" spans="2:65" s="1" customFormat="1" ht="21.75" customHeight="1">
      <c r="B222" s="135"/>
      <c r="C222" s="150" t="s">
        <v>405</v>
      </c>
      <c r="D222" s="150" t="s">
        <v>276</v>
      </c>
      <c r="E222" s="151" t="s">
        <v>406</v>
      </c>
      <c r="F222" s="152" t="s">
        <v>407</v>
      </c>
      <c r="G222" s="153" t="s">
        <v>300</v>
      </c>
      <c r="H222" s="154">
        <v>42</v>
      </c>
      <c r="I222" s="155"/>
      <c r="J222" s="156">
        <f t="shared" si="30"/>
        <v>0</v>
      </c>
      <c r="K222" s="157"/>
      <c r="L222" s="158"/>
      <c r="M222" s="159" t="s">
        <v>1</v>
      </c>
      <c r="N222" s="160" t="s">
        <v>38</v>
      </c>
      <c r="P222" s="146">
        <f t="shared" si="31"/>
        <v>0</v>
      </c>
      <c r="Q222" s="146">
        <v>0</v>
      </c>
      <c r="R222" s="146">
        <f t="shared" si="32"/>
        <v>0</v>
      </c>
      <c r="S222" s="146">
        <v>0</v>
      </c>
      <c r="T222" s="147">
        <f t="shared" si="33"/>
        <v>0</v>
      </c>
      <c r="AR222" s="148" t="s">
        <v>174</v>
      </c>
      <c r="AT222" s="148" t="s">
        <v>276</v>
      </c>
      <c r="AU222" s="148" t="s">
        <v>164</v>
      </c>
      <c r="AY222" s="13" t="s">
        <v>157</v>
      </c>
      <c r="BE222" s="149">
        <f t="shared" si="34"/>
        <v>0</v>
      </c>
      <c r="BF222" s="149">
        <f t="shared" si="35"/>
        <v>0</v>
      </c>
      <c r="BG222" s="149">
        <f t="shared" si="36"/>
        <v>0</v>
      </c>
      <c r="BH222" s="149">
        <f t="shared" si="37"/>
        <v>0</v>
      </c>
      <c r="BI222" s="149">
        <f t="shared" si="38"/>
        <v>0</v>
      </c>
      <c r="BJ222" s="13" t="s">
        <v>164</v>
      </c>
      <c r="BK222" s="149">
        <f t="shared" si="39"/>
        <v>0</v>
      </c>
      <c r="BL222" s="13" t="s">
        <v>163</v>
      </c>
      <c r="BM222" s="148" t="s">
        <v>408</v>
      </c>
    </row>
    <row r="223" spans="2:65" s="1" customFormat="1" ht="24.2" customHeight="1">
      <c r="B223" s="135"/>
      <c r="C223" s="136" t="s">
        <v>286</v>
      </c>
      <c r="D223" s="136" t="s">
        <v>159</v>
      </c>
      <c r="E223" s="137" t="s">
        <v>409</v>
      </c>
      <c r="F223" s="138" t="s">
        <v>410</v>
      </c>
      <c r="G223" s="139" t="s">
        <v>162</v>
      </c>
      <c r="H223" s="140">
        <v>17.82</v>
      </c>
      <c r="I223" s="141"/>
      <c r="J223" s="142">
        <f t="shared" si="30"/>
        <v>0</v>
      </c>
      <c r="K223" s="143"/>
      <c r="L223" s="28"/>
      <c r="M223" s="144" t="s">
        <v>1</v>
      </c>
      <c r="N223" s="145" t="s">
        <v>38</v>
      </c>
      <c r="P223" s="146">
        <f t="shared" si="31"/>
        <v>0</v>
      </c>
      <c r="Q223" s="146">
        <v>0</v>
      </c>
      <c r="R223" s="146">
        <f t="shared" si="32"/>
        <v>0</v>
      </c>
      <c r="S223" s="146">
        <v>0</v>
      </c>
      <c r="T223" s="147">
        <f t="shared" si="33"/>
        <v>0</v>
      </c>
      <c r="AR223" s="148" t="s">
        <v>163</v>
      </c>
      <c r="AT223" s="148" t="s">
        <v>159</v>
      </c>
      <c r="AU223" s="148" t="s">
        <v>164</v>
      </c>
      <c r="AY223" s="13" t="s">
        <v>157</v>
      </c>
      <c r="BE223" s="149">
        <f t="shared" si="34"/>
        <v>0</v>
      </c>
      <c r="BF223" s="149">
        <f t="shared" si="35"/>
        <v>0</v>
      </c>
      <c r="BG223" s="149">
        <f t="shared" si="36"/>
        <v>0</v>
      </c>
      <c r="BH223" s="149">
        <f t="shared" si="37"/>
        <v>0</v>
      </c>
      <c r="BI223" s="149">
        <f t="shared" si="38"/>
        <v>0</v>
      </c>
      <c r="BJ223" s="13" t="s">
        <v>164</v>
      </c>
      <c r="BK223" s="149">
        <f t="shared" si="39"/>
        <v>0</v>
      </c>
      <c r="BL223" s="13" t="s">
        <v>163</v>
      </c>
      <c r="BM223" s="148" t="s">
        <v>411</v>
      </c>
    </row>
    <row r="224" spans="2:65" s="1" customFormat="1" ht="24.2" customHeight="1">
      <c r="B224" s="135"/>
      <c r="C224" s="136" t="s">
        <v>412</v>
      </c>
      <c r="D224" s="136" t="s">
        <v>159</v>
      </c>
      <c r="E224" s="137" t="s">
        <v>413</v>
      </c>
      <c r="F224" s="138" t="s">
        <v>414</v>
      </c>
      <c r="G224" s="139" t="s">
        <v>162</v>
      </c>
      <c r="H224" s="140">
        <v>17.82</v>
      </c>
      <c r="I224" s="141"/>
      <c r="J224" s="142">
        <f t="shared" si="30"/>
        <v>0</v>
      </c>
      <c r="K224" s="143"/>
      <c r="L224" s="28"/>
      <c r="M224" s="144" t="s">
        <v>1</v>
      </c>
      <c r="N224" s="145" t="s">
        <v>38</v>
      </c>
      <c r="P224" s="146">
        <f t="shared" si="31"/>
        <v>0</v>
      </c>
      <c r="Q224" s="146">
        <v>0</v>
      </c>
      <c r="R224" s="146">
        <f t="shared" si="32"/>
        <v>0</v>
      </c>
      <c r="S224" s="146">
        <v>0</v>
      </c>
      <c r="T224" s="147">
        <f t="shared" si="33"/>
        <v>0</v>
      </c>
      <c r="AR224" s="148" t="s">
        <v>163</v>
      </c>
      <c r="AT224" s="148" t="s">
        <v>159</v>
      </c>
      <c r="AU224" s="148" t="s">
        <v>164</v>
      </c>
      <c r="AY224" s="13" t="s">
        <v>157</v>
      </c>
      <c r="BE224" s="149">
        <f t="shared" si="34"/>
        <v>0</v>
      </c>
      <c r="BF224" s="149">
        <f t="shared" si="35"/>
        <v>0</v>
      </c>
      <c r="BG224" s="149">
        <f t="shared" si="36"/>
        <v>0</v>
      </c>
      <c r="BH224" s="149">
        <f t="shared" si="37"/>
        <v>0</v>
      </c>
      <c r="BI224" s="149">
        <f t="shared" si="38"/>
        <v>0</v>
      </c>
      <c r="BJ224" s="13" t="s">
        <v>164</v>
      </c>
      <c r="BK224" s="149">
        <f t="shared" si="39"/>
        <v>0</v>
      </c>
      <c r="BL224" s="13" t="s">
        <v>163</v>
      </c>
      <c r="BM224" s="148" t="s">
        <v>415</v>
      </c>
    </row>
    <row r="225" spans="2:65" s="11" customFormat="1" ht="22.9" customHeight="1">
      <c r="B225" s="123"/>
      <c r="D225" s="124" t="s">
        <v>71</v>
      </c>
      <c r="E225" s="133" t="s">
        <v>175</v>
      </c>
      <c r="F225" s="133" t="s">
        <v>416</v>
      </c>
      <c r="I225" s="126"/>
      <c r="J225" s="134">
        <f>BK225</f>
        <v>0</v>
      </c>
      <c r="L225" s="123"/>
      <c r="M225" s="128"/>
      <c r="P225" s="129">
        <f>SUM(P226:P229)</f>
        <v>0</v>
      </c>
      <c r="R225" s="129">
        <f>SUM(R226:R229)</f>
        <v>0</v>
      </c>
      <c r="T225" s="130">
        <f>SUM(T226:T229)</f>
        <v>0</v>
      </c>
      <c r="AR225" s="124" t="s">
        <v>80</v>
      </c>
      <c r="AT225" s="131" t="s">
        <v>71</v>
      </c>
      <c r="AU225" s="131" t="s">
        <v>80</v>
      </c>
      <c r="AY225" s="124" t="s">
        <v>157</v>
      </c>
      <c r="BK225" s="132">
        <f>SUM(BK226:BK229)</f>
        <v>0</v>
      </c>
    </row>
    <row r="226" spans="2:65" s="1" customFormat="1" ht="24.2" customHeight="1">
      <c r="B226" s="135"/>
      <c r="C226" s="136" t="s">
        <v>289</v>
      </c>
      <c r="D226" s="136" t="s">
        <v>159</v>
      </c>
      <c r="E226" s="137" t="s">
        <v>417</v>
      </c>
      <c r="F226" s="138" t="s">
        <v>418</v>
      </c>
      <c r="G226" s="139" t="s">
        <v>162</v>
      </c>
      <c r="H226" s="140">
        <v>127.2</v>
      </c>
      <c r="I226" s="141"/>
      <c r="J226" s="142">
        <f>ROUND(I226*H226,2)</f>
        <v>0</v>
      </c>
      <c r="K226" s="143"/>
      <c r="L226" s="28"/>
      <c r="M226" s="144" t="s">
        <v>1</v>
      </c>
      <c r="N226" s="145" t="s">
        <v>38</v>
      </c>
      <c r="P226" s="146">
        <f>O226*H226</f>
        <v>0</v>
      </c>
      <c r="Q226" s="146">
        <v>0</v>
      </c>
      <c r="R226" s="146">
        <f>Q226*H226</f>
        <v>0</v>
      </c>
      <c r="S226" s="146">
        <v>0</v>
      </c>
      <c r="T226" s="147">
        <f>S226*H226</f>
        <v>0</v>
      </c>
      <c r="AR226" s="148" t="s">
        <v>163</v>
      </c>
      <c r="AT226" s="148" t="s">
        <v>159</v>
      </c>
      <c r="AU226" s="148" t="s">
        <v>164</v>
      </c>
      <c r="AY226" s="13" t="s">
        <v>157</v>
      </c>
      <c r="BE226" s="149">
        <f>IF(N226="základná",J226,0)</f>
        <v>0</v>
      </c>
      <c r="BF226" s="149">
        <f>IF(N226="znížená",J226,0)</f>
        <v>0</v>
      </c>
      <c r="BG226" s="149">
        <f>IF(N226="zákl. prenesená",J226,0)</f>
        <v>0</v>
      </c>
      <c r="BH226" s="149">
        <f>IF(N226="zníž. prenesená",J226,0)</f>
        <v>0</v>
      </c>
      <c r="BI226" s="149">
        <f>IF(N226="nulová",J226,0)</f>
        <v>0</v>
      </c>
      <c r="BJ226" s="13" t="s">
        <v>164</v>
      </c>
      <c r="BK226" s="149">
        <f>ROUND(I226*H226,2)</f>
        <v>0</v>
      </c>
      <c r="BL226" s="13" t="s">
        <v>163</v>
      </c>
      <c r="BM226" s="148" t="s">
        <v>419</v>
      </c>
    </row>
    <row r="227" spans="2:65" s="1" customFormat="1" ht="33" customHeight="1">
      <c r="B227" s="135"/>
      <c r="C227" s="136" t="s">
        <v>420</v>
      </c>
      <c r="D227" s="136" t="s">
        <v>159</v>
      </c>
      <c r="E227" s="137" t="s">
        <v>421</v>
      </c>
      <c r="F227" s="138" t="s">
        <v>422</v>
      </c>
      <c r="G227" s="139" t="s">
        <v>162</v>
      </c>
      <c r="H227" s="140">
        <v>127.2</v>
      </c>
      <c r="I227" s="141"/>
      <c r="J227" s="142">
        <f>ROUND(I227*H227,2)</f>
        <v>0</v>
      </c>
      <c r="K227" s="143"/>
      <c r="L227" s="28"/>
      <c r="M227" s="144" t="s">
        <v>1</v>
      </c>
      <c r="N227" s="145" t="s">
        <v>38</v>
      </c>
      <c r="P227" s="146">
        <f>O227*H227</f>
        <v>0</v>
      </c>
      <c r="Q227" s="146">
        <v>0</v>
      </c>
      <c r="R227" s="146">
        <f>Q227*H227</f>
        <v>0</v>
      </c>
      <c r="S227" s="146">
        <v>0</v>
      </c>
      <c r="T227" s="147">
        <f>S227*H227</f>
        <v>0</v>
      </c>
      <c r="AR227" s="148" t="s">
        <v>163</v>
      </c>
      <c r="AT227" s="148" t="s">
        <v>159</v>
      </c>
      <c r="AU227" s="148" t="s">
        <v>164</v>
      </c>
      <c r="AY227" s="13" t="s">
        <v>157</v>
      </c>
      <c r="BE227" s="149">
        <f>IF(N227="základná",J227,0)</f>
        <v>0</v>
      </c>
      <c r="BF227" s="149">
        <f>IF(N227="znížená",J227,0)</f>
        <v>0</v>
      </c>
      <c r="BG227" s="149">
        <f>IF(N227="zákl. prenesená",J227,0)</f>
        <v>0</v>
      </c>
      <c r="BH227" s="149">
        <f>IF(N227="zníž. prenesená",J227,0)</f>
        <v>0</v>
      </c>
      <c r="BI227" s="149">
        <f>IF(N227="nulová",J227,0)</f>
        <v>0</v>
      </c>
      <c r="BJ227" s="13" t="s">
        <v>164</v>
      </c>
      <c r="BK227" s="149">
        <f>ROUND(I227*H227,2)</f>
        <v>0</v>
      </c>
      <c r="BL227" s="13" t="s">
        <v>163</v>
      </c>
      <c r="BM227" s="148" t="s">
        <v>423</v>
      </c>
    </row>
    <row r="228" spans="2:65" s="1" customFormat="1" ht="21.75" customHeight="1">
      <c r="B228" s="135"/>
      <c r="C228" s="150" t="s">
        <v>293</v>
      </c>
      <c r="D228" s="150" t="s">
        <v>276</v>
      </c>
      <c r="E228" s="151" t="s">
        <v>424</v>
      </c>
      <c r="F228" s="152" t="s">
        <v>425</v>
      </c>
      <c r="G228" s="153" t="s">
        <v>300</v>
      </c>
      <c r="H228" s="154">
        <v>513.88800000000003</v>
      </c>
      <c r="I228" s="155"/>
      <c r="J228" s="156">
        <f>ROUND(I228*H228,2)</f>
        <v>0</v>
      </c>
      <c r="K228" s="157"/>
      <c r="L228" s="158"/>
      <c r="M228" s="159" t="s">
        <v>1</v>
      </c>
      <c r="N228" s="160" t="s">
        <v>38</v>
      </c>
      <c r="P228" s="146">
        <f>O228*H228</f>
        <v>0</v>
      </c>
      <c r="Q228" s="146">
        <v>0</v>
      </c>
      <c r="R228" s="146">
        <f>Q228*H228</f>
        <v>0</v>
      </c>
      <c r="S228" s="146">
        <v>0</v>
      </c>
      <c r="T228" s="147">
        <f>S228*H228</f>
        <v>0</v>
      </c>
      <c r="AR228" s="148" t="s">
        <v>174</v>
      </c>
      <c r="AT228" s="148" t="s">
        <v>276</v>
      </c>
      <c r="AU228" s="148" t="s">
        <v>164</v>
      </c>
      <c r="AY228" s="13" t="s">
        <v>157</v>
      </c>
      <c r="BE228" s="149">
        <f>IF(N228="základná",J228,0)</f>
        <v>0</v>
      </c>
      <c r="BF228" s="149">
        <f>IF(N228="znížená",J228,0)</f>
        <v>0</v>
      </c>
      <c r="BG228" s="149">
        <f>IF(N228="zákl. prenesená",J228,0)</f>
        <v>0</v>
      </c>
      <c r="BH228" s="149">
        <f>IF(N228="zníž. prenesená",J228,0)</f>
        <v>0</v>
      </c>
      <c r="BI228" s="149">
        <f>IF(N228="nulová",J228,0)</f>
        <v>0</v>
      </c>
      <c r="BJ228" s="13" t="s">
        <v>164</v>
      </c>
      <c r="BK228" s="149">
        <f>ROUND(I228*H228,2)</f>
        <v>0</v>
      </c>
      <c r="BL228" s="13" t="s">
        <v>163</v>
      </c>
      <c r="BM228" s="148" t="s">
        <v>426</v>
      </c>
    </row>
    <row r="229" spans="2:65" s="1" customFormat="1" ht="24.2" customHeight="1">
      <c r="B229" s="135"/>
      <c r="C229" s="136" t="s">
        <v>427</v>
      </c>
      <c r="D229" s="136" t="s">
        <v>159</v>
      </c>
      <c r="E229" s="137" t="s">
        <v>428</v>
      </c>
      <c r="F229" s="138" t="s">
        <v>429</v>
      </c>
      <c r="G229" s="139" t="s">
        <v>162</v>
      </c>
      <c r="H229" s="140">
        <v>127.2</v>
      </c>
      <c r="I229" s="141"/>
      <c r="J229" s="142">
        <f>ROUND(I229*H229,2)</f>
        <v>0</v>
      </c>
      <c r="K229" s="143"/>
      <c r="L229" s="28"/>
      <c r="M229" s="144" t="s">
        <v>1</v>
      </c>
      <c r="N229" s="145" t="s">
        <v>38</v>
      </c>
      <c r="P229" s="146">
        <f>O229*H229</f>
        <v>0</v>
      </c>
      <c r="Q229" s="146">
        <v>0</v>
      </c>
      <c r="R229" s="146">
        <f>Q229*H229</f>
        <v>0</v>
      </c>
      <c r="S229" s="146">
        <v>0</v>
      </c>
      <c r="T229" s="147">
        <f>S229*H229</f>
        <v>0</v>
      </c>
      <c r="AR229" s="148" t="s">
        <v>163</v>
      </c>
      <c r="AT229" s="148" t="s">
        <v>159</v>
      </c>
      <c r="AU229" s="148" t="s">
        <v>164</v>
      </c>
      <c r="AY229" s="13" t="s">
        <v>157</v>
      </c>
      <c r="BE229" s="149">
        <f>IF(N229="základná",J229,0)</f>
        <v>0</v>
      </c>
      <c r="BF229" s="149">
        <f>IF(N229="znížená",J229,0)</f>
        <v>0</v>
      </c>
      <c r="BG229" s="149">
        <f>IF(N229="zákl. prenesená",J229,0)</f>
        <v>0</v>
      </c>
      <c r="BH229" s="149">
        <f>IF(N229="zníž. prenesená",J229,0)</f>
        <v>0</v>
      </c>
      <c r="BI229" s="149">
        <f>IF(N229="nulová",J229,0)</f>
        <v>0</v>
      </c>
      <c r="BJ229" s="13" t="s">
        <v>164</v>
      </c>
      <c r="BK229" s="149">
        <f>ROUND(I229*H229,2)</f>
        <v>0</v>
      </c>
      <c r="BL229" s="13" t="s">
        <v>163</v>
      </c>
      <c r="BM229" s="148" t="s">
        <v>430</v>
      </c>
    </row>
    <row r="230" spans="2:65" s="11" customFormat="1" ht="22.9" customHeight="1">
      <c r="B230" s="123"/>
      <c r="D230" s="124" t="s">
        <v>71</v>
      </c>
      <c r="E230" s="133" t="s">
        <v>171</v>
      </c>
      <c r="F230" s="133" t="s">
        <v>431</v>
      </c>
      <c r="I230" s="126"/>
      <c r="J230" s="134">
        <f>BK230</f>
        <v>0</v>
      </c>
      <c r="L230" s="123"/>
      <c r="M230" s="128"/>
      <c r="P230" s="129">
        <f>SUM(P231:P255)</f>
        <v>0</v>
      </c>
      <c r="R230" s="129">
        <f>SUM(R231:R255)</f>
        <v>0</v>
      </c>
      <c r="T230" s="130">
        <f>SUM(T231:T255)</f>
        <v>0</v>
      </c>
      <c r="AR230" s="124" t="s">
        <v>80</v>
      </c>
      <c r="AT230" s="131" t="s">
        <v>71</v>
      </c>
      <c r="AU230" s="131" t="s">
        <v>80</v>
      </c>
      <c r="AY230" s="124" t="s">
        <v>157</v>
      </c>
      <c r="BK230" s="132">
        <f>SUM(BK231:BK255)</f>
        <v>0</v>
      </c>
    </row>
    <row r="231" spans="2:65" s="1" customFormat="1" ht="37.9" customHeight="1">
      <c r="B231" s="135"/>
      <c r="C231" s="136" t="s">
        <v>296</v>
      </c>
      <c r="D231" s="136" t="s">
        <v>159</v>
      </c>
      <c r="E231" s="137" t="s">
        <v>432</v>
      </c>
      <c r="F231" s="138" t="s">
        <v>433</v>
      </c>
      <c r="G231" s="139" t="s">
        <v>162</v>
      </c>
      <c r="H231" s="140">
        <v>282.46499999999997</v>
      </c>
      <c r="I231" s="141"/>
      <c r="J231" s="142">
        <f t="shared" ref="J231:J255" si="40">ROUND(I231*H231,2)</f>
        <v>0</v>
      </c>
      <c r="K231" s="143"/>
      <c r="L231" s="28"/>
      <c r="M231" s="144" t="s">
        <v>1</v>
      </c>
      <c r="N231" s="145" t="s">
        <v>38</v>
      </c>
      <c r="P231" s="146">
        <f t="shared" ref="P231:P255" si="41">O231*H231</f>
        <v>0</v>
      </c>
      <c r="Q231" s="146">
        <v>0</v>
      </c>
      <c r="R231" s="146">
        <f t="shared" ref="R231:R255" si="42">Q231*H231</f>
        <v>0</v>
      </c>
      <c r="S231" s="146">
        <v>0</v>
      </c>
      <c r="T231" s="147">
        <f t="shared" ref="T231:T255" si="43">S231*H231</f>
        <v>0</v>
      </c>
      <c r="AR231" s="148" t="s">
        <v>163</v>
      </c>
      <c r="AT231" s="148" t="s">
        <v>159</v>
      </c>
      <c r="AU231" s="148" t="s">
        <v>164</v>
      </c>
      <c r="AY231" s="13" t="s">
        <v>157</v>
      </c>
      <c r="BE231" s="149">
        <f t="shared" ref="BE231:BE255" si="44">IF(N231="základná",J231,0)</f>
        <v>0</v>
      </c>
      <c r="BF231" s="149">
        <f t="shared" ref="BF231:BF255" si="45">IF(N231="znížená",J231,0)</f>
        <v>0</v>
      </c>
      <c r="BG231" s="149">
        <f t="shared" ref="BG231:BG255" si="46">IF(N231="zákl. prenesená",J231,0)</f>
        <v>0</v>
      </c>
      <c r="BH231" s="149">
        <f t="shared" ref="BH231:BH255" si="47">IF(N231="zníž. prenesená",J231,0)</f>
        <v>0</v>
      </c>
      <c r="BI231" s="149">
        <f t="shared" ref="BI231:BI255" si="48">IF(N231="nulová",J231,0)</f>
        <v>0</v>
      </c>
      <c r="BJ231" s="13" t="s">
        <v>164</v>
      </c>
      <c r="BK231" s="149">
        <f t="shared" ref="BK231:BK255" si="49">ROUND(I231*H231,2)</f>
        <v>0</v>
      </c>
      <c r="BL231" s="13" t="s">
        <v>163</v>
      </c>
      <c r="BM231" s="148" t="s">
        <v>434</v>
      </c>
    </row>
    <row r="232" spans="2:65" s="1" customFormat="1" ht="24.2" customHeight="1">
      <c r="B232" s="135"/>
      <c r="C232" s="136" t="s">
        <v>435</v>
      </c>
      <c r="D232" s="136" t="s">
        <v>159</v>
      </c>
      <c r="E232" s="137" t="s">
        <v>436</v>
      </c>
      <c r="F232" s="138" t="s">
        <v>437</v>
      </c>
      <c r="G232" s="139" t="s">
        <v>162</v>
      </c>
      <c r="H232" s="140">
        <v>41.64</v>
      </c>
      <c r="I232" s="141"/>
      <c r="J232" s="142">
        <f t="shared" si="40"/>
        <v>0</v>
      </c>
      <c r="K232" s="143"/>
      <c r="L232" s="28"/>
      <c r="M232" s="144" t="s">
        <v>1</v>
      </c>
      <c r="N232" s="145" t="s">
        <v>38</v>
      </c>
      <c r="P232" s="146">
        <f t="shared" si="41"/>
        <v>0</v>
      </c>
      <c r="Q232" s="146">
        <v>0</v>
      </c>
      <c r="R232" s="146">
        <f t="shared" si="42"/>
        <v>0</v>
      </c>
      <c r="S232" s="146">
        <v>0</v>
      </c>
      <c r="T232" s="147">
        <f t="shared" si="43"/>
        <v>0</v>
      </c>
      <c r="AR232" s="148" t="s">
        <v>163</v>
      </c>
      <c r="AT232" s="148" t="s">
        <v>159</v>
      </c>
      <c r="AU232" s="148" t="s">
        <v>164</v>
      </c>
      <c r="AY232" s="13" t="s">
        <v>157</v>
      </c>
      <c r="BE232" s="149">
        <f t="shared" si="44"/>
        <v>0</v>
      </c>
      <c r="BF232" s="149">
        <f t="shared" si="45"/>
        <v>0</v>
      </c>
      <c r="BG232" s="149">
        <f t="shared" si="46"/>
        <v>0</v>
      </c>
      <c r="BH232" s="149">
        <f t="shared" si="47"/>
        <v>0</v>
      </c>
      <c r="BI232" s="149">
        <f t="shared" si="48"/>
        <v>0</v>
      </c>
      <c r="BJ232" s="13" t="s">
        <v>164</v>
      </c>
      <c r="BK232" s="149">
        <f t="shared" si="49"/>
        <v>0</v>
      </c>
      <c r="BL232" s="13" t="s">
        <v>163</v>
      </c>
      <c r="BM232" s="148" t="s">
        <v>438</v>
      </c>
    </row>
    <row r="233" spans="2:65" s="1" customFormat="1" ht="24.2" customHeight="1">
      <c r="B233" s="135"/>
      <c r="C233" s="136" t="s">
        <v>301</v>
      </c>
      <c r="D233" s="136" t="s">
        <v>159</v>
      </c>
      <c r="E233" s="137" t="s">
        <v>439</v>
      </c>
      <c r="F233" s="138" t="s">
        <v>440</v>
      </c>
      <c r="G233" s="139" t="s">
        <v>162</v>
      </c>
      <c r="H233" s="140">
        <v>66.400000000000006</v>
      </c>
      <c r="I233" s="141"/>
      <c r="J233" s="142">
        <f t="shared" si="40"/>
        <v>0</v>
      </c>
      <c r="K233" s="143"/>
      <c r="L233" s="28"/>
      <c r="M233" s="144" t="s">
        <v>1</v>
      </c>
      <c r="N233" s="145" t="s">
        <v>38</v>
      </c>
      <c r="P233" s="146">
        <f t="shared" si="41"/>
        <v>0</v>
      </c>
      <c r="Q233" s="146">
        <v>0</v>
      </c>
      <c r="R233" s="146">
        <f t="shared" si="42"/>
        <v>0</v>
      </c>
      <c r="S233" s="146">
        <v>0</v>
      </c>
      <c r="T233" s="147">
        <f t="shared" si="43"/>
        <v>0</v>
      </c>
      <c r="AR233" s="148" t="s">
        <v>163</v>
      </c>
      <c r="AT233" s="148" t="s">
        <v>159</v>
      </c>
      <c r="AU233" s="148" t="s">
        <v>164</v>
      </c>
      <c r="AY233" s="13" t="s">
        <v>157</v>
      </c>
      <c r="BE233" s="149">
        <f t="shared" si="44"/>
        <v>0</v>
      </c>
      <c r="BF233" s="149">
        <f t="shared" si="45"/>
        <v>0</v>
      </c>
      <c r="BG233" s="149">
        <f t="shared" si="46"/>
        <v>0</v>
      </c>
      <c r="BH233" s="149">
        <f t="shared" si="47"/>
        <v>0</v>
      </c>
      <c r="BI233" s="149">
        <f t="shared" si="48"/>
        <v>0</v>
      </c>
      <c r="BJ233" s="13" t="s">
        <v>164</v>
      </c>
      <c r="BK233" s="149">
        <f t="shared" si="49"/>
        <v>0</v>
      </c>
      <c r="BL233" s="13" t="s">
        <v>163</v>
      </c>
      <c r="BM233" s="148" t="s">
        <v>441</v>
      </c>
    </row>
    <row r="234" spans="2:65" s="1" customFormat="1" ht="24.2" customHeight="1">
      <c r="B234" s="135"/>
      <c r="C234" s="136" t="s">
        <v>442</v>
      </c>
      <c r="D234" s="136" t="s">
        <v>159</v>
      </c>
      <c r="E234" s="137" t="s">
        <v>443</v>
      </c>
      <c r="F234" s="138" t="s">
        <v>444</v>
      </c>
      <c r="G234" s="139" t="s">
        <v>162</v>
      </c>
      <c r="H234" s="140">
        <v>66.400000000000006</v>
      </c>
      <c r="I234" s="141"/>
      <c r="J234" s="142">
        <f t="shared" si="40"/>
        <v>0</v>
      </c>
      <c r="K234" s="143"/>
      <c r="L234" s="28"/>
      <c r="M234" s="144" t="s">
        <v>1</v>
      </c>
      <c r="N234" s="145" t="s">
        <v>38</v>
      </c>
      <c r="P234" s="146">
        <f t="shared" si="41"/>
        <v>0</v>
      </c>
      <c r="Q234" s="146">
        <v>0</v>
      </c>
      <c r="R234" s="146">
        <f t="shared" si="42"/>
        <v>0</v>
      </c>
      <c r="S234" s="146">
        <v>0</v>
      </c>
      <c r="T234" s="147">
        <f t="shared" si="43"/>
        <v>0</v>
      </c>
      <c r="AR234" s="148" t="s">
        <v>163</v>
      </c>
      <c r="AT234" s="148" t="s">
        <v>159</v>
      </c>
      <c r="AU234" s="148" t="s">
        <v>164</v>
      </c>
      <c r="AY234" s="13" t="s">
        <v>157</v>
      </c>
      <c r="BE234" s="149">
        <f t="shared" si="44"/>
        <v>0</v>
      </c>
      <c r="BF234" s="149">
        <f t="shared" si="45"/>
        <v>0</v>
      </c>
      <c r="BG234" s="149">
        <f t="shared" si="46"/>
        <v>0</v>
      </c>
      <c r="BH234" s="149">
        <f t="shared" si="47"/>
        <v>0</v>
      </c>
      <c r="BI234" s="149">
        <f t="shared" si="48"/>
        <v>0</v>
      </c>
      <c r="BJ234" s="13" t="s">
        <v>164</v>
      </c>
      <c r="BK234" s="149">
        <f t="shared" si="49"/>
        <v>0</v>
      </c>
      <c r="BL234" s="13" t="s">
        <v>163</v>
      </c>
      <c r="BM234" s="148" t="s">
        <v>445</v>
      </c>
    </row>
    <row r="235" spans="2:65" s="1" customFormat="1" ht="33" customHeight="1">
      <c r="B235" s="135"/>
      <c r="C235" s="136" t="s">
        <v>304</v>
      </c>
      <c r="D235" s="136" t="s">
        <v>159</v>
      </c>
      <c r="E235" s="137" t="s">
        <v>446</v>
      </c>
      <c r="F235" s="138" t="s">
        <v>447</v>
      </c>
      <c r="G235" s="139" t="s">
        <v>162</v>
      </c>
      <c r="H235" s="140">
        <v>1627.3119999999999</v>
      </c>
      <c r="I235" s="141"/>
      <c r="J235" s="142">
        <f t="shared" si="40"/>
        <v>0</v>
      </c>
      <c r="K235" s="143"/>
      <c r="L235" s="28"/>
      <c r="M235" s="144" t="s">
        <v>1</v>
      </c>
      <c r="N235" s="145" t="s">
        <v>38</v>
      </c>
      <c r="P235" s="146">
        <f t="shared" si="41"/>
        <v>0</v>
      </c>
      <c r="Q235" s="146">
        <v>0</v>
      </c>
      <c r="R235" s="146">
        <f t="shared" si="42"/>
        <v>0</v>
      </c>
      <c r="S235" s="146">
        <v>0</v>
      </c>
      <c r="T235" s="147">
        <f t="shared" si="43"/>
        <v>0</v>
      </c>
      <c r="AR235" s="148" t="s">
        <v>163</v>
      </c>
      <c r="AT235" s="148" t="s">
        <v>159</v>
      </c>
      <c r="AU235" s="148" t="s">
        <v>164</v>
      </c>
      <c r="AY235" s="13" t="s">
        <v>157</v>
      </c>
      <c r="BE235" s="149">
        <f t="shared" si="44"/>
        <v>0</v>
      </c>
      <c r="BF235" s="149">
        <f t="shared" si="45"/>
        <v>0</v>
      </c>
      <c r="BG235" s="149">
        <f t="shared" si="46"/>
        <v>0</v>
      </c>
      <c r="BH235" s="149">
        <f t="shared" si="47"/>
        <v>0</v>
      </c>
      <c r="BI235" s="149">
        <f t="shared" si="48"/>
        <v>0</v>
      </c>
      <c r="BJ235" s="13" t="s">
        <v>164</v>
      </c>
      <c r="BK235" s="149">
        <f t="shared" si="49"/>
        <v>0</v>
      </c>
      <c r="BL235" s="13" t="s">
        <v>163</v>
      </c>
      <c r="BM235" s="148" t="s">
        <v>448</v>
      </c>
    </row>
    <row r="236" spans="2:65" s="1" customFormat="1" ht="37.9" customHeight="1">
      <c r="B236" s="135"/>
      <c r="C236" s="136" t="s">
        <v>449</v>
      </c>
      <c r="D236" s="136" t="s">
        <v>159</v>
      </c>
      <c r="E236" s="137" t="s">
        <v>450</v>
      </c>
      <c r="F236" s="138" t="s">
        <v>451</v>
      </c>
      <c r="G236" s="139" t="s">
        <v>162</v>
      </c>
      <c r="H236" s="140">
        <v>1627.3119999999999</v>
      </c>
      <c r="I236" s="141"/>
      <c r="J236" s="142">
        <f t="shared" si="40"/>
        <v>0</v>
      </c>
      <c r="K236" s="143"/>
      <c r="L236" s="28"/>
      <c r="M236" s="144" t="s">
        <v>1</v>
      </c>
      <c r="N236" s="145" t="s">
        <v>38</v>
      </c>
      <c r="P236" s="146">
        <f t="shared" si="41"/>
        <v>0</v>
      </c>
      <c r="Q236" s="146">
        <v>0</v>
      </c>
      <c r="R236" s="146">
        <f t="shared" si="42"/>
        <v>0</v>
      </c>
      <c r="S236" s="146">
        <v>0</v>
      </c>
      <c r="T236" s="147">
        <f t="shared" si="43"/>
        <v>0</v>
      </c>
      <c r="AR236" s="148" t="s">
        <v>163</v>
      </c>
      <c r="AT236" s="148" t="s">
        <v>159</v>
      </c>
      <c r="AU236" s="148" t="s">
        <v>164</v>
      </c>
      <c r="AY236" s="13" t="s">
        <v>157</v>
      </c>
      <c r="BE236" s="149">
        <f t="shared" si="44"/>
        <v>0</v>
      </c>
      <c r="BF236" s="149">
        <f t="shared" si="45"/>
        <v>0</v>
      </c>
      <c r="BG236" s="149">
        <f t="shared" si="46"/>
        <v>0</v>
      </c>
      <c r="BH236" s="149">
        <f t="shared" si="47"/>
        <v>0</v>
      </c>
      <c r="BI236" s="149">
        <f t="shared" si="48"/>
        <v>0</v>
      </c>
      <c r="BJ236" s="13" t="s">
        <v>164</v>
      </c>
      <c r="BK236" s="149">
        <f t="shared" si="49"/>
        <v>0</v>
      </c>
      <c r="BL236" s="13" t="s">
        <v>163</v>
      </c>
      <c r="BM236" s="148" t="s">
        <v>452</v>
      </c>
    </row>
    <row r="237" spans="2:65" s="1" customFormat="1" ht="24.2" customHeight="1">
      <c r="B237" s="135"/>
      <c r="C237" s="136" t="s">
        <v>308</v>
      </c>
      <c r="D237" s="136" t="s">
        <v>159</v>
      </c>
      <c r="E237" s="137" t="s">
        <v>453</v>
      </c>
      <c r="F237" s="138" t="s">
        <v>454</v>
      </c>
      <c r="G237" s="139" t="s">
        <v>162</v>
      </c>
      <c r="H237" s="140">
        <v>232.01300000000001</v>
      </c>
      <c r="I237" s="141"/>
      <c r="J237" s="142">
        <f t="shared" si="40"/>
        <v>0</v>
      </c>
      <c r="K237" s="143"/>
      <c r="L237" s="28"/>
      <c r="M237" s="144" t="s">
        <v>1</v>
      </c>
      <c r="N237" s="145" t="s">
        <v>38</v>
      </c>
      <c r="P237" s="146">
        <f t="shared" si="41"/>
        <v>0</v>
      </c>
      <c r="Q237" s="146">
        <v>0</v>
      </c>
      <c r="R237" s="146">
        <f t="shared" si="42"/>
        <v>0</v>
      </c>
      <c r="S237" s="146">
        <v>0</v>
      </c>
      <c r="T237" s="147">
        <f t="shared" si="43"/>
        <v>0</v>
      </c>
      <c r="AR237" s="148" t="s">
        <v>163</v>
      </c>
      <c r="AT237" s="148" t="s">
        <v>159</v>
      </c>
      <c r="AU237" s="148" t="s">
        <v>164</v>
      </c>
      <c r="AY237" s="13" t="s">
        <v>157</v>
      </c>
      <c r="BE237" s="149">
        <f t="shared" si="44"/>
        <v>0</v>
      </c>
      <c r="BF237" s="149">
        <f t="shared" si="45"/>
        <v>0</v>
      </c>
      <c r="BG237" s="149">
        <f t="shared" si="46"/>
        <v>0</v>
      </c>
      <c r="BH237" s="149">
        <f t="shared" si="47"/>
        <v>0</v>
      </c>
      <c r="BI237" s="149">
        <f t="shared" si="48"/>
        <v>0</v>
      </c>
      <c r="BJ237" s="13" t="s">
        <v>164</v>
      </c>
      <c r="BK237" s="149">
        <f t="shared" si="49"/>
        <v>0</v>
      </c>
      <c r="BL237" s="13" t="s">
        <v>163</v>
      </c>
      <c r="BM237" s="148" t="s">
        <v>455</v>
      </c>
    </row>
    <row r="238" spans="2:65" s="1" customFormat="1" ht="24.2" customHeight="1">
      <c r="B238" s="135"/>
      <c r="C238" s="136" t="s">
        <v>456</v>
      </c>
      <c r="D238" s="136" t="s">
        <v>159</v>
      </c>
      <c r="E238" s="137" t="s">
        <v>457</v>
      </c>
      <c r="F238" s="138" t="s">
        <v>458</v>
      </c>
      <c r="G238" s="139" t="s">
        <v>162</v>
      </c>
      <c r="H238" s="140">
        <v>1794.288</v>
      </c>
      <c r="I238" s="141"/>
      <c r="J238" s="142">
        <f t="shared" si="40"/>
        <v>0</v>
      </c>
      <c r="K238" s="143"/>
      <c r="L238" s="28"/>
      <c r="M238" s="144" t="s">
        <v>1</v>
      </c>
      <c r="N238" s="145" t="s">
        <v>38</v>
      </c>
      <c r="P238" s="146">
        <f t="shared" si="41"/>
        <v>0</v>
      </c>
      <c r="Q238" s="146">
        <v>0</v>
      </c>
      <c r="R238" s="146">
        <f t="shared" si="42"/>
        <v>0</v>
      </c>
      <c r="S238" s="146">
        <v>0</v>
      </c>
      <c r="T238" s="147">
        <f t="shared" si="43"/>
        <v>0</v>
      </c>
      <c r="AR238" s="148" t="s">
        <v>163</v>
      </c>
      <c r="AT238" s="148" t="s">
        <v>159</v>
      </c>
      <c r="AU238" s="148" t="s">
        <v>164</v>
      </c>
      <c r="AY238" s="13" t="s">
        <v>157</v>
      </c>
      <c r="BE238" s="149">
        <f t="shared" si="44"/>
        <v>0</v>
      </c>
      <c r="BF238" s="149">
        <f t="shared" si="45"/>
        <v>0</v>
      </c>
      <c r="BG238" s="149">
        <f t="shared" si="46"/>
        <v>0</v>
      </c>
      <c r="BH238" s="149">
        <f t="shared" si="47"/>
        <v>0</v>
      </c>
      <c r="BI238" s="149">
        <f t="shared" si="48"/>
        <v>0</v>
      </c>
      <c r="BJ238" s="13" t="s">
        <v>164</v>
      </c>
      <c r="BK238" s="149">
        <f t="shared" si="49"/>
        <v>0</v>
      </c>
      <c r="BL238" s="13" t="s">
        <v>163</v>
      </c>
      <c r="BM238" s="148" t="s">
        <v>459</v>
      </c>
    </row>
    <row r="239" spans="2:65" s="1" customFormat="1" ht="24.2" customHeight="1">
      <c r="B239" s="135"/>
      <c r="C239" s="136" t="s">
        <v>312</v>
      </c>
      <c r="D239" s="136" t="s">
        <v>159</v>
      </c>
      <c r="E239" s="137" t="s">
        <v>460</v>
      </c>
      <c r="F239" s="138" t="s">
        <v>461</v>
      </c>
      <c r="G239" s="139" t="s">
        <v>162</v>
      </c>
      <c r="H239" s="140">
        <v>551.32000000000005</v>
      </c>
      <c r="I239" s="141"/>
      <c r="J239" s="142">
        <f t="shared" si="40"/>
        <v>0</v>
      </c>
      <c r="K239" s="143"/>
      <c r="L239" s="28"/>
      <c r="M239" s="144" t="s">
        <v>1</v>
      </c>
      <c r="N239" s="145" t="s">
        <v>38</v>
      </c>
      <c r="P239" s="146">
        <f t="shared" si="41"/>
        <v>0</v>
      </c>
      <c r="Q239" s="146">
        <v>0</v>
      </c>
      <c r="R239" s="146">
        <f t="shared" si="42"/>
        <v>0</v>
      </c>
      <c r="S239" s="146">
        <v>0</v>
      </c>
      <c r="T239" s="147">
        <f t="shared" si="43"/>
        <v>0</v>
      </c>
      <c r="AR239" s="148" t="s">
        <v>163</v>
      </c>
      <c r="AT239" s="148" t="s">
        <v>159</v>
      </c>
      <c r="AU239" s="148" t="s">
        <v>164</v>
      </c>
      <c r="AY239" s="13" t="s">
        <v>157</v>
      </c>
      <c r="BE239" s="149">
        <f t="shared" si="44"/>
        <v>0</v>
      </c>
      <c r="BF239" s="149">
        <f t="shared" si="45"/>
        <v>0</v>
      </c>
      <c r="BG239" s="149">
        <f t="shared" si="46"/>
        <v>0</v>
      </c>
      <c r="BH239" s="149">
        <f t="shared" si="47"/>
        <v>0</v>
      </c>
      <c r="BI239" s="149">
        <f t="shared" si="48"/>
        <v>0</v>
      </c>
      <c r="BJ239" s="13" t="s">
        <v>164</v>
      </c>
      <c r="BK239" s="149">
        <f t="shared" si="49"/>
        <v>0</v>
      </c>
      <c r="BL239" s="13" t="s">
        <v>163</v>
      </c>
      <c r="BM239" s="148" t="s">
        <v>462</v>
      </c>
    </row>
    <row r="240" spans="2:65" s="1" customFormat="1" ht="24.2" customHeight="1">
      <c r="B240" s="135"/>
      <c r="C240" s="136" t="s">
        <v>463</v>
      </c>
      <c r="D240" s="136" t="s">
        <v>159</v>
      </c>
      <c r="E240" s="137" t="s">
        <v>464</v>
      </c>
      <c r="F240" s="138" t="s">
        <v>465</v>
      </c>
      <c r="G240" s="139" t="s">
        <v>162</v>
      </c>
      <c r="H240" s="140">
        <v>1242.9680000000001</v>
      </c>
      <c r="I240" s="141"/>
      <c r="J240" s="142">
        <f t="shared" si="40"/>
        <v>0</v>
      </c>
      <c r="K240" s="143"/>
      <c r="L240" s="28"/>
      <c r="M240" s="144" t="s">
        <v>1</v>
      </c>
      <c r="N240" s="145" t="s">
        <v>38</v>
      </c>
      <c r="P240" s="146">
        <f t="shared" si="41"/>
        <v>0</v>
      </c>
      <c r="Q240" s="146">
        <v>0</v>
      </c>
      <c r="R240" s="146">
        <f t="shared" si="42"/>
        <v>0</v>
      </c>
      <c r="S240" s="146">
        <v>0</v>
      </c>
      <c r="T240" s="147">
        <f t="shared" si="43"/>
        <v>0</v>
      </c>
      <c r="AR240" s="148" t="s">
        <v>163</v>
      </c>
      <c r="AT240" s="148" t="s">
        <v>159</v>
      </c>
      <c r="AU240" s="148" t="s">
        <v>164</v>
      </c>
      <c r="AY240" s="13" t="s">
        <v>157</v>
      </c>
      <c r="BE240" s="149">
        <f t="shared" si="44"/>
        <v>0</v>
      </c>
      <c r="BF240" s="149">
        <f t="shared" si="45"/>
        <v>0</v>
      </c>
      <c r="BG240" s="149">
        <f t="shared" si="46"/>
        <v>0</v>
      </c>
      <c r="BH240" s="149">
        <f t="shared" si="47"/>
        <v>0</v>
      </c>
      <c r="BI240" s="149">
        <f t="shared" si="48"/>
        <v>0</v>
      </c>
      <c r="BJ240" s="13" t="s">
        <v>164</v>
      </c>
      <c r="BK240" s="149">
        <f t="shared" si="49"/>
        <v>0</v>
      </c>
      <c r="BL240" s="13" t="s">
        <v>163</v>
      </c>
      <c r="BM240" s="148" t="s">
        <v>466</v>
      </c>
    </row>
    <row r="241" spans="2:65" s="1" customFormat="1" ht="24.2" customHeight="1">
      <c r="B241" s="135"/>
      <c r="C241" s="136" t="s">
        <v>316</v>
      </c>
      <c r="D241" s="136" t="s">
        <v>159</v>
      </c>
      <c r="E241" s="137" t="s">
        <v>467</v>
      </c>
      <c r="F241" s="138" t="s">
        <v>468</v>
      </c>
      <c r="G241" s="139" t="s">
        <v>162</v>
      </c>
      <c r="H241" s="140">
        <v>1242.9680000000001</v>
      </c>
      <c r="I241" s="141"/>
      <c r="J241" s="142">
        <f t="shared" si="40"/>
        <v>0</v>
      </c>
      <c r="K241" s="143"/>
      <c r="L241" s="28"/>
      <c r="M241" s="144" t="s">
        <v>1</v>
      </c>
      <c r="N241" s="145" t="s">
        <v>38</v>
      </c>
      <c r="P241" s="146">
        <f t="shared" si="41"/>
        <v>0</v>
      </c>
      <c r="Q241" s="146">
        <v>0</v>
      </c>
      <c r="R241" s="146">
        <f t="shared" si="42"/>
        <v>0</v>
      </c>
      <c r="S241" s="146">
        <v>0</v>
      </c>
      <c r="T241" s="147">
        <f t="shared" si="43"/>
        <v>0</v>
      </c>
      <c r="AR241" s="148" t="s">
        <v>163</v>
      </c>
      <c r="AT241" s="148" t="s">
        <v>159</v>
      </c>
      <c r="AU241" s="148" t="s">
        <v>164</v>
      </c>
      <c r="AY241" s="13" t="s">
        <v>157</v>
      </c>
      <c r="BE241" s="149">
        <f t="shared" si="44"/>
        <v>0</v>
      </c>
      <c r="BF241" s="149">
        <f t="shared" si="45"/>
        <v>0</v>
      </c>
      <c r="BG241" s="149">
        <f t="shared" si="46"/>
        <v>0</v>
      </c>
      <c r="BH241" s="149">
        <f t="shared" si="47"/>
        <v>0</v>
      </c>
      <c r="BI241" s="149">
        <f t="shared" si="48"/>
        <v>0</v>
      </c>
      <c r="BJ241" s="13" t="s">
        <v>164</v>
      </c>
      <c r="BK241" s="149">
        <f t="shared" si="49"/>
        <v>0</v>
      </c>
      <c r="BL241" s="13" t="s">
        <v>163</v>
      </c>
      <c r="BM241" s="148" t="s">
        <v>469</v>
      </c>
    </row>
    <row r="242" spans="2:65" s="1" customFormat="1" ht="24.2" customHeight="1">
      <c r="B242" s="135"/>
      <c r="C242" s="136" t="s">
        <v>470</v>
      </c>
      <c r="D242" s="136" t="s">
        <v>159</v>
      </c>
      <c r="E242" s="137" t="s">
        <v>471</v>
      </c>
      <c r="F242" s="138" t="s">
        <v>472</v>
      </c>
      <c r="G242" s="139" t="s">
        <v>162</v>
      </c>
      <c r="H242" s="140">
        <v>1474.981</v>
      </c>
      <c r="I242" s="141"/>
      <c r="J242" s="142">
        <f t="shared" si="40"/>
        <v>0</v>
      </c>
      <c r="K242" s="143"/>
      <c r="L242" s="28"/>
      <c r="M242" s="144" t="s">
        <v>1</v>
      </c>
      <c r="N242" s="145" t="s">
        <v>38</v>
      </c>
      <c r="P242" s="146">
        <f t="shared" si="41"/>
        <v>0</v>
      </c>
      <c r="Q242" s="146">
        <v>0</v>
      </c>
      <c r="R242" s="146">
        <f t="shared" si="42"/>
        <v>0</v>
      </c>
      <c r="S242" s="146">
        <v>0</v>
      </c>
      <c r="T242" s="147">
        <f t="shared" si="43"/>
        <v>0</v>
      </c>
      <c r="AR242" s="148" t="s">
        <v>163</v>
      </c>
      <c r="AT242" s="148" t="s">
        <v>159</v>
      </c>
      <c r="AU242" s="148" t="s">
        <v>164</v>
      </c>
      <c r="AY242" s="13" t="s">
        <v>157</v>
      </c>
      <c r="BE242" s="149">
        <f t="shared" si="44"/>
        <v>0</v>
      </c>
      <c r="BF242" s="149">
        <f t="shared" si="45"/>
        <v>0</v>
      </c>
      <c r="BG242" s="149">
        <f t="shared" si="46"/>
        <v>0</v>
      </c>
      <c r="BH242" s="149">
        <f t="shared" si="47"/>
        <v>0</v>
      </c>
      <c r="BI242" s="149">
        <f t="shared" si="48"/>
        <v>0</v>
      </c>
      <c r="BJ242" s="13" t="s">
        <v>164</v>
      </c>
      <c r="BK242" s="149">
        <f t="shared" si="49"/>
        <v>0</v>
      </c>
      <c r="BL242" s="13" t="s">
        <v>163</v>
      </c>
      <c r="BM242" s="148" t="s">
        <v>473</v>
      </c>
    </row>
    <row r="243" spans="2:65" s="1" customFormat="1" ht="37.9" customHeight="1">
      <c r="B243" s="135"/>
      <c r="C243" s="136" t="s">
        <v>319</v>
      </c>
      <c r="D243" s="136" t="s">
        <v>159</v>
      </c>
      <c r="E243" s="137" t="s">
        <v>474</v>
      </c>
      <c r="F243" s="138" t="s">
        <v>475</v>
      </c>
      <c r="G243" s="139" t="s">
        <v>162</v>
      </c>
      <c r="H243" s="140">
        <v>734.255</v>
      </c>
      <c r="I243" s="141"/>
      <c r="J243" s="142">
        <f t="shared" si="40"/>
        <v>0</v>
      </c>
      <c r="K243" s="143"/>
      <c r="L243" s="28"/>
      <c r="M243" s="144" t="s">
        <v>1</v>
      </c>
      <c r="N243" s="145" t="s">
        <v>38</v>
      </c>
      <c r="P243" s="146">
        <f t="shared" si="41"/>
        <v>0</v>
      </c>
      <c r="Q243" s="146">
        <v>0</v>
      </c>
      <c r="R243" s="146">
        <f t="shared" si="42"/>
        <v>0</v>
      </c>
      <c r="S243" s="146">
        <v>0</v>
      </c>
      <c r="T243" s="147">
        <f t="shared" si="43"/>
        <v>0</v>
      </c>
      <c r="AR243" s="148" t="s">
        <v>163</v>
      </c>
      <c r="AT243" s="148" t="s">
        <v>159</v>
      </c>
      <c r="AU243" s="148" t="s">
        <v>164</v>
      </c>
      <c r="AY243" s="13" t="s">
        <v>157</v>
      </c>
      <c r="BE243" s="149">
        <f t="shared" si="44"/>
        <v>0</v>
      </c>
      <c r="BF243" s="149">
        <f t="shared" si="45"/>
        <v>0</v>
      </c>
      <c r="BG243" s="149">
        <f t="shared" si="46"/>
        <v>0</v>
      </c>
      <c r="BH243" s="149">
        <f t="shared" si="47"/>
        <v>0</v>
      </c>
      <c r="BI243" s="149">
        <f t="shared" si="48"/>
        <v>0</v>
      </c>
      <c r="BJ243" s="13" t="s">
        <v>164</v>
      </c>
      <c r="BK243" s="149">
        <f t="shared" si="49"/>
        <v>0</v>
      </c>
      <c r="BL243" s="13" t="s">
        <v>163</v>
      </c>
      <c r="BM243" s="148" t="s">
        <v>476</v>
      </c>
    </row>
    <row r="244" spans="2:65" s="1" customFormat="1" ht="37.9" customHeight="1">
      <c r="B244" s="135"/>
      <c r="C244" s="136" t="s">
        <v>477</v>
      </c>
      <c r="D244" s="136" t="s">
        <v>159</v>
      </c>
      <c r="E244" s="137" t="s">
        <v>478</v>
      </c>
      <c r="F244" s="138" t="s">
        <v>479</v>
      </c>
      <c r="G244" s="139" t="s">
        <v>162</v>
      </c>
      <c r="H244" s="140">
        <v>52.02</v>
      </c>
      <c r="I244" s="141"/>
      <c r="J244" s="142">
        <f t="shared" si="40"/>
        <v>0</v>
      </c>
      <c r="K244" s="143"/>
      <c r="L244" s="28"/>
      <c r="M244" s="144" t="s">
        <v>1</v>
      </c>
      <c r="N244" s="145" t="s">
        <v>38</v>
      </c>
      <c r="P244" s="146">
        <f t="shared" si="41"/>
        <v>0</v>
      </c>
      <c r="Q244" s="146">
        <v>0</v>
      </c>
      <c r="R244" s="146">
        <f t="shared" si="42"/>
        <v>0</v>
      </c>
      <c r="S244" s="146">
        <v>0</v>
      </c>
      <c r="T244" s="147">
        <f t="shared" si="43"/>
        <v>0</v>
      </c>
      <c r="AR244" s="148" t="s">
        <v>163</v>
      </c>
      <c r="AT244" s="148" t="s">
        <v>159</v>
      </c>
      <c r="AU244" s="148" t="s">
        <v>164</v>
      </c>
      <c r="AY244" s="13" t="s">
        <v>157</v>
      </c>
      <c r="BE244" s="149">
        <f t="shared" si="44"/>
        <v>0</v>
      </c>
      <c r="BF244" s="149">
        <f t="shared" si="45"/>
        <v>0</v>
      </c>
      <c r="BG244" s="149">
        <f t="shared" si="46"/>
        <v>0</v>
      </c>
      <c r="BH244" s="149">
        <f t="shared" si="47"/>
        <v>0</v>
      </c>
      <c r="BI244" s="149">
        <f t="shared" si="48"/>
        <v>0</v>
      </c>
      <c r="BJ244" s="13" t="s">
        <v>164</v>
      </c>
      <c r="BK244" s="149">
        <f t="shared" si="49"/>
        <v>0</v>
      </c>
      <c r="BL244" s="13" t="s">
        <v>163</v>
      </c>
      <c r="BM244" s="148" t="s">
        <v>480</v>
      </c>
    </row>
    <row r="245" spans="2:65" s="1" customFormat="1" ht="24.2" customHeight="1">
      <c r="B245" s="135"/>
      <c r="C245" s="136" t="s">
        <v>323</v>
      </c>
      <c r="D245" s="136" t="s">
        <v>159</v>
      </c>
      <c r="E245" s="137" t="s">
        <v>481</v>
      </c>
      <c r="F245" s="138" t="s">
        <v>482</v>
      </c>
      <c r="G245" s="139" t="s">
        <v>162</v>
      </c>
      <c r="H245" s="140">
        <v>126.795</v>
      </c>
      <c r="I245" s="141"/>
      <c r="J245" s="142">
        <f t="shared" si="40"/>
        <v>0</v>
      </c>
      <c r="K245" s="143"/>
      <c r="L245" s="28"/>
      <c r="M245" s="144" t="s">
        <v>1</v>
      </c>
      <c r="N245" s="145" t="s">
        <v>38</v>
      </c>
      <c r="P245" s="146">
        <f t="shared" si="41"/>
        <v>0</v>
      </c>
      <c r="Q245" s="146">
        <v>0</v>
      </c>
      <c r="R245" s="146">
        <f t="shared" si="42"/>
        <v>0</v>
      </c>
      <c r="S245" s="146">
        <v>0</v>
      </c>
      <c r="T245" s="147">
        <f t="shared" si="43"/>
        <v>0</v>
      </c>
      <c r="AR245" s="148" t="s">
        <v>163</v>
      </c>
      <c r="AT245" s="148" t="s">
        <v>159</v>
      </c>
      <c r="AU245" s="148" t="s">
        <v>164</v>
      </c>
      <c r="AY245" s="13" t="s">
        <v>157</v>
      </c>
      <c r="BE245" s="149">
        <f t="shared" si="44"/>
        <v>0</v>
      </c>
      <c r="BF245" s="149">
        <f t="shared" si="45"/>
        <v>0</v>
      </c>
      <c r="BG245" s="149">
        <f t="shared" si="46"/>
        <v>0</v>
      </c>
      <c r="BH245" s="149">
        <f t="shared" si="47"/>
        <v>0</v>
      </c>
      <c r="BI245" s="149">
        <f t="shared" si="48"/>
        <v>0</v>
      </c>
      <c r="BJ245" s="13" t="s">
        <v>164</v>
      </c>
      <c r="BK245" s="149">
        <f t="shared" si="49"/>
        <v>0</v>
      </c>
      <c r="BL245" s="13" t="s">
        <v>163</v>
      </c>
      <c r="BM245" s="148" t="s">
        <v>483</v>
      </c>
    </row>
    <row r="246" spans="2:65" s="1" customFormat="1" ht="24.2" customHeight="1">
      <c r="B246" s="135"/>
      <c r="C246" s="136" t="s">
        <v>484</v>
      </c>
      <c r="D246" s="136" t="s">
        <v>159</v>
      </c>
      <c r="E246" s="137" t="s">
        <v>485</v>
      </c>
      <c r="F246" s="138" t="s">
        <v>486</v>
      </c>
      <c r="G246" s="139" t="s">
        <v>162</v>
      </c>
      <c r="H246" s="140">
        <v>607.95500000000004</v>
      </c>
      <c r="I246" s="141"/>
      <c r="J246" s="142">
        <f t="shared" si="40"/>
        <v>0</v>
      </c>
      <c r="K246" s="143"/>
      <c r="L246" s="28"/>
      <c r="M246" s="144" t="s">
        <v>1</v>
      </c>
      <c r="N246" s="145" t="s">
        <v>38</v>
      </c>
      <c r="P246" s="146">
        <f t="shared" si="41"/>
        <v>0</v>
      </c>
      <c r="Q246" s="146">
        <v>0</v>
      </c>
      <c r="R246" s="146">
        <f t="shared" si="42"/>
        <v>0</v>
      </c>
      <c r="S246" s="146">
        <v>0</v>
      </c>
      <c r="T246" s="147">
        <f t="shared" si="43"/>
        <v>0</v>
      </c>
      <c r="AR246" s="148" t="s">
        <v>163</v>
      </c>
      <c r="AT246" s="148" t="s">
        <v>159</v>
      </c>
      <c r="AU246" s="148" t="s">
        <v>164</v>
      </c>
      <c r="AY246" s="13" t="s">
        <v>157</v>
      </c>
      <c r="BE246" s="149">
        <f t="shared" si="44"/>
        <v>0</v>
      </c>
      <c r="BF246" s="149">
        <f t="shared" si="45"/>
        <v>0</v>
      </c>
      <c r="BG246" s="149">
        <f t="shared" si="46"/>
        <v>0</v>
      </c>
      <c r="BH246" s="149">
        <f t="shared" si="47"/>
        <v>0</v>
      </c>
      <c r="BI246" s="149">
        <f t="shared" si="48"/>
        <v>0</v>
      </c>
      <c r="BJ246" s="13" t="s">
        <v>164</v>
      </c>
      <c r="BK246" s="149">
        <f t="shared" si="49"/>
        <v>0</v>
      </c>
      <c r="BL246" s="13" t="s">
        <v>163</v>
      </c>
      <c r="BM246" s="148" t="s">
        <v>487</v>
      </c>
    </row>
    <row r="247" spans="2:65" s="1" customFormat="1" ht="24.2" customHeight="1">
      <c r="B247" s="135"/>
      <c r="C247" s="136" t="s">
        <v>326</v>
      </c>
      <c r="D247" s="136" t="s">
        <v>159</v>
      </c>
      <c r="E247" s="137" t="s">
        <v>488</v>
      </c>
      <c r="F247" s="138" t="s">
        <v>489</v>
      </c>
      <c r="G247" s="139" t="s">
        <v>162</v>
      </c>
      <c r="H247" s="140">
        <v>53.12</v>
      </c>
      <c r="I247" s="141"/>
      <c r="J247" s="142">
        <f t="shared" si="40"/>
        <v>0</v>
      </c>
      <c r="K247" s="143"/>
      <c r="L247" s="28"/>
      <c r="M247" s="144" t="s">
        <v>1</v>
      </c>
      <c r="N247" s="145" t="s">
        <v>38</v>
      </c>
      <c r="P247" s="146">
        <f t="shared" si="41"/>
        <v>0</v>
      </c>
      <c r="Q247" s="146">
        <v>0</v>
      </c>
      <c r="R247" s="146">
        <f t="shared" si="42"/>
        <v>0</v>
      </c>
      <c r="S247" s="146">
        <v>0</v>
      </c>
      <c r="T247" s="147">
        <f t="shared" si="43"/>
        <v>0</v>
      </c>
      <c r="AR247" s="148" t="s">
        <v>163</v>
      </c>
      <c r="AT247" s="148" t="s">
        <v>159</v>
      </c>
      <c r="AU247" s="148" t="s">
        <v>164</v>
      </c>
      <c r="AY247" s="13" t="s">
        <v>157</v>
      </c>
      <c r="BE247" s="149">
        <f t="shared" si="44"/>
        <v>0</v>
      </c>
      <c r="BF247" s="149">
        <f t="shared" si="45"/>
        <v>0</v>
      </c>
      <c r="BG247" s="149">
        <f t="shared" si="46"/>
        <v>0</v>
      </c>
      <c r="BH247" s="149">
        <f t="shared" si="47"/>
        <v>0</v>
      </c>
      <c r="BI247" s="149">
        <f t="shared" si="48"/>
        <v>0</v>
      </c>
      <c r="BJ247" s="13" t="s">
        <v>164</v>
      </c>
      <c r="BK247" s="149">
        <f t="shared" si="49"/>
        <v>0</v>
      </c>
      <c r="BL247" s="13" t="s">
        <v>163</v>
      </c>
      <c r="BM247" s="148" t="s">
        <v>490</v>
      </c>
    </row>
    <row r="248" spans="2:65" s="1" customFormat="1" ht="16.5" customHeight="1">
      <c r="B248" s="135"/>
      <c r="C248" s="136" t="s">
        <v>491</v>
      </c>
      <c r="D248" s="136" t="s">
        <v>159</v>
      </c>
      <c r="E248" s="137" t="s">
        <v>492</v>
      </c>
      <c r="F248" s="138" t="s">
        <v>493</v>
      </c>
      <c r="G248" s="139" t="s">
        <v>162</v>
      </c>
      <c r="H248" s="140">
        <v>734.255</v>
      </c>
      <c r="I248" s="141"/>
      <c r="J248" s="142">
        <f t="shared" si="40"/>
        <v>0</v>
      </c>
      <c r="K248" s="143"/>
      <c r="L248" s="28"/>
      <c r="M248" s="144" t="s">
        <v>1</v>
      </c>
      <c r="N248" s="145" t="s">
        <v>38</v>
      </c>
      <c r="P248" s="146">
        <f t="shared" si="41"/>
        <v>0</v>
      </c>
      <c r="Q248" s="146">
        <v>0</v>
      </c>
      <c r="R248" s="146">
        <f t="shared" si="42"/>
        <v>0</v>
      </c>
      <c r="S248" s="146">
        <v>0</v>
      </c>
      <c r="T248" s="147">
        <f t="shared" si="43"/>
        <v>0</v>
      </c>
      <c r="AR248" s="148" t="s">
        <v>163</v>
      </c>
      <c r="AT248" s="148" t="s">
        <v>159</v>
      </c>
      <c r="AU248" s="148" t="s">
        <v>164</v>
      </c>
      <c r="AY248" s="13" t="s">
        <v>157</v>
      </c>
      <c r="BE248" s="149">
        <f t="shared" si="44"/>
        <v>0</v>
      </c>
      <c r="BF248" s="149">
        <f t="shared" si="45"/>
        <v>0</v>
      </c>
      <c r="BG248" s="149">
        <f t="shared" si="46"/>
        <v>0</v>
      </c>
      <c r="BH248" s="149">
        <f t="shared" si="47"/>
        <v>0</v>
      </c>
      <c r="BI248" s="149">
        <f t="shared" si="48"/>
        <v>0</v>
      </c>
      <c r="BJ248" s="13" t="s">
        <v>164</v>
      </c>
      <c r="BK248" s="149">
        <f t="shared" si="49"/>
        <v>0</v>
      </c>
      <c r="BL248" s="13" t="s">
        <v>163</v>
      </c>
      <c r="BM248" s="148" t="s">
        <v>494</v>
      </c>
    </row>
    <row r="249" spans="2:65" s="1" customFormat="1" ht="21.75" customHeight="1">
      <c r="B249" s="135"/>
      <c r="C249" s="136" t="s">
        <v>495</v>
      </c>
      <c r="D249" s="136" t="s">
        <v>159</v>
      </c>
      <c r="E249" s="137" t="s">
        <v>496</v>
      </c>
      <c r="F249" s="138" t="s">
        <v>497</v>
      </c>
      <c r="G249" s="139" t="s">
        <v>162</v>
      </c>
      <c r="H249" s="140">
        <v>734.255</v>
      </c>
      <c r="I249" s="141"/>
      <c r="J249" s="142">
        <f t="shared" si="40"/>
        <v>0</v>
      </c>
      <c r="K249" s="143"/>
      <c r="L249" s="28"/>
      <c r="M249" s="144" t="s">
        <v>1</v>
      </c>
      <c r="N249" s="145" t="s">
        <v>38</v>
      </c>
      <c r="P249" s="146">
        <f t="shared" si="41"/>
        <v>0</v>
      </c>
      <c r="Q249" s="146">
        <v>0</v>
      </c>
      <c r="R249" s="146">
        <f t="shared" si="42"/>
        <v>0</v>
      </c>
      <c r="S249" s="146">
        <v>0</v>
      </c>
      <c r="T249" s="147">
        <f t="shared" si="43"/>
        <v>0</v>
      </c>
      <c r="AR249" s="148" t="s">
        <v>163</v>
      </c>
      <c r="AT249" s="148" t="s">
        <v>159</v>
      </c>
      <c r="AU249" s="148" t="s">
        <v>164</v>
      </c>
      <c r="AY249" s="13" t="s">
        <v>157</v>
      </c>
      <c r="BE249" s="149">
        <f t="shared" si="44"/>
        <v>0</v>
      </c>
      <c r="BF249" s="149">
        <f t="shared" si="45"/>
        <v>0</v>
      </c>
      <c r="BG249" s="149">
        <f t="shared" si="46"/>
        <v>0</v>
      </c>
      <c r="BH249" s="149">
        <f t="shared" si="47"/>
        <v>0</v>
      </c>
      <c r="BI249" s="149">
        <f t="shared" si="48"/>
        <v>0</v>
      </c>
      <c r="BJ249" s="13" t="s">
        <v>164</v>
      </c>
      <c r="BK249" s="149">
        <f t="shared" si="49"/>
        <v>0</v>
      </c>
      <c r="BL249" s="13" t="s">
        <v>163</v>
      </c>
      <c r="BM249" s="148" t="s">
        <v>498</v>
      </c>
    </row>
    <row r="250" spans="2:65" s="1" customFormat="1" ht="24.2" customHeight="1">
      <c r="B250" s="135"/>
      <c r="C250" s="136" t="s">
        <v>330</v>
      </c>
      <c r="D250" s="136" t="s">
        <v>159</v>
      </c>
      <c r="E250" s="137" t="s">
        <v>499</v>
      </c>
      <c r="F250" s="138" t="s">
        <v>500</v>
      </c>
      <c r="G250" s="139" t="s">
        <v>162</v>
      </c>
      <c r="H250" s="140">
        <v>476.733</v>
      </c>
      <c r="I250" s="141"/>
      <c r="J250" s="142">
        <f t="shared" si="40"/>
        <v>0</v>
      </c>
      <c r="K250" s="143"/>
      <c r="L250" s="28"/>
      <c r="M250" s="144" t="s">
        <v>1</v>
      </c>
      <c r="N250" s="145" t="s">
        <v>38</v>
      </c>
      <c r="P250" s="146">
        <f t="shared" si="41"/>
        <v>0</v>
      </c>
      <c r="Q250" s="146">
        <v>0</v>
      </c>
      <c r="R250" s="146">
        <f t="shared" si="42"/>
        <v>0</v>
      </c>
      <c r="S250" s="146">
        <v>0</v>
      </c>
      <c r="T250" s="147">
        <f t="shared" si="43"/>
        <v>0</v>
      </c>
      <c r="AR250" s="148" t="s">
        <v>163</v>
      </c>
      <c r="AT250" s="148" t="s">
        <v>159</v>
      </c>
      <c r="AU250" s="148" t="s">
        <v>164</v>
      </c>
      <c r="AY250" s="13" t="s">
        <v>157</v>
      </c>
      <c r="BE250" s="149">
        <f t="shared" si="44"/>
        <v>0</v>
      </c>
      <c r="BF250" s="149">
        <f t="shared" si="45"/>
        <v>0</v>
      </c>
      <c r="BG250" s="149">
        <f t="shared" si="46"/>
        <v>0</v>
      </c>
      <c r="BH250" s="149">
        <f t="shared" si="47"/>
        <v>0</v>
      </c>
      <c r="BI250" s="149">
        <f t="shared" si="48"/>
        <v>0</v>
      </c>
      <c r="BJ250" s="13" t="s">
        <v>164</v>
      </c>
      <c r="BK250" s="149">
        <f t="shared" si="49"/>
        <v>0</v>
      </c>
      <c r="BL250" s="13" t="s">
        <v>163</v>
      </c>
      <c r="BM250" s="148" t="s">
        <v>501</v>
      </c>
    </row>
    <row r="251" spans="2:65" s="1" customFormat="1" ht="24.2" customHeight="1">
      <c r="B251" s="135"/>
      <c r="C251" s="136" t="s">
        <v>502</v>
      </c>
      <c r="D251" s="136" t="s">
        <v>159</v>
      </c>
      <c r="E251" s="137" t="s">
        <v>503</v>
      </c>
      <c r="F251" s="138" t="s">
        <v>504</v>
      </c>
      <c r="G251" s="139" t="s">
        <v>162</v>
      </c>
      <c r="H251" s="140">
        <v>385.25</v>
      </c>
      <c r="I251" s="141"/>
      <c r="J251" s="142">
        <f t="shared" si="40"/>
        <v>0</v>
      </c>
      <c r="K251" s="143"/>
      <c r="L251" s="28"/>
      <c r="M251" s="144" t="s">
        <v>1</v>
      </c>
      <c r="N251" s="145" t="s">
        <v>38</v>
      </c>
      <c r="P251" s="146">
        <f t="shared" si="41"/>
        <v>0</v>
      </c>
      <c r="Q251" s="146">
        <v>0</v>
      </c>
      <c r="R251" s="146">
        <f t="shared" si="42"/>
        <v>0</v>
      </c>
      <c r="S251" s="146">
        <v>0</v>
      </c>
      <c r="T251" s="147">
        <f t="shared" si="43"/>
        <v>0</v>
      </c>
      <c r="AR251" s="148" t="s">
        <v>163</v>
      </c>
      <c r="AT251" s="148" t="s">
        <v>159</v>
      </c>
      <c r="AU251" s="148" t="s">
        <v>164</v>
      </c>
      <c r="AY251" s="13" t="s">
        <v>157</v>
      </c>
      <c r="BE251" s="149">
        <f t="shared" si="44"/>
        <v>0</v>
      </c>
      <c r="BF251" s="149">
        <f t="shared" si="45"/>
        <v>0</v>
      </c>
      <c r="BG251" s="149">
        <f t="shared" si="46"/>
        <v>0</v>
      </c>
      <c r="BH251" s="149">
        <f t="shared" si="47"/>
        <v>0</v>
      </c>
      <c r="BI251" s="149">
        <f t="shared" si="48"/>
        <v>0</v>
      </c>
      <c r="BJ251" s="13" t="s">
        <v>164</v>
      </c>
      <c r="BK251" s="149">
        <f t="shared" si="49"/>
        <v>0</v>
      </c>
      <c r="BL251" s="13" t="s">
        <v>163</v>
      </c>
      <c r="BM251" s="148" t="s">
        <v>505</v>
      </c>
    </row>
    <row r="252" spans="2:65" s="1" customFormat="1" ht="24.2" customHeight="1">
      <c r="B252" s="135"/>
      <c r="C252" s="136" t="s">
        <v>333</v>
      </c>
      <c r="D252" s="136" t="s">
        <v>159</v>
      </c>
      <c r="E252" s="137" t="s">
        <v>506</v>
      </c>
      <c r="F252" s="138" t="s">
        <v>507</v>
      </c>
      <c r="G252" s="139" t="s">
        <v>167</v>
      </c>
      <c r="H252" s="140">
        <v>6.27</v>
      </c>
      <c r="I252" s="141"/>
      <c r="J252" s="142">
        <f t="shared" si="40"/>
        <v>0</v>
      </c>
      <c r="K252" s="143"/>
      <c r="L252" s="28"/>
      <c r="M252" s="144" t="s">
        <v>1</v>
      </c>
      <c r="N252" s="145" t="s">
        <v>38</v>
      </c>
      <c r="P252" s="146">
        <f t="shared" si="41"/>
        <v>0</v>
      </c>
      <c r="Q252" s="146">
        <v>0</v>
      </c>
      <c r="R252" s="146">
        <f t="shared" si="42"/>
        <v>0</v>
      </c>
      <c r="S252" s="146">
        <v>0</v>
      </c>
      <c r="T252" s="147">
        <f t="shared" si="43"/>
        <v>0</v>
      </c>
      <c r="AR252" s="148" t="s">
        <v>163</v>
      </c>
      <c r="AT252" s="148" t="s">
        <v>159</v>
      </c>
      <c r="AU252" s="148" t="s">
        <v>164</v>
      </c>
      <c r="AY252" s="13" t="s">
        <v>157</v>
      </c>
      <c r="BE252" s="149">
        <f t="shared" si="44"/>
        <v>0</v>
      </c>
      <c r="BF252" s="149">
        <f t="shared" si="45"/>
        <v>0</v>
      </c>
      <c r="BG252" s="149">
        <f t="shared" si="46"/>
        <v>0</v>
      </c>
      <c r="BH252" s="149">
        <f t="shared" si="47"/>
        <v>0</v>
      </c>
      <c r="BI252" s="149">
        <f t="shared" si="48"/>
        <v>0</v>
      </c>
      <c r="BJ252" s="13" t="s">
        <v>164</v>
      </c>
      <c r="BK252" s="149">
        <f t="shared" si="49"/>
        <v>0</v>
      </c>
      <c r="BL252" s="13" t="s">
        <v>163</v>
      </c>
      <c r="BM252" s="148" t="s">
        <v>508</v>
      </c>
    </row>
    <row r="253" spans="2:65" s="1" customFormat="1" ht="21.75" customHeight="1">
      <c r="B253" s="135"/>
      <c r="C253" s="136" t="s">
        <v>509</v>
      </c>
      <c r="D253" s="136" t="s">
        <v>159</v>
      </c>
      <c r="E253" s="137" t="s">
        <v>510</v>
      </c>
      <c r="F253" s="138" t="s">
        <v>511</v>
      </c>
      <c r="G253" s="139" t="s">
        <v>162</v>
      </c>
      <c r="H253" s="140">
        <v>1300.5899999999999</v>
      </c>
      <c r="I253" s="141"/>
      <c r="J253" s="142">
        <f t="shared" si="40"/>
        <v>0</v>
      </c>
      <c r="K253" s="143"/>
      <c r="L253" s="28"/>
      <c r="M253" s="144" t="s">
        <v>1</v>
      </c>
      <c r="N253" s="145" t="s">
        <v>38</v>
      </c>
      <c r="P253" s="146">
        <f t="shared" si="41"/>
        <v>0</v>
      </c>
      <c r="Q253" s="146">
        <v>0</v>
      </c>
      <c r="R253" s="146">
        <f t="shared" si="42"/>
        <v>0</v>
      </c>
      <c r="S253" s="146">
        <v>0</v>
      </c>
      <c r="T253" s="147">
        <f t="shared" si="43"/>
        <v>0</v>
      </c>
      <c r="AR253" s="148" t="s">
        <v>163</v>
      </c>
      <c r="AT253" s="148" t="s">
        <v>159</v>
      </c>
      <c r="AU253" s="148" t="s">
        <v>164</v>
      </c>
      <c r="AY253" s="13" t="s">
        <v>157</v>
      </c>
      <c r="BE253" s="149">
        <f t="shared" si="44"/>
        <v>0</v>
      </c>
      <c r="BF253" s="149">
        <f t="shared" si="45"/>
        <v>0</v>
      </c>
      <c r="BG253" s="149">
        <f t="shared" si="46"/>
        <v>0</v>
      </c>
      <c r="BH253" s="149">
        <f t="shared" si="47"/>
        <v>0</v>
      </c>
      <c r="BI253" s="149">
        <f t="shared" si="48"/>
        <v>0</v>
      </c>
      <c r="BJ253" s="13" t="s">
        <v>164</v>
      </c>
      <c r="BK253" s="149">
        <f t="shared" si="49"/>
        <v>0</v>
      </c>
      <c r="BL253" s="13" t="s">
        <v>163</v>
      </c>
      <c r="BM253" s="148" t="s">
        <v>512</v>
      </c>
    </row>
    <row r="254" spans="2:65" s="1" customFormat="1" ht="24.2" customHeight="1">
      <c r="B254" s="135"/>
      <c r="C254" s="136" t="s">
        <v>338</v>
      </c>
      <c r="D254" s="136" t="s">
        <v>159</v>
      </c>
      <c r="E254" s="137" t="s">
        <v>513</v>
      </c>
      <c r="F254" s="138" t="s">
        <v>514</v>
      </c>
      <c r="G254" s="139" t="s">
        <v>311</v>
      </c>
      <c r="H254" s="140">
        <v>144.30000000000001</v>
      </c>
      <c r="I254" s="141"/>
      <c r="J254" s="142">
        <f t="shared" si="40"/>
        <v>0</v>
      </c>
      <c r="K254" s="143"/>
      <c r="L254" s="28"/>
      <c r="M254" s="144" t="s">
        <v>1</v>
      </c>
      <c r="N254" s="145" t="s">
        <v>38</v>
      </c>
      <c r="P254" s="146">
        <f t="shared" si="41"/>
        <v>0</v>
      </c>
      <c r="Q254" s="146">
        <v>0</v>
      </c>
      <c r="R254" s="146">
        <f t="shared" si="42"/>
        <v>0</v>
      </c>
      <c r="S254" s="146">
        <v>0</v>
      </c>
      <c r="T254" s="147">
        <f t="shared" si="43"/>
        <v>0</v>
      </c>
      <c r="AR254" s="148" t="s">
        <v>163</v>
      </c>
      <c r="AT254" s="148" t="s">
        <v>159</v>
      </c>
      <c r="AU254" s="148" t="s">
        <v>164</v>
      </c>
      <c r="AY254" s="13" t="s">
        <v>157</v>
      </c>
      <c r="BE254" s="149">
        <f t="shared" si="44"/>
        <v>0</v>
      </c>
      <c r="BF254" s="149">
        <f t="shared" si="45"/>
        <v>0</v>
      </c>
      <c r="BG254" s="149">
        <f t="shared" si="46"/>
        <v>0</v>
      </c>
      <c r="BH254" s="149">
        <f t="shared" si="47"/>
        <v>0</v>
      </c>
      <c r="BI254" s="149">
        <f t="shared" si="48"/>
        <v>0</v>
      </c>
      <c r="BJ254" s="13" t="s">
        <v>164</v>
      </c>
      <c r="BK254" s="149">
        <f t="shared" si="49"/>
        <v>0</v>
      </c>
      <c r="BL254" s="13" t="s">
        <v>163</v>
      </c>
      <c r="BM254" s="148" t="s">
        <v>515</v>
      </c>
    </row>
    <row r="255" spans="2:65" s="1" customFormat="1" ht="24.2" customHeight="1">
      <c r="B255" s="135"/>
      <c r="C255" s="150" t="s">
        <v>516</v>
      </c>
      <c r="D255" s="150" t="s">
        <v>276</v>
      </c>
      <c r="E255" s="151" t="s">
        <v>517</v>
      </c>
      <c r="F255" s="152" t="s">
        <v>518</v>
      </c>
      <c r="G255" s="153" t="s">
        <v>311</v>
      </c>
      <c r="H255" s="154">
        <v>165.94499999999999</v>
      </c>
      <c r="I255" s="155"/>
      <c r="J255" s="156">
        <f t="shared" si="40"/>
        <v>0</v>
      </c>
      <c r="K255" s="157"/>
      <c r="L255" s="158"/>
      <c r="M255" s="159" t="s">
        <v>1</v>
      </c>
      <c r="N255" s="160" t="s">
        <v>38</v>
      </c>
      <c r="P255" s="146">
        <f t="shared" si="41"/>
        <v>0</v>
      </c>
      <c r="Q255" s="146">
        <v>0</v>
      </c>
      <c r="R255" s="146">
        <f t="shared" si="42"/>
        <v>0</v>
      </c>
      <c r="S255" s="146">
        <v>0</v>
      </c>
      <c r="T255" s="147">
        <f t="shared" si="43"/>
        <v>0</v>
      </c>
      <c r="AR255" s="148" t="s">
        <v>174</v>
      </c>
      <c r="AT255" s="148" t="s">
        <v>276</v>
      </c>
      <c r="AU255" s="148" t="s">
        <v>164</v>
      </c>
      <c r="AY255" s="13" t="s">
        <v>157</v>
      </c>
      <c r="BE255" s="149">
        <f t="shared" si="44"/>
        <v>0</v>
      </c>
      <c r="BF255" s="149">
        <f t="shared" si="45"/>
        <v>0</v>
      </c>
      <c r="BG255" s="149">
        <f t="shared" si="46"/>
        <v>0</v>
      </c>
      <c r="BH255" s="149">
        <f t="shared" si="47"/>
        <v>0</v>
      </c>
      <c r="BI255" s="149">
        <f t="shared" si="48"/>
        <v>0</v>
      </c>
      <c r="BJ255" s="13" t="s">
        <v>164</v>
      </c>
      <c r="BK255" s="149">
        <f t="shared" si="49"/>
        <v>0</v>
      </c>
      <c r="BL255" s="13" t="s">
        <v>163</v>
      </c>
      <c r="BM255" s="148" t="s">
        <v>519</v>
      </c>
    </row>
    <row r="256" spans="2:65" s="11" customFormat="1" ht="22.9" customHeight="1">
      <c r="B256" s="123"/>
      <c r="D256" s="124" t="s">
        <v>71</v>
      </c>
      <c r="E256" s="133" t="s">
        <v>189</v>
      </c>
      <c r="F256" s="133" t="s">
        <v>520</v>
      </c>
      <c r="I256" s="126"/>
      <c r="J256" s="134">
        <f>BK256</f>
        <v>0</v>
      </c>
      <c r="L256" s="123"/>
      <c r="M256" s="128"/>
      <c r="P256" s="129">
        <f>SUM(P257:P303)</f>
        <v>0</v>
      </c>
      <c r="R256" s="129">
        <f>SUM(R257:R303)</f>
        <v>0</v>
      </c>
      <c r="T256" s="130">
        <f>SUM(T257:T303)</f>
        <v>0</v>
      </c>
      <c r="AR256" s="124" t="s">
        <v>80</v>
      </c>
      <c r="AT256" s="131" t="s">
        <v>71</v>
      </c>
      <c r="AU256" s="131" t="s">
        <v>80</v>
      </c>
      <c r="AY256" s="124" t="s">
        <v>157</v>
      </c>
      <c r="BK256" s="132">
        <f>SUM(BK257:BK303)</f>
        <v>0</v>
      </c>
    </row>
    <row r="257" spans="2:65" s="1" customFormat="1" ht="24.2" customHeight="1">
      <c r="B257" s="135"/>
      <c r="C257" s="136" t="s">
        <v>341</v>
      </c>
      <c r="D257" s="136" t="s">
        <v>159</v>
      </c>
      <c r="E257" s="137" t="s">
        <v>521</v>
      </c>
      <c r="F257" s="138" t="s">
        <v>522</v>
      </c>
      <c r="G257" s="139" t="s">
        <v>162</v>
      </c>
      <c r="H257" s="140">
        <v>1764.9849999999999</v>
      </c>
      <c r="I257" s="141"/>
      <c r="J257" s="142">
        <f t="shared" ref="J257:J303" si="50">ROUND(I257*H257,2)</f>
        <v>0</v>
      </c>
      <c r="K257" s="143"/>
      <c r="L257" s="28"/>
      <c r="M257" s="144" t="s">
        <v>1</v>
      </c>
      <c r="N257" s="145" t="s">
        <v>38</v>
      </c>
      <c r="P257" s="146">
        <f t="shared" ref="P257:P303" si="51">O257*H257</f>
        <v>0</v>
      </c>
      <c r="Q257" s="146">
        <v>0</v>
      </c>
      <c r="R257" s="146">
        <f t="shared" ref="R257:R303" si="52">Q257*H257</f>
        <v>0</v>
      </c>
      <c r="S257" s="146">
        <v>0</v>
      </c>
      <c r="T257" s="147">
        <f t="shared" ref="T257:T303" si="53">S257*H257</f>
        <v>0</v>
      </c>
      <c r="AR257" s="148" t="s">
        <v>163</v>
      </c>
      <c r="AT257" s="148" t="s">
        <v>159</v>
      </c>
      <c r="AU257" s="148" t="s">
        <v>164</v>
      </c>
      <c r="AY257" s="13" t="s">
        <v>157</v>
      </c>
      <c r="BE257" s="149">
        <f t="shared" ref="BE257:BE303" si="54">IF(N257="základná",J257,0)</f>
        <v>0</v>
      </c>
      <c r="BF257" s="149">
        <f t="shared" ref="BF257:BF303" si="55">IF(N257="znížená",J257,0)</f>
        <v>0</v>
      </c>
      <c r="BG257" s="149">
        <f t="shared" ref="BG257:BG303" si="56">IF(N257="zákl. prenesená",J257,0)</f>
        <v>0</v>
      </c>
      <c r="BH257" s="149">
        <f t="shared" ref="BH257:BH303" si="57">IF(N257="zníž. prenesená",J257,0)</f>
        <v>0</v>
      </c>
      <c r="BI257" s="149">
        <f t="shared" ref="BI257:BI303" si="58">IF(N257="nulová",J257,0)</f>
        <v>0</v>
      </c>
      <c r="BJ257" s="13" t="s">
        <v>164</v>
      </c>
      <c r="BK257" s="149">
        <f t="shared" ref="BK257:BK303" si="59">ROUND(I257*H257,2)</f>
        <v>0</v>
      </c>
      <c r="BL257" s="13" t="s">
        <v>163</v>
      </c>
      <c r="BM257" s="148" t="s">
        <v>523</v>
      </c>
    </row>
    <row r="258" spans="2:65" s="1" customFormat="1" ht="24.2" customHeight="1">
      <c r="B258" s="135"/>
      <c r="C258" s="136" t="s">
        <v>524</v>
      </c>
      <c r="D258" s="136" t="s">
        <v>159</v>
      </c>
      <c r="E258" s="137" t="s">
        <v>525</v>
      </c>
      <c r="F258" s="138" t="s">
        <v>526</v>
      </c>
      <c r="G258" s="139" t="s">
        <v>162</v>
      </c>
      <c r="H258" s="140">
        <v>5294.9549999999999</v>
      </c>
      <c r="I258" s="141"/>
      <c r="J258" s="142">
        <f t="shared" si="50"/>
        <v>0</v>
      </c>
      <c r="K258" s="143"/>
      <c r="L258" s="28"/>
      <c r="M258" s="144" t="s">
        <v>1</v>
      </c>
      <c r="N258" s="145" t="s">
        <v>38</v>
      </c>
      <c r="P258" s="146">
        <f t="shared" si="51"/>
        <v>0</v>
      </c>
      <c r="Q258" s="146">
        <v>0</v>
      </c>
      <c r="R258" s="146">
        <f t="shared" si="52"/>
        <v>0</v>
      </c>
      <c r="S258" s="146">
        <v>0</v>
      </c>
      <c r="T258" s="147">
        <f t="shared" si="53"/>
        <v>0</v>
      </c>
      <c r="AR258" s="148" t="s">
        <v>163</v>
      </c>
      <c r="AT258" s="148" t="s">
        <v>159</v>
      </c>
      <c r="AU258" s="148" t="s">
        <v>164</v>
      </c>
      <c r="AY258" s="13" t="s">
        <v>157</v>
      </c>
      <c r="BE258" s="149">
        <f t="shared" si="54"/>
        <v>0</v>
      </c>
      <c r="BF258" s="149">
        <f t="shared" si="55"/>
        <v>0</v>
      </c>
      <c r="BG258" s="149">
        <f t="shared" si="56"/>
        <v>0</v>
      </c>
      <c r="BH258" s="149">
        <f t="shared" si="57"/>
        <v>0</v>
      </c>
      <c r="BI258" s="149">
        <f t="shared" si="58"/>
        <v>0</v>
      </c>
      <c r="BJ258" s="13" t="s">
        <v>164</v>
      </c>
      <c r="BK258" s="149">
        <f t="shared" si="59"/>
        <v>0</v>
      </c>
      <c r="BL258" s="13" t="s">
        <v>163</v>
      </c>
      <c r="BM258" s="148" t="s">
        <v>527</v>
      </c>
    </row>
    <row r="259" spans="2:65" s="1" customFormat="1" ht="24.2" customHeight="1">
      <c r="B259" s="135"/>
      <c r="C259" s="136" t="s">
        <v>345</v>
      </c>
      <c r="D259" s="136" t="s">
        <v>159</v>
      </c>
      <c r="E259" s="137" t="s">
        <v>528</v>
      </c>
      <c r="F259" s="138" t="s">
        <v>529</v>
      </c>
      <c r="G259" s="139" t="s">
        <v>162</v>
      </c>
      <c r="H259" s="140">
        <v>1764.9849999999999</v>
      </c>
      <c r="I259" s="141"/>
      <c r="J259" s="142">
        <f t="shared" si="50"/>
        <v>0</v>
      </c>
      <c r="K259" s="143"/>
      <c r="L259" s="28"/>
      <c r="M259" s="144" t="s">
        <v>1</v>
      </c>
      <c r="N259" s="145" t="s">
        <v>38</v>
      </c>
      <c r="P259" s="146">
        <f t="shared" si="51"/>
        <v>0</v>
      </c>
      <c r="Q259" s="146">
        <v>0</v>
      </c>
      <c r="R259" s="146">
        <f t="shared" si="52"/>
        <v>0</v>
      </c>
      <c r="S259" s="146">
        <v>0</v>
      </c>
      <c r="T259" s="147">
        <f t="shared" si="53"/>
        <v>0</v>
      </c>
      <c r="AR259" s="148" t="s">
        <v>163</v>
      </c>
      <c r="AT259" s="148" t="s">
        <v>159</v>
      </c>
      <c r="AU259" s="148" t="s">
        <v>164</v>
      </c>
      <c r="AY259" s="13" t="s">
        <v>157</v>
      </c>
      <c r="BE259" s="149">
        <f t="shared" si="54"/>
        <v>0</v>
      </c>
      <c r="BF259" s="149">
        <f t="shared" si="55"/>
        <v>0</v>
      </c>
      <c r="BG259" s="149">
        <f t="shared" si="56"/>
        <v>0</v>
      </c>
      <c r="BH259" s="149">
        <f t="shared" si="57"/>
        <v>0</v>
      </c>
      <c r="BI259" s="149">
        <f t="shared" si="58"/>
        <v>0</v>
      </c>
      <c r="BJ259" s="13" t="s">
        <v>164</v>
      </c>
      <c r="BK259" s="149">
        <f t="shared" si="59"/>
        <v>0</v>
      </c>
      <c r="BL259" s="13" t="s">
        <v>163</v>
      </c>
      <c r="BM259" s="148" t="s">
        <v>530</v>
      </c>
    </row>
    <row r="260" spans="2:65" s="1" customFormat="1" ht="21.75" customHeight="1">
      <c r="B260" s="135"/>
      <c r="C260" s="136" t="s">
        <v>531</v>
      </c>
      <c r="D260" s="136" t="s">
        <v>159</v>
      </c>
      <c r="E260" s="137" t="s">
        <v>532</v>
      </c>
      <c r="F260" s="138" t="s">
        <v>533</v>
      </c>
      <c r="G260" s="139" t="s">
        <v>162</v>
      </c>
      <c r="H260" s="140">
        <v>1435.55</v>
      </c>
      <c r="I260" s="141"/>
      <c r="J260" s="142">
        <f t="shared" si="50"/>
        <v>0</v>
      </c>
      <c r="K260" s="143"/>
      <c r="L260" s="28"/>
      <c r="M260" s="144" t="s">
        <v>1</v>
      </c>
      <c r="N260" s="145" t="s">
        <v>38</v>
      </c>
      <c r="P260" s="146">
        <f t="shared" si="51"/>
        <v>0</v>
      </c>
      <c r="Q260" s="146">
        <v>0</v>
      </c>
      <c r="R260" s="146">
        <f t="shared" si="52"/>
        <v>0</v>
      </c>
      <c r="S260" s="146">
        <v>0</v>
      </c>
      <c r="T260" s="147">
        <f t="shared" si="53"/>
        <v>0</v>
      </c>
      <c r="AR260" s="148" t="s">
        <v>163</v>
      </c>
      <c r="AT260" s="148" t="s">
        <v>159</v>
      </c>
      <c r="AU260" s="148" t="s">
        <v>164</v>
      </c>
      <c r="AY260" s="13" t="s">
        <v>157</v>
      </c>
      <c r="BE260" s="149">
        <f t="shared" si="54"/>
        <v>0</v>
      </c>
      <c r="BF260" s="149">
        <f t="shared" si="55"/>
        <v>0</v>
      </c>
      <c r="BG260" s="149">
        <f t="shared" si="56"/>
        <v>0</v>
      </c>
      <c r="BH260" s="149">
        <f t="shared" si="57"/>
        <v>0</v>
      </c>
      <c r="BI260" s="149">
        <f t="shared" si="58"/>
        <v>0</v>
      </c>
      <c r="BJ260" s="13" t="s">
        <v>164</v>
      </c>
      <c r="BK260" s="149">
        <f t="shared" si="59"/>
        <v>0</v>
      </c>
      <c r="BL260" s="13" t="s">
        <v>163</v>
      </c>
      <c r="BM260" s="148" t="s">
        <v>534</v>
      </c>
    </row>
    <row r="261" spans="2:65" s="1" customFormat="1" ht="16.5" customHeight="1">
      <c r="B261" s="135"/>
      <c r="C261" s="136" t="s">
        <v>348</v>
      </c>
      <c r="D261" s="136" t="s">
        <v>159</v>
      </c>
      <c r="E261" s="137" t="s">
        <v>535</v>
      </c>
      <c r="F261" s="138" t="s">
        <v>536</v>
      </c>
      <c r="G261" s="139" t="s">
        <v>162</v>
      </c>
      <c r="H261" s="140">
        <v>1764.9849999999999</v>
      </c>
      <c r="I261" s="141"/>
      <c r="J261" s="142">
        <f t="shared" si="50"/>
        <v>0</v>
      </c>
      <c r="K261" s="143"/>
      <c r="L261" s="28"/>
      <c r="M261" s="144" t="s">
        <v>1</v>
      </c>
      <c r="N261" s="145" t="s">
        <v>38</v>
      </c>
      <c r="P261" s="146">
        <f t="shared" si="51"/>
        <v>0</v>
      </c>
      <c r="Q261" s="146">
        <v>0</v>
      </c>
      <c r="R261" s="146">
        <f t="shared" si="52"/>
        <v>0</v>
      </c>
      <c r="S261" s="146">
        <v>0</v>
      </c>
      <c r="T261" s="147">
        <f t="shared" si="53"/>
        <v>0</v>
      </c>
      <c r="AR261" s="148" t="s">
        <v>163</v>
      </c>
      <c r="AT261" s="148" t="s">
        <v>159</v>
      </c>
      <c r="AU261" s="148" t="s">
        <v>164</v>
      </c>
      <c r="AY261" s="13" t="s">
        <v>157</v>
      </c>
      <c r="BE261" s="149">
        <f t="shared" si="54"/>
        <v>0</v>
      </c>
      <c r="BF261" s="149">
        <f t="shared" si="55"/>
        <v>0</v>
      </c>
      <c r="BG261" s="149">
        <f t="shared" si="56"/>
        <v>0</v>
      </c>
      <c r="BH261" s="149">
        <f t="shared" si="57"/>
        <v>0</v>
      </c>
      <c r="BI261" s="149">
        <f t="shared" si="58"/>
        <v>0</v>
      </c>
      <c r="BJ261" s="13" t="s">
        <v>164</v>
      </c>
      <c r="BK261" s="149">
        <f t="shared" si="59"/>
        <v>0</v>
      </c>
      <c r="BL261" s="13" t="s">
        <v>163</v>
      </c>
      <c r="BM261" s="148" t="s">
        <v>537</v>
      </c>
    </row>
    <row r="262" spans="2:65" s="1" customFormat="1" ht="16.5" customHeight="1">
      <c r="B262" s="135"/>
      <c r="C262" s="136" t="s">
        <v>538</v>
      </c>
      <c r="D262" s="136" t="s">
        <v>159</v>
      </c>
      <c r="E262" s="137" t="s">
        <v>539</v>
      </c>
      <c r="F262" s="138" t="s">
        <v>540</v>
      </c>
      <c r="G262" s="139" t="s">
        <v>162</v>
      </c>
      <c r="H262" s="140">
        <v>1764.9849999999999</v>
      </c>
      <c r="I262" s="141"/>
      <c r="J262" s="142">
        <f t="shared" si="50"/>
        <v>0</v>
      </c>
      <c r="K262" s="143"/>
      <c r="L262" s="28"/>
      <c r="M262" s="144" t="s">
        <v>1</v>
      </c>
      <c r="N262" s="145" t="s">
        <v>38</v>
      </c>
      <c r="P262" s="146">
        <f t="shared" si="51"/>
        <v>0</v>
      </c>
      <c r="Q262" s="146">
        <v>0</v>
      </c>
      <c r="R262" s="146">
        <f t="shared" si="52"/>
        <v>0</v>
      </c>
      <c r="S262" s="146">
        <v>0</v>
      </c>
      <c r="T262" s="147">
        <f t="shared" si="53"/>
        <v>0</v>
      </c>
      <c r="AR262" s="148" t="s">
        <v>163</v>
      </c>
      <c r="AT262" s="148" t="s">
        <v>159</v>
      </c>
      <c r="AU262" s="148" t="s">
        <v>164</v>
      </c>
      <c r="AY262" s="13" t="s">
        <v>157</v>
      </c>
      <c r="BE262" s="149">
        <f t="shared" si="54"/>
        <v>0</v>
      </c>
      <c r="BF262" s="149">
        <f t="shared" si="55"/>
        <v>0</v>
      </c>
      <c r="BG262" s="149">
        <f t="shared" si="56"/>
        <v>0</v>
      </c>
      <c r="BH262" s="149">
        <f t="shared" si="57"/>
        <v>0</v>
      </c>
      <c r="BI262" s="149">
        <f t="shared" si="58"/>
        <v>0</v>
      </c>
      <c r="BJ262" s="13" t="s">
        <v>164</v>
      </c>
      <c r="BK262" s="149">
        <f t="shared" si="59"/>
        <v>0</v>
      </c>
      <c r="BL262" s="13" t="s">
        <v>163</v>
      </c>
      <c r="BM262" s="148" t="s">
        <v>541</v>
      </c>
    </row>
    <row r="263" spans="2:65" s="1" customFormat="1" ht="24.2" customHeight="1">
      <c r="B263" s="135"/>
      <c r="C263" s="136" t="s">
        <v>352</v>
      </c>
      <c r="D263" s="136" t="s">
        <v>159</v>
      </c>
      <c r="E263" s="137" t="s">
        <v>542</v>
      </c>
      <c r="F263" s="138" t="s">
        <v>543</v>
      </c>
      <c r="G263" s="139" t="s">
        <v>162</v>
      </c>
      <c r="H263" s="140">
        <v>1435.55</v>
      </c>
      <c r="I263" s="141"/>
      <c r="J263" s="142">
        <f t="shared" si="50"/>
        <v>0</v>
      </c>
      <c r="K263" s="143"/>
      <c r="L263" s="28"/>
      <c r="M263" s="144" t="s">
        <v>1</v>
      </c>
      <c r="N263" s="145" t="s">
        <v>38</v>
      </c>
      <c r="P263" s="146">
        <f t="shared" si="51"/>
        <v>0</v>
      </c>
      <c r="Q263" s="146">
        <v>0</v>
      </c>
      <c r="R263" s="146">
        <f t="shared" si="52"/>
        <v>0</v>
      </c>
      <c r="S263" s="146">
        <v>0</v>
      </c>
      <c r="T263" s="147">
        <f t="shared" si="53"/>
        <v>0</v>
      </c>
      <c r="AR263" s="148" t="s">
        <v>163</v>
      </c>
      <c r="AT263" s="148" t="s">
        <v>159</v>
      </c>
      <c r="AU263" s="148" t="s">
        <v>164</v>
      </c>
      <c r="AY263" s="13" t="s">
        <v>157</v>
      </c>
      <c r="BE263" s="149">
        <f t="shared" si="54"/>
        <v>0</v>
      </c>
      <c r="BF263" s="149">
        <f t="shared" si="55"/>
        <v>0</v>
      </c>
      <c r="BG263" s="149">
        <f t="shared" si="56"/>
        <v>0</v>
      </c>
      <c r="BH263" s="149">
        <f t="shared" si="57"/>
        <v>0</v>
      </c>
      <c r="BI263" s="149">
        <f t="shared" si="58"/>
        <v>0</v>
      </c>
      <c r="BJ263" s="13" t="s">
        <v>164</v>
      </c>
      <c r="BK263" s="149">
        <f t="shared" si="59"/>
        <v>0</v>
      </c>
      <c r="BL263" s="13" t="s">
        <v>163</v>
      </c>
      <c r="BM263" s="148" t="s">
        <v>544</v>
      </c>
    </row>
    <row r="264" spans="2:65" s="1" customFormat="1" ht="37.9" customHeight="1">
      <c r="B264" s="135"/>
      <c r="C264" s="136" t="s">
        <v>545</v>
      </c>
      <c r="D264" s="136" t="s">
        <v>159</v>
      </c>
      <c r="E264" s="137" t="s">
        <v>546</v>
      </c>
      <c r="F264" s="138" t="s">
        <v>547</v>
      </c>
      <c r="G264" s="139" t="s">
        <v>300</v>
      </c>
      <c r="H264" s="140">
        <v>64</v>
      </c>
      <c r="I264" s="141"/>
      <c r="J264" s="142">
        <f t="shared" si="50"/>
        <v>0</v>
      </c>
      <c r="K264" s="143"/>
      <c r="L264" s="28"/>
      <c r="M264" s="144" t="s">
        <v>1</v>
      </c>
      <c r="N264" s="145" t="s">
        <v>38</v>
      </c>
      <c r="P264" s="146">
        <f t="shared" si="51"/>
        <v>0</v>
      </c>
      <c r="Q264" s="146">
        <v>0</v>
      </c>
      <c r="R264" s="146">
        <f t="shared" si="52"/>
        <v>0</v>
      </c>
      <c r="S264" s="146">
        <v>0</v>
      </c>
      <c r="T264" s="147">
        <f t="shared" si="53"/>
        <v>0</v>
      </c>
      <c r="AR264" s="148" t="s">
        <v>163</v>
      </c>
      <c r="AT264" s="148" t="s">
        <v>159</v>
      </c>
      <c r="AU264" s="148" t="s">
        <v>164</v>
      </c>
      <c r="AY264" s="13" t="s">
        <v>157</v>
      </c>
      <c r="BE264" s="149">
        <f t="shared" si="54"/>
        <v>0</v>
      </c>
      <c r="BF264" s="149">
        <f t="shared" si="55"/>
        <v>0</v>
      </c>
      <c r="BG264" s="149">
        <f t="shared" si="56"/>
        <v>0</v>
      </c>
      <c r="BH264" s="149">
        <f t="shared" si="57"/>
        <v>0</v>
      </c>
      <c r="BI264" s="149">
        <f t="shared" si="58"/>
        <v>0</v>
      </c>
      <c r="BJ264" s="13" t="s">
        <v>164</v>
      </c>
      <c r="BK264" s="149">
        <f t="shared" si="59"/>
        <v>0</v>
      </c>
      <c r="BL264" s="13" t="s">
        <v>163</v>
      </c>
      <c r="BM264" s="148" t="s">
        <v>548</v>
      </c>
    </row>
    <row r="265" spans="2:65" s="1" customFormat="1" ht="37.9" customHeight="1">
      <c r="B265" s="135"/>
      <c r="C265" s="136" t="s">
        <v>355</v>
      </c>
      <c r="D265" s="136" t="s">
        <v>159</v>
      </c>
      <c r="E265" s="137" t="s">
        <v>549</v>
      </c>
      <c r="F265" s="138" t="s">
        <v>550</v>
      </c>
      <c r="G265" s="139" t="s">
        <v>300</v>
      </c>
      <c r="H265" s="140">
        <v>64</v>
      </c>
      <c r="I265" s="141"/>
      <c r="J265" s="142">
        <f t="shared" si="50"/>
        <v>0</v>
      </c>
      <c r="K265" s="143"/>
      <c r="L265" s="28"/>
      <c r="M265" s="144" t="s">
        <v>1</v>
      </c>
      <c r="N265" s="145" t="s">
        <v>38</v>
      </c>
      <c r="P265" s="146">
        <f t="shared" si="51"/>
        <v>0</v>
      </c>
      <c r="Q265" s="146">
        <v>0</v>
      </c>
      <c r="R265" s="146">
        <f t="shared" si="52"/>
        <v>0</v>
      </c>
      <c r="S265" s="146">
        <v>0</v>
      </c>
      <c r="T265" s="147">
        <f t="shared" si="53"/>
        <v>0</v>
      </c>
      <c r="AR265" s="148" t="s">
        <v>163</v>
      </c>
      <c r="AT265" s="148" t="s">
        <v>159</v>
      </c>
      <c r="AU265" s="148" t="s">
        <v>164</v>
      </c>
      <c r="AY265" s="13" t="s">
        <v>157</v>
      </c>
      <c r="BE265" s="149">
        <f t="shared" si="54"/>
        <v>0</v>
      </c>
      <c r="BF265" s="149">
        <f t="shared" si="55"/>
        <v>0</v>
      </c>
      <c r="BG265" s="149">
        <f t="shared" si="56"/>
        <v>0</v>
      </c>
      <c r="BH265" s="149">
        <f t="shared" si="57"/>
        <v>0</v>
      </c>
      <c r="BI265" s="149">
        <f t="shared" si="58"/>
        <v>0</v>
      </c>
      <c r="BJ265" s="13" t="s">
        <v>164</v>
      </c>
      <c r="BK265" s="149">
        <f t="shared" si="59"/>
        <v>0</v>
      </c>
      <c r="BL265" s="13" t="s">
        <v>163</v>
      </c>
      <c r="BM265" s="148" t="s">
        <v>551</v>
      </c>
    </row>
    <row r="266" spans="2:65" s="1" customFormat="1" ht="37.9" customHeight="1">
      <c r="B266" s="135"/>
      <c r="C266" s="136" t="s">
        <v>552</v>
      </c>
      <c r="D266" s="136" t="s">
        <v>159</v>
      </c>
      <c r="E266" s="137" t="s">
        <v>553</v>
      </c>
      <c r="F266" s="138" t="s">
        <v>554</v>
      </c>
      <c r="G266" s="139" t="s">
        <v>162</v>
      </c>
      <c r="H266" s="140">
        <v>454.05700000000002</v>
      </c>
      <c r="I266" s="141"/>
      <c r="J266" s="142">
        <f t="shared" si="50"/>
        <v>0</v>
      </c>
      <c r="K266" s="143"/>
      <c r="L266" s="28"/>
      <c r="M266" s="144" t="s">
        <v>1</v>
      </c>
      <c r="N266" s="145" t="s">
        <v>38</v>
      </c>
      <c r="P266" s="146">
        <f t="shared" si="51"/>
        <v>0</v>
      </c>
      <c r="Q266" s="146">
        <v>0</v>
      </c>
      <c r="R266" s="146">
        <f t="shared" si="52"/>
        <v>0</v>
      </c>
      <c r="S266" s="146">
        <v>0</v>
      </c>
      <c r="T266" s="147">
        <f t="shared" si="53"/>
        <v>0</v>
      </c>
      <c r="AR266" s="148" t="s">
        <v>163</v>
      </c>
      <c r="AT266" s="148" t="s">
        <v>159</v>
      </c>
      <c r="AU266" s="148" t="s">
        <v>164</v>
      </c>
      <c r="AY266" s="13" t="s">
        <v>157</v>
      </c>
      <c r="BE266" s="149">
        <f t="shared" si="54"/>
        <v>0</v>
      </c>
      <c r="BF266" s="149">
        <f t="shared" si="55"/>
        <v>0</v>
      </c>
      <c r="BG266" s="149">
        <f t="shared" si="56"/>
        <v>0</v>
      </c>
      <c r="BH266" s="149">
        <f t="shared" si="57"/>
        <v>0</v>
      </c>
      <c r="BI266" s="149">
        <f t="shared" si="58"/>
        <v>0</v>
      </c>
      <c r="BJ266" s="13" t="s">
        <v>164</v>
      </c>
      <c r="BK266" s="149">
        <f t="shared" si="59"/>
        <v>0</v>
      </c>
      <c r="BL266" s="13" t="s">
        <v>163</v>
      </c>
      <c r="BM266" s="148" t="s">
        <v>555</v>
      </c>
    </row>
    <row r="267" spans="2:65" s="1" customFormat="1" ht="24.2" customHeight="1">
      <c r="B267" s="135"/>
      <c r="C267" s="136" t="s">
        <v>359</v>
      </c>
      <c r="D267" s="136" t="s">
        <v>159</v>
      </c>
      <c r="E267" s="137" t="s">
        <v>556</v>
      </c>
      <c r="F267" s="138" t="s">
        <v>557</v>
      </c>
      <c r="G267" s="139" t="s">
        <v>167</v>
      </c>
      <c r="H267" s="140">
        <v>5.4749999999999996</v>
      </c>
      <c r="I267" s="141"/>
      <c r="J267" s="142">
        <f t="shared" si="50"/>
        <v>0</v>
      </c>
      <c r="K267" s="143"/>
      <c r="L267" s="28"/>
      <c r="M267" s="144" t="s">
        <v>1</v>
      </c>
      <c r="N267" s="145" t="s">
        <v>38</v>
      </c>
      <c r="P267" s="146">
        <f t="shared" si="51"/>
        <v>0</v>
      </c>
      <c r="Q267" s="146">
        <v>0</v>
      </c>
      <c r="R267" s="146">
        <f t="shared" si="52"/>
        <v>0</v>
      </c>
      <c r="S267" s="146">
        <v>0</v>
      </c>
      <c r="T267" s="147">
        <f t="shared" si="53"/>
        <v>0</v>
      </c>
      <c r="AR267" s="148" t="s">
        <v>163</v>
      </c>
      <c r="AT267" s="148" t="s">
        <v>159</v>
      </c>
      <c r="AU267" s="148" t="s">
        <v>164</v>
      </c>
      <c r="AY267" s="13" t="s">
        <v>157</v>
      </c>
      <c r="BE267" s="149">
        <f t="shared" si="54"/>
        <v>0</v>
      </c>
      <c r="BF267" s="149">
        <f t="shared" si="55"/>
        <v>0</v>
      </c>
      <c r="BG267" s="149">
        <f t="shared" si="56"/>
        <v>0</v>
      </c>
      <c r="BH267" s="149">
        <f t="shared" si="57"/>
        <v>0</v>
      </c>
      <c r="BI267" s="149">
        <f t="shared" si="58"/>
        <v>0</v>
      </c>
      <c r="BJ267" s="13" t="s">
        <v>164</v>
      </c>
      <c r="BK267" s="149">
        <f t="shared" si="59"/>
        <v>0</v>
      </c>
      <c r="BL267" s="13" t="s">
        <v>163</v>
      </c>
      <c r="BM267" s="148" t="s">
        <v>558</v>
      </c>
    </row>
    <row r="268" spans="2:65" s="1" customFormat="1" ht="24.2" customHeight="1">
      <c r="B268" s="135"/>
      <c r="C268" s="136" t="s">
        <v>559</v>
      </c>
      <c r="D268" s="136" t="s">
        <v>159</v>
      </c>
      <c r="E268" s="137" t="s">
        <v>560</v>
      </c>
      <c r="F268" s="138" t="s">
        <v>561</v>
      </c>
      <c r="G268" s="139" t="s">
        <v>162</v>
      </c>
      <c r="H268" s="140">
        <v>33.880000000000003</v>
      </c>
      <c r="I268" s="141"/>
      <c r="J268" s="142">
        <f t="shared" si="50"/>
        <v>0</v>
      </c>
      <c r="K268" s="143"/>
      <c r="L268" s="28"/>
      <c r="M268" s="144" t="s">
        <v>1</v>
      </c>
      <c r="N268" s="145" t="s">
        <v>38</v>
      </c>
      <c r="P268" s="146">
        <f t="shared" si="51"/>
        <v>0</v>
      </c>
      <c r="Q268" s="146">
        <v>0</v>
      </c>
      <c r="R268" s="146">
        <f t="shared" si="52"/>
        <v>0</v>
      </c>
      <c r="S268" s="146">
        <v>0</v>
      </c>
      <c r="T268" s="147">
        <f t="shared" si="53"/>
        <v>0</v>
      </c>
      <c r="AR268" s="148" t="s">
        <v>163</v>
      </c>
      <c r="AT268" s="148" t="s">
        <v>159</v>
      </c>
      <c r="AU268" s="148" t="s">
        <v>164</v>
      </c>
      <c r="AY268" s="13" t="s">
        <v>157</v>
      </c>
      <c r="BE268" s="149">
        <f t="shared" si="54"/>
        <v>0</v>
      </c>
      <c r="BF268" s="149">
        <f t="shared" si="55"/>
        <v>0</v>
      </c>
      <c r="BG268" s="149">
        <f t="shared" si="56"/>
        <v>0</v>
      </c>
      <c r="BH268" s="149">
        <f t="shared" si="57"/>
        <v>0</v>
      </c>
      <c r="BI268" s="149">
        <f t="shared" si="58"/>
        <v>0</v>
      </c>
      <c r="BJ268" s="13" t="s">
        <v>164</v>
      </c>
      <c r="BK268" s="149">
        <f t="shared" si="59"/>
        <v>0</v>
      </c>
      <c r="BL268" s="13" t="s">
        <v>163</v>
      </c>
      <c r="BM268" s="148" t="s">
        <v>562</v>
      </c>
    </row>
    <row r="269" spans="2:65" s="1" customFormat="1" ht="24.2" customHeight="1">
      <c r="B269" s="135"/>
      <c r="C269" s="136" t="s">
        <v>362</v>
      </c>
      <c r="D269" s="136" t="s">
        <v>159</v>
      </c>
      <c r="E269" s="137" t="s">
        <v>563</v>
      </c>
      <c r="F269" s="138" t="s">
        <v>564</v>
      </c>
      <c r="G269" s="139" t="s">
        <v>167</v>
      </c>
      <c r="H269" s="140">
        <v>9.1940000000000008</v>
      </c>
      <c r="I269" s="141"/>
      <c r="J269" s="142">
        <f t="shared" si="50"/>
        <v>0</v>
      </c>
      <c r="K269" s="143"/>
      <c r="L269" s="28"/>
      <c r="M269" s="144" t="s">
        <v>1</v>
      </c>
      <c r="N269" s="145" t="s">
        <v>38</v>
      </c>
      <c r="P269" s="146">
        <f t="shared" si="51"/>
        <v>0</v>
      </c>
      <c r="Q269" s="146">
        <v>0</v>
      </c>
      <c r="R269" s="146">
        <f t="shared" si="52"/>
        <v>0</v>
      </c>
      <c r="S269" s="146">
        <v>0</v>
      </c>
      <c r="T269" s="147">
        <f t="shared" si="53"/>
        <v>0</v>
      </c>
      <c r="AR269" s="148" t="s">
        <v>163</v>
      </c>
      <c r="AT269" s="148" t="s">
        <v>159</v>
      </c>
      <c r="AU269" s="148" t="s">
        <v>164</v>
      </c>
      <c r="AY269" s="13" t="s">
        <v>157</v>
      </c>
      <c r="BE269" s="149">
        <f t="shared" si="54"/>
        <v>0</v>
      </c>
      <c r="BF269" s="149">
        <f t="shared" si="55"/>
        <v>0</v>
      </c>
      <c r="BG269" s="149">
        <f t="shared" si="56"/>
        <v>0</v>
      </c>
      <c r="BH269" s="149">
        <f t="shared" si="57"/>
        <v>0</v>
      </c>
      <c r="BI269" s="149">
        <f t="shared" si="58"/>
        <v>0</v>
      </c>
      <c r="BJ269" s="13" t="s">
        <v>164</v>
      </c>
      <c r="BK269" s="149">
        <f t="shared" si="59"/>
        <v>0</v>
      </c>
      <c r="BL269" s="13" t="s">
        <v>163</v>
      </c>
      <c r="BM269" s="148" t="s">
        <v>565</v>
      </c>
    </row>
    <row r="270" spans="2:65" s="1" customFormat="1" ht="24.2" customHeight="1">
      <c r="B270" s="135"/>
      <c r="C270" s="136" t="s">
        <v>566</v>
      </c>
      <c r="D270" s="136" t="s">
        <v>159</v>
      </c>
      <c r="E270" s="137" t="s">
        <v>567</v>
      </c>
      <c r="F270" s="138" t="s">
        <v>568</v>
      </c>
      <c r="G270" s="139" t="s">
        <v>162</v>
      </c>
      <c r="H270" s="140">
        <v>17.760000000000002</v>
      </c>
      <c r="I270" s="141"/>
      <c r="J270" s="142">
        <f t="shared" si="50"/>
        <v>0</v>
      </c>
      <c r="K270" s="143"/>
      <c r="L270" s="28"/>
      <c r="M270" s="144" t="s">
        <v>1</v>
      </c>
      <c r="N270" s="145" t="s">
        <v>38</v>
      </c>
      <c r="P270" s="146">
        <f t="shared" si="51"/>
        <v>0</v>
      </c>
      <c r="Q270" s="146">
        <v>0</v>
      </c>
      <c r="R270" s="146">
        <f t="shared" si="52"/>
        <v>0</v>
      </c>
      <c r="S270" s="146">
        <v>0</v>
      </c>
      <c r="T270" s="147">
        <f t="shared" si="53"/>
        <v>0</v>
      </c>
      <c r="AR270" s="148" t="s">
        <v>163</v>
      </c>
      <c r="AT270" s="148" t="s">
        <v>159</v>
      </c>
      <c r="AU270" s="148" t="s">
        <v>164</v>
      </c>
      <c r="AY270" s="13" t="s">
        <v>157</v>
      </c>
      <c r="BE270" s="149">
        <f t="shared" si="54"/>
        <v>0</v>
      </c>
      <c r="BF270" s="149">
        <f t="shared" si="55"/>
        <v>0</v>
      </c>
      <c r="BG270" s="149">
        <f t="shared" si="56"/>
        <v>0</v>
      </c>
      <c r="BH270" s="149">
        <f t="shared" si="57"/>
        <v>0</v>
      </c>
      <c r="BI270" s="149">
        <f t="shared" si="58"/>
        <v>0</v>
      </c>
      <c r="BJ270" s="13" t="s">
        <v>164</v>
      </c>
      <c r="BK270" s="149">
        <f t="shared" si="59"/>
        <v>0</v>
      </c>
      <c r="BL270" s="13" t="s">
        <v>163</v>
      </c>
      <c r="BM270" s="148" t="s">
        <v>569</v>
      </c>
    </row>
    <row r="271" spans="2:65" s="1" customFormat="1" ht="24.2" customHeight="1">
      <c r="B271" s="135"/>
      <c r="C271" s="136" t="s">
        <v>366</v>
      </c>
      <c r="D271" s="136" t="s">
        <v>159</v>
      </c>
      <c r="E271" s="137" t="s">
        <v>570</v>
      </c>
      <c r="F271" s="138" t="s">
        <v>571</v>
      </c>
      <c r="G271" s="139" t="s">
        <v>167</v>
      </c>
      <c r="H271" s="140">
        <v>77.819999999999993</v>
      </c>
      <c r="I271" s="141"/>
      <c r="J271" s="142">
        <f t="shared" si="50"/>
        <v>0</v>
      </c>
      <c r="K271" s="143"/>
      <c r="L271" s="28"/>
      <c r="M271" s="144" t="s">
        <v>1</v>
      </c>
      <c r="N271" s="145" t="s">
        <v>38</v>
      </c>
      <c r="P271" s="146">
        <f t="shared" si="51"/>
        <v>0</v>
      </c>
      <c r="Q271" s="146">
        <v>0</v>
      </c>
      <c r="R271" s="146">
        <f t="shared" si="52"/>
        <v>0</v>
      </c>
      <c r="S271" s="146">
        <v>0</v>
      </c>
      <c r="T271" s="147">
        <f t="shared" si="53"/>
        <v>0</v>
      </c>
      <c r="AR271" s="148" t="s">
        <v>163</v>
      </c>
      <c r="AT271" s="148" t="s">
        <v>159</v>
      </c>
      <c r="AU271" s="148" t="s">
        <v>164</v>
      </c>
      <c r="AY271" s="13" t="s">
        <v>157</v>
      </c>
      <c r="BE271" s="149">
        <f t="shared" si="54"/>
        <v>0</v>
      </c>
      <c r="BF271" s="149">
        <f t="shared" si="55"/>
        <v>0</v>
      </c>
      <c r="BG271" s="149">
        <f t="shared" si="56"/>
        <v>0</v>
      </c>
      <c r="BH271" s="149">
        <f t="shared" si="57"/>
        <v>0</v>
      </c>
      <c r="BI271" s="149">
        <f t="shared" si="58"/>
        <v>0</v>
      </c>
      <c r="BJ271" s="13" t="s">
        <v>164</v>
      </c>
      <c r="BK271" s="149">
        <f t="shared" si="59"/>
        <v>0</v>
      </c>
      <c r="BL271" s="13" t="s">
        <v>163</v>
      </c>
      <c r="BM271" s="148" t="s">
        <v>572</v>
      </c>
    </row>
    <row r="272" spans="2:65" s="1" customFormat="1" ht="24.2" customHeight="1">
      <c r="B272" s="135"/>
      <c r="C272" s="136" t="s">
        <v>573</v>
      </c>
      <c r="D272" s="136" t="s">
        <v>159</v>
      </c>
      <c r="E272" s="137" t="s">
        <v>574</v>
      </c>
      <c r="F272" s="138" t="s">
        <v>575</v>
      </c>
      <c r="G272" s="139" t="s">
        <v>167</v>
      </c>
      <c r="H272" s="140">
        <v>7.2720000000000002</v>
      </c>
      <c r="I272" s="141"/>
      <c r="J272" s="142">
        <f t="shared" si="50"/>
        <v>0</v>
      </c>
      <c r="K272" s="143"/>
      <c r="L272" s="28"/>
      <c r="M272" s="144" t="s">
        <v>1</v>
      </c>
      <c r="N272" s="145" t="s">
        <v>38</v>
      </c>
      <c r="P272" s="146">
        <f t="shared" si="51"/>
        <v>0</v>
      </c>
      <c r="Q272" s="146">
        <v>0</v>
      </c>
      <c r="R272" s="146">
        <f t="shared" si="52"/>
        <v>0</v>
      </c>
      <c r="S272" s="146">
        <v>0</v>
      </c>
      <c r="T272" s="147">
        <f t="shared" si="53"/>
        <v>0</v>
      </c>
      <c r="AR272" s="148" t="s">
        <v>163</v>
      </c>
      <c r="AT272" s="148" t="s">
        <v>159</v>
      </c>
      <c r="AU272" s="148" t="s">
        <v>164</v>
      </c>
      <c r="AY272" s="13" t="s">
        <v>157</v>
      </c>
      <c r="BE272" s="149">
        <f t="shared" si="54"/>
        <v>0</v>
      </c>
      <c r="BF272" s="149">
        <f t="shared" si="55"/>
        <v>0</v>
      </c>
      <c r="BG272" s="149">
        <f t="shared" si="56"/>
        <v>0</v>
      </c>
      <c r="BH272" s="149">
        <f t="shared" si="57"/>
        <v>0</v>
      </c>
      <c r="BI272" s="149">
        <f t="shared" si="58"/>
        <v>0</v>
      </c>
      <c r="BJ272" s="13" t="s">
        <v>164</v>
      </c>
      <c r="BK272" s="149">
        <f t="shared" si="59"/>
        <v>0</v>
      </c>
      <c r="BL272" s="13" t="s">
        <v>163</v>
      </c>
      <c r="BM272" s="148" t="s">
        <v>576</v>
      </c>
    </row>
    <row r="273" spans="2:65" s="1" customFormat="1" ht="24.2" customHeight="1">
      <c r="B273" s="135"/>
      <c r="C273" s="136" t="s">
        <v>369</v>
      </c>
      <c r="D273" s="136" t="s">
        <v>159</v>
      </c>
      <c r="E273" s="137" t="s">
        <v>577</v>
      </c>
      <c r="F273" s="138" t="s">
        <v>578</v>
      </c>
      <c r="G273" s="139" t="s">
        <v>167</v>
      </c>
      <c r="H273" s="140">
        <v>0.98699999999999999</v>
      </c>
      <c r="I273" s="141"/>
      <c r="J273" s="142">
        <f t="shared" si="50"/>
        <v>0</v>
      </c>
      <c r="K273" s="143"/>
      <c r="L273" s="28"/>
      <c r="M273" s="144" t="s">
        <v>1</v>
      </c>
      <c r="N273" s="145" t="s">
        <v>38</v>
      </c>
      <c r="P273" s="146">
        <f t="shared" si="51"/>
        <v>0</v>
      </c>
      <c r="Q273" s="146">
        <v>0</v>
      </c>
      <c r="R273" s="146">
        <f t="shared" si="52"/>
        <v>0</v>
      </c>
      <c r="S273" s="146">
        <v>0</v>
      </c>
      <c r="T273" s="147">
        <f t="shared" si="53"/>
        <v>0</v>
      </c>
      <c r="AR273" s="148" t="s">
        <v>163</v>
      </c>
      <c r="AT273" s="148" t="s">
        <v>159</v>
      </c>
      <c r="AU273" s="148" t="s">
        <v>164</v>
      </c>
      <c r="AY273" s="13" t="s">
        <v>157</v>
      </c>
      <c r="BE273" s="149">
        <f t="shared" si="54"/>
        <v>0</v>
      </c>
      <c r="BF273" s="149">
        <f t="shared" si="55"/>
        <v>0</v>
      </c>
      <c r="BG273" s="149">
        <f t="shared" si="56"/>
        <v>0</v>
      </c>
      <c r="BH273" s="149">
        <f t="shared" si="57"/>
        <v>0</v>
      </c>
      <c r="BI273" s="149">
        <f t="shared" si="58"/>
        <v>0</v>
      </c>
      <c r="BJ273" s="13" t="s">
        <v>164</v>
      </c>
      <c r="BK273" s="149">
        <f t="shared" si="59"/>
        <v>0</v>
      </c>
      <c r="BL273" s="13" t="s">
        <v>163</v>
      </c>
      <c r="BM273" s="148" t="s">
        <v>579</v>
      </c>
    </row>
    <row r="274" spans="2:65" s="1" customFormat="1" ht="24.2" customHeight="1">
      <c r="B274" s="135"/>
      <c r="C274" s="136" t="s">
        <v>580</v>
      </c>
      <c r="D274" s="136" t="s">
        <v>159</v>
      </c>
      <c r="E274" s="137" t="s">
        <v>581</v>
      </c>
      <c r="F274" s="138" t="s">
        <v>582</v>
      </c>
      <c r="G274" s="139" t="s">
        <v>162</v>
      </c>
      <c r="H274" s="140">
        <v>83.35</v>
      </c>
      <c r="I274" s="141"/>
      <c r="J274" s="142">
        <f t="shared" si="50"/>
        <v>0</v>
      </c>
      <c r="K274" s="143"/>
      <c r="L274" s="28"/>
      <c r="M274" s="144" t="s">
        <v>1</v>
      </c>
      <c r="N274" s="145" t="s">
        <v>38</v>
      </c>
      <c r="P274" s="146">
        <f t="shared" si="51"/>
        <v>0</v>
      </c>
      <c r="Q274" s="146">
        <v>0</v>
      </c>
      <c r="R274" s="146">
        <f t="shared" si="52"/>
        <v>0</v>
      </c>
      <c r="S274" s="146">
        <v>0</v>
      </c>
      <c r="T274" s="147">
        <f t="shared" si="53"/>
        <v>0</v>
      </c>
      <c r="AR274" s="148" t="s">
        <v>163</v>
      </c>
      <c r="AT274" s="148" t="s">
        <v>159</v>
      </c>
      <c r="AU274" s="148" t="s">
        <v>164</v>
      </c>
      <c r="AY274" s="13" t="s">
        <v>157</v>
      </c>
      <c r="BE274" s="149">
        <f t="shared" si="54"/>
        <v>0</v>
      </c>
      <c r="BF274" s="149">
        <f t="shared" si="55"/>
        <v>0</v>
      </c>
      <c r="BG274" s="149">
        <f t="shared" si="56"/>
        <v>0</v>
      </c>
      <c r="BH274" s="149">
        <f t="shared" si="57"/>
        <v>0</v>
      </c>
      <c r="BI274" s="149">
        <f t="shared" si="58"/>
        <v>0</v>
      </c>
      <c r="BJ274" s="13" t="s">
        <v>164</v>
      </c>
      <c r="BK274" s="149">
        <f t="shared" si="59"/>
        <v>0</v>
      </c>
      <c r="BL274" s="13" t="s">
        <v>163</v>
      </c>
      <c r="BM274" s="148" t="s">
        <v>583</v>
      </c>
    </row>
    <row r="275" spans="2:65" s="1" customFormat="1" ht="33" customHeight="1">
      <c r="B275" s="135"/>
      <c r="C275" s="136" t="s">
        <v>373</v>
      </c>
      <c r="D275" s="136" t="s">
        <v>159</v>
      </c>
      <c r="E275" s="137" t="s">
        <v>584</v>
      </c>
      <c r="F275" s="138" t="s">
        <v>585</v>
      </c>
      <c r="G275" s="139" t="s">
        <v>162</v>
      </c>
      <c r="H275" s="140">
        <v>236.25</v>
      </c>
      <c r="I275" s="141"/>
      <c r="J275" s="142">
        <f t="shared" si="50"/>
        <v>0</v>
      </c>
      <c r="K275" s="143"/>
      <c r="L275" s="28"/>
      <c r="M275" s="144" t="s">
        <v>1</v>
      </c>
      <c r="N275" s="145" t="s">
        <v>38</v>
      </c>
      <c r="P275" s="146">
        <f t="shared" si="51"/>
        <v>0</v>
      </c>
      <c r="Q275" s="146">
        <v>0</v>
      </c>
      <c r="R275" s="146">
        <f t="shared" si="52"/>
        <v>0</v>
      </c>
      <c r="S275" s="146">
        <v>0</v>
      </c>
      <c r="T275" s="147">
        <f t="shared" si="53"/>
        <v>0</v>
      </c>
      <c r="AR275" s="148" t="s">
        <v>163</v>
      </c>
      <c r="AT275" s="148" t="s">
        <v>159</v>
      </c>
      <c r="AU275" s="148" t="s">
        <v>164</v>
      </c>
      <c r="AY275" s="13" t="s">
        <v>157</v>
      </c>
      <c r="BE275" s="149">
        <f t="shared" si="54"/>
        <v>0</v>
      </c>
      <c r="BF275" s="149">
        <f t="shared" si="55"/>
        <v>0</v>
      </c>
      <c r="BG275" s="149">
        <f t="shared" si="56"/>
        <v>0</v>
      </c>
      <c r="BH275" s="149">
        <f t="shared" si="57"/>
        <v>0</v>
      </c>
      <c r="BI275" s="149">
        <f t="shared" si="58"/>
        <v>0</v>
      </c>
      <c r="BJ275" s="13" t="s">
        <v>164</v>
      </c>
      <c r="BK275" s="149">
        <f t="shared" si="59"/>
        <v>0</v>
      </c>
      <c r="BL275" s="13" t="s">
        <v>163</v>
      </c>
      <c r="BM275" s="148" t="s">
        <v>586</v>
      </c>
    </row>
    <row r="276" spans="2:65" s="1" customFormat="1" ht="37.9" customHeight="1">
      <c r="B276" s="135"/>
      <c r="C276" s="136" t="s">
        <v>587</v>
      </c>
      <c r="D276" s="136" t="s">
        <v>159</v>
      </c>
      <c r="E276" s="137" t="s">
        <v>588</v>
      </c>
      <c r="F276" s="138" t="s">
        <v>589</v>
      </c>
      <c r="G276" s="139" t="s">
        <v>162</v>
      </c>
      <c r="H276" s="140">
        <v>124.55</v>
      </c>
      <c r="I276" s="141"/>
      <c r="J276" s="142">
        <f t="shared" si="50"/>
        <v>0</v>
      </c>
      <c r="K276" s="143"/>
      <c r="L276" s="28"/>
      <c r="M276" s="144" t="s">
        <v>1</v>
      </c>
      <c r="N276" s="145" t="s">
        <v>38</v>
      </c>
      <c r="P276" s="146">
        <f t="shared" si="51"/>
        <v>0</v>
      </c>
      <c r="Q276" s="146">
        <v>0</v>
      </c>
      <c r="R276" s="146">
        <f t="shared" si="52"/>
        <v>0</v>
      </c>
      <c r="S276" s="146">
        <v>0</v>
      </c>
      <c r="T276" s="147">
        <f t="shared" si="53"/>
        <v>0</v>
      </c>
      <c r="AR276" s="148" t="s">
        <v>163</v>
      </c>
      <c r="AT276" s="148" t="s">
        <v>159</v>
      </c>
      <c r="AU276" s="148" t="s">
        <v>164</v>
      </c>
      <c r="AY276" s="13" t="s">
        <v>157</v>
      </c>
      <c r="BE276" s="149">
        <f t="shared" si="54"/>
        <v>0</v>
      </c>
      <c r="BF276" s="149">
        <f t="shared" si="55"/>
        <v>0</v>
      </c>
      <c r="BG276" s="149">
        <f t="shared" si="56"/>
        <v>0</v>
      </c>
      <c r="BH276" s="149">
        <f t="shared" si="57"/>
        <v>0</v>
      </c>
      <c r="BI276" s="149">
        <f t="shared" si="58"/>
        <v>0</v>
      </c>
      <c r="BJ276" s="13" t="s">
        <v>164</v>
      </c>
      <c r="BK276" s="149">
        <f t="shared" si="59"/>
        <v>0</v>
      </c>
      <c r="BL276" s="13" t="s">
        <v>163</v>
      </c>
      <c r="BM276" s="148" t="s">
        <v>590</v>
      </c>
    </row>
    <row r="277" spans="2:65" s="1" customFormat="1" ht="33" customHeight="1">
      <c r="B277" s="135"/>
      <c r="C277" s="136" t="s">
        <v>376</v>
      </c>
      <c r="D277" s="136" t="s">
        <v>159</v>
      </c>
      <c r="E277" s="137" t="s">
        <v>591</v>
      </c>
      <c r="F277" s="138" t="s">
        <v>592</v>
      </c>
      <c r="G277" s="139" t="s">
        <v>162</v>
      </c>
      <c r="H277" s="140">
        <v>232.01300000000001</v>
      </c>
      <c r="I277" s="141"/>
      <c r="J277" s="142">
        <f t="shared" si="50"/>
        <v>0</v>
      </c>
      <c r="K277" s="143"/>
      <c r="L277" s="28"/>
      <c r="M277" s="144" t="s">
        <v>1</v>
      </c>
      <c r="N277" s="145" t="s">
        <v>38</v>
      </c>
      <c r="P277" s="146">
        <f t="shared" si="51"/>
        <v>0</v>
      </c>
      <c r="Q277" s="146">
        <v>0</v>
      </c>
      <c r="R277" s="146">
        <f t="shared" si="52"/>
        <v>0</v>
      </c>
      <c r="S277" s="146">
        <v>0</v>
      </c>
      <c r="T277" s="147">
        <f t="shared" si="53"/>
        <v>0</v>
      </c>
      <c r="AR277" s="148" t="s">
        <v>163</v>
      </c>
      <c r="AT277" s="148" t="s">
        <v>159</v>
      </c>
      <c r="AU277" s="148" t="s">
        <v>164</v>
      </c>
      <c r="AY277" s="13" t="s">
        <v>157</v>
      </c>
      <c r="BE277" s="149">
        <f t="shared" si="54"/>
        <v>0</v>
      </c>
      <c r="BF277" s="149">
        <f t="shared" si="55"/>
        <v>0</v>
      </c>
      <c r="BG277" s="149">
        <f t="shared" si="56"/>
        <v>0</v>
      </c>
      <c r="BH277" s="149">
        <f t="shared" si="57"/>
        <v>0</v>
      </c>
      <c r="BI277" s="149">
        <f t="shared" si="58"/>
        <v>0</v>
      </c>
      <c r="BJ277" s="13" t="s">
        <v>164</v>
      </c>
      <c r="BK277" s="149">
        <f t="shared" si="59"/>
        <v>0</v>
      </c>
      <c r="BL277" s="13" t="s">
        <v>163</v>
      </c>
      <c r="BM277" s="148" t="s">
        <v>593</v>
      </c>
    </row>
    <row r="278" spans="2:65" s="1" customFormat="1" ht="24.2" customHeight="1">
      <c r="B278" s="135"/>
      <c r="C278" s="136" t="s">
        <v>594</v>
      </c>
      <c r="D278" s="136" t="s">
        <v>159</v>
      </c>
      <c r="E278" s="137" t="s">
        <v>595</v>
      </c>
      <c r="F278" s="138" t="s">
        <v>596</v>
      </c>
      <c r="G278" s="139" t="s">
        <v>597</v>
      </c>
      <c r="H278" s="140">
        <v>108</v>
      </c>
      <c r="I278" s="141"/>
      <c r="J278" s="142">
        <f t="shared" si="50"/>
        <v>0</v>
      </c>
      <c r="K278" s="143"/>
      <c r="L278" s="28"/>
      <c r="M278" s="144" t="s">
        <v>1</v>
      </c>
      <c r="N278" s="145" t="s">
        <v>38</v>
      </c>
      <c r="P278" s="146">
        <f t="shared" si="51"/>
        <v>0</v>
      </c>
      <c r="Q278" s="146">
        <v>0</v>
      </c>
      <c r="R278" s="146">
        <f t="shared" si="52"/>
        <v>0</v>
      </c>
      <c r="S278" s="146">
        <v>0</v>
      </c>
      <c r="T278" s="147">
        <f t="shared" si="53"/>
        <v>0</v>
      </c>
      <c r="AR278" s="148" t="s">
        <v>163</v>
      </c>
      <c r="AT278" s="148" t="s">
        <v>159</v>
      </c>
      <c r="AU278" s="148" t="s">
        <v>164</v>
      </c>
      <c r="AY278" s="13" t="s">
        <v>157</v>
      </c>
      <c r="BE278" s="149">
        <f t="shared" si="54"/>
        <v>0</v>
      </c>
      <c r="BF278" s="149">
        <f t="shared" si="55"/>
        <v>0</v>
      </c>
      <c r="BG278" s="149">
        <f t="shared" si="56"/>
        <v>0</v>
      </c>
      <c r="BH278" s="149">
        <f t="shared" si="57"/>
        <v>0</v>
      </c>
      <c r="BI278" s="149">
        <f t="shared" si="58"/>
        <v>0</v>
      </c>
      <c r="BJ278" s="13" t="s">
        <v>164</v>
      </c>
      <c r="BK278" s="149">
        <f t="shared" si="59"/>
        <v>0</v>
      </c>
      <c r="BL278" s="13" t="s">
        <v>163</v>
      </c>
      <c r="BM278" s="148" t="s">
        <v>598</v>
      </c>
    </row>
    <row r="279" spans="2:65" s="1" customFormat="1" ht="24.2" customHeight="1">
      <c r="B279" s="135"/>
      <c r="C279" s="136" t="s">
        <v>380</v>
      </c>
      <c r="D279" s="136" t="s">
        <v>159</v>
      </c>
      <c r="E279" s="137" t="s">
        <v>599</v>
      </c>
      <c r="F279" s="138" t="s">
        <v>600</v>
      </c>
      <c r="G279" s="139" t="s">
        <v>597</v>
      </c>
      <c r="H279" s="140">
        <v>72</v>
      </c>
      <c r="I279" s="141"/>
      <c r="J279" s="142">
        <f t="shared" si="50"/>
        <v>0</v>
      </c>
      <c r="K279" s="143"/>
      <c r="L279" s="28"/>
      <c r="M279" s="144" t="s">
        <v>1</v>
      </c>
      <c r="N279" s="145" t="s">
        <v>38</v>
      </c>
      <c r="P279" s="146">
        <f t="shared" si="51"/>
        <v>0</v>
      </c>
      <c r="Q279" s="146">
        <v>0</v>
      </c>
      <c r="R279" s="146">
        <f t="shared" si="52"/>
        <v>0</v>
      </c>
      <c r="S279" s="146">
        <v>0</v>
      </c>
      <c r="T279" s="147">
        <f t="shared" si="53"/>
        <v>0</v>
      </c>
      <c r="AR279" s="148" t="s">
        <v>163</v>
      </c>
      <c r="AT279" s="148" t="s">
        <v>159</v>
      </c>
      <c r="AU279" s="148" t="s">
        <v>164</v>
      </c>
      <c r="AY279" s="13" t="s">
        <v>157</v>
      </c>
      <c r="BE279" s="149">
        <f t="shared" si="54"/>
        <v>0</v>
      </c>
      <c r="BF279" s="149">
        <f t="shared" si="55"/>
        <v>0</v>
      </c>
      <c r="BG279" s="149">
        <f t="shared" si="56"/>
        <v>0</v>
      </c>
      <c r="BH279" s="149">
        <f t="shared" si="57"/>
        <v>0</v>
      </c>
      <c r="BI279" s="149">
        <f t="shared" si="58"/>
        <v>0</v>
      </c>
      <c r="BJ279" s="13" t="s">
        <v>164</v>
      </c>
      <c r="BK279" s="149">
        <f t="shared" si="59"/>
        <v>0</v>
      </c>
      <c r="BL279" s="13" t="s">
        <v>163</v>
      </c>
      <c r="BM279" s="148" t="s">
        <v>601</v>
      </c>
    </row>
    <row r="280" spans="2:65" s="1" customFormat="1" ht="24.2" customHeight="1">
      <c r="B280" s="135"/>
      <c r="C280" s="136" t="s">
        <v>602</v>
      </c>
      <c r="D280" s="136" t="s">
        <v>159</v>
      </c>
      <c r="E280" s="137" t="s">
        <v>603</v>
      </c>
      <c r="F280" s="138" t="s">
        <v>604</v>
      </c>
      <c r="G280" s="139" t="s">
        <v>597</v>
      </c>
      <c r="H280" s="140">
        <v>12</v>
      </c>
      <c r="I280" s="141"/>
      <c r="J280" s="142">
        <f t="shared" si="50"/>
        <v>0</v>
      </c>
      <c r="K280" s="143"/>
      <c r="L280" s="28"/>
      <c r="M280" s="144" t="s">
        <v>1</v>
      </c>
      <c r="N280" s="145" t="s">
        <v>38</v>
      </c>
      <c r="P280" s="146">
        <f t="shared" si="51"/>
        <v>0</v>
      </c>
      <c r="Q280" s="146">
        <v>0</v>
      </c>
      <c r="R280" s="146">
        <f t="shared" si="52"/>
        <v>0</v>
      </c>
      <c r="S280" s="146">
        <v>0</v>
      </c>
      <c r="T280" s="147">
        <f t="shared" si="53"/>
        <v>0</v>
      </c>
      <c r="AR280" s="148" t="s">
        <v>163</v>
      </c>
      <c r="AT280" s="148" t="s">
        <v>159</v>
      </c>
      <c r="AU280" s="148" t="s">
        <v>164</v>
      </c>
      <c r="AY280" s="13" t="s">
        <v>157</v>
      </c>
      <c r="BE280" s="149">
        <f t="shared" si="54"/>
        <v>0</v>
      </c>
      <c r="BF280" s="149">
        <f t="shared" si="55"/>
        <v>0</v>
      </c>
      <c r="BG280" s="149">
        <f t="shared" si="56"/>
        <v>0</v>
      </c>
      <c r="BH280" s="149">
        <f t="shared" si="57"/>
        <v>0</v>
      </c>
      <c r="BI280" s="149">
        <f t="shared" si="58"/>
        <v>0</v>
      </c>
      <c r="BJ280" s="13" t="s">
        <v>164</v>
      </c>
      <c r="BK280" s="149">
        <f t="shared" si="59"/>
        <v>0</v>
      </c>
      <c r="BL280" s="13" t="s">
        <v>163</v>
      </c>
      <c r="BM280" s="148" t="s">
        <v>605</v>
      </c>
    </row>
    <row r="281" spans="2:65" s="1" customFormat="1" ht="24.2" customHeight="1">
      <c r="B281" s="135"/>
      <c r="C281" s="136" t="s">
        <v>383</v>
      </c>
      <c r="D281" s="136" t="s">
        <v>159</v>
      </c>
      <c r="E281" s="137" t="s">
        <v>606</v>
      </c>
      <c r="F281" s="138" t="s">
        <v>607</v>
      </c>
      <c r="G281" s="139" t="s">
        <v>162</v>
      </c>
      <c r="H281" s="140">
        <v>14.22</v>
      </c>
      <c r="I281" s="141"/>
      <c r="J281" s="142">
        <f t="shared" si="50"/>
        <v>0</v>
      </c>
      <c r="K281" s="143"/>
      <c r="L281" s="28"/>
      <c r="M281" s="144" t="s">
        <v>1</v>
      </c>
      <c r="N281" s="145" t="s">
        <v>38</v>
      </c>
      <c r="P281" s="146">
        <f t="shared" si="51"/>
        <v>0</v>
      </c>
      <c r="Q281" s="146">
        <v>0</v>
      </c>
      <c r="R281" s="146">
        <f t="shared" si="52"/>
        <v>0</v>
      </c>
      <c r="S281" s="146">
        <v>0</v>
      </c>
      <c r="T281" s="147">
        <f t="shared" si="53"/>
        <v>0</v>
      </c>
      <c r="AR281" s="148" t="s">
        <v>163</v>
      </c>
      <c r="AT281" s="148" t="s">
        <v>159</v>
      </c>
      <c r="AU281" s="148" t="s">
        <v>164</v>
      </c>
      <c r="AY281" s="13" t="s">
        <v>157</v>
      </c>
      <c r="BE281" s="149">
        <f t="shared" si="54"/>
        <v>0</v>
      </c>
      <c r="BF281" s="149">
        <f t="shared" si="55"/>
        <v>0</v>
      </c>
      <c r="BG281" s="149">
        <f t="shared" si="56"/>
        <v>0</v>
      </c>
      <c r="BH281" s="149">
        <f t="shared" si="57"/>
        <v>0</v>
      </c>
      <c r="BI281" s="149">
        <f t="shared" si="58"/>
        <v>0</v>
      </c>
      <c r="BJ281" s="13" t="s">
        <v>164</v>
      </c>
      <c r="BK281" s="149">
        <f t="shared" si="59"/>
        <v>0</v>
      </c>
      <c r="BL281" s="13" t="s">
        <v>163</v>
      </c>
      <c r="BM281" s="148" t="s">
        <v>608</v>
      </c>
    </row>
    <row r="282" spans="2:65" s="1" customFormat="1" ht="24.2" customHeight="1">
      <c r="B282" s="135"/>
      <c r="C282" s="136" t="s">
        <v>609</v>
      </c>
      <c r="D282" s="136" t="s">
        <v>159</v>
      </c>
      <c r="E282" s="137" t="s">
        <v>610</v>
      </c>
      <c r="F282" s="138" t="s">
        <v>611</v>
      </c>
      <c r="G282" s="139" t="s">
        <v>162</v>
      </c>
      <c r="H282" s="140">
        <v>192.78</v>
      </c>
      <c r="I282" s="141"/>
      <c r="J282" s="142">
        <f t="shared" si="50"/>
        <v>0</v>
      </c>
      <c r="K282" s="143"/>
      <c r="L282" s="28"/>
      <c r="M282" s="144" t="s">
        <v>1</v>
      </c>
      <c r="N282" s="145" t="s">
        <v>38</v>
      </c>
      <c r="P282" s="146">
        <f t="shared" si="51"/>
        <v>0</v>
      </c>
      <c r="Q282" s="146">
        <v>0</v>
      </c>
      <c r="R282" s="146">
        <f t="shared" si="52"/>
        <v>0</v>
      </c>
      <c r="S282" s="146">
        <v>0</v>
      </c>
      <c r="T282" s="147">
        <f t="shared" si="53"/>
        <v>0</v>
      </c>
      <c r="AR282" s="148" t="s">
        <v>163</v>
      </c>
      <c r="AT282" s="148" t="s">
        <v>159</v>
      </c>
      <c r="AU282" s="148" t="s">
        <v>164</v>
      </c>
      <c r="AY282" s="13" t="s">
        <v>157</v>
      </c>
      <c r="BE282" s="149">
        <f t="shared" si="54"/>
        <v>0</v>
      </c>
      <c r="BF282" s="149">
        <f t="shared" si="55"/>
        <v>0</v>
      </c>
      <c r="BG282" s="149">
        <f t="shared" si="56"/>
        <v>0</v>
      </c>
      <c r="BH282" s="149">
        <f t="shared" si="57"/>
        <v>0</v>
      </c>
      <c r="BI282" s="149">
        <f t="shared" si="58"/>
        <v>0</v>
      </c>
      <c r="BJ282" s="13" t="s">
        <v>164</v>
      </c>
      <c r="BK282" s="149">
        <f t="shared" si="59"/>
        <v>0</v>
      </c>
      <c r="BL282" s="13" t="s">
        <v>163</v>
      </c>
      <c r="BM282" s="148" t="s">
        <v>612</v>
      </c>
    </row>
    <row r="283" spans="2:65" s="1" customFormat="1" ht="24.2" customHeight="1">
      <c r="B283" s="135"/>
      <c r="C283" s="136" t="s">
        <v>387</v>
      </c>
      <c r="D283" s="136" t="s">
        <v>159</v>
      </c>
      <c r="E283" s="137" t="s">
        <v>613</v>
      </c>
      <c r="F283" s="138" t="s">
        <v>614</v>
      </c>
      <c r="G283" s="139" t="s">
        <v>162</v>
      </c>
      <c r="H283" s="140">
        <v>37.340000000000003</v>
      </c>
      <c r="I283" s="141"/>
      <c r="J283" s="142">
        <f t="shared" si="50"/>
        <v>0</v>
      </c>
      <c r="K283" s="143"/>
      <c r="L283" s="28"/>
      <c r="M283" s="144" t="s">
        <v>1</v>
      </c>
      <c r="N283" s="145" t="s">
        <v>38</v>
      </c>
      <c r="P283" s="146">
        <f t="shared" si="51"/>
        <v>0</v>
      </c>
      <c r="Q283" s="146">
        <v>0</v>
      </c>
      <c r="R283" s="146">
        <f t="shared" si="52"/>
        <v>0</v>
      </c>
      <c r="S283" s="146">
        <v>0</v>
      </c>
      <c r="T283" s="147">
        <f t="shared" si="53"/>
        <v>0</v>
      </c>
      <c r="AR283" s="148" t="s">
        <v>163</v>
      </c>
      <c r="AT283" s="148" t="s">
        <v>159</v>
      </c>
      <c r="AU283" s="148" t="s">
        <v>164</v>
      </c>
      <c r="AY283" s="13" t="s">
        <v>157</v>
      </c>
      <c r="BE283" s="149">
        <f t="shared" si="54"/>
        <v>0</v>
      </c>
      <c r="BF283" s="149">
        <f t="shared" si="55"/>
        <v>0</v>
      </c>
      <c r="BG283" s="149">
        <f t="shared" si="56"/>
        <v>0</v>
      </c>
      <c r="BH283" s="149">
        <f t="shared" si="57"/>
        <v>0</v>
      </c>
      <c r="BI283" s="149">
        <f t="shared" si="58"/>
        <v>0</v>
      </c>
      <c r="BJ283" s="13" t="s">
        <v>164</v>
      </c>
      <c r="BK283" s="149">
        <f t="shared" si="59"/>
        <v>0</v>
      </c>
      <c r="BL283" s="13" t="s">
        <v>163</v>
      </c>
      <c r="BM283" s="148" t="s">
        <v>615</v>
      </c>
    </row>
    <row r="284" spans="2:65" s="1" customFormat="1" ht="21.75" customHeight="1">
      <c r="B284" s="135"/>
      <c r="C284" s="136" t="s">
        <v>616</v>
      </c>
      <c r="D284" s="136" t="s">
        <v>159</v>
      </c>
      <c r="E284" s="137" t="s">
        <v>617</v>
      </c>
      <c r="F284" s="138" t="s">
        <v>618</v>
      </c>
      <c r="G284" s="139" t="s">
        <v>162</v>
      </c>
      <c r="H284" s="140">
        <v>116.88</v>
      </c>
      <c r="I284" s="141"/>
      <c r="J284" s="142">
        <f t="shared" si="50"/>
        <v>0</v>
      </c>
      <c r="K284" s="143"/>
      <c r="L284" s="28"/>
      <c r="M284" s="144" t="s">
        <v>1</v>
      </c>
      <c r="N284" s="145" t="s">
        <v>38</v>
      </c>
      <c r="P284" s="146">
        <f t="shared" si="51"/>
        <v>0</v>
      </c>
      <c r="Q284" s="146">
        <v>0</v>
      </c>
      <c r="R284" s="146">
        <f t="shared" si="52"/>
        <v>0</v>
      </c>
      <c r="S284" s="146">
        <v>0</v>
      </c>
      <c r="T284" s="147">
        <f t="shared" si="53"/>
        <v>0</v>
      </c>
      <c r="AR284" s="148" t="s">
        <v>163</v>
      </c>
      <c r="AT284" s="148" t="s">
        <v>159</v>
      </c>
      <c r="AU284" s="148" t="s">
        <v>164</v>
      </c>
      <c r="AY284" s="13" t="s">
        <v>157</v>
      </c>
      <c r="BE284" s="149">
        <f t="shared" si="54"/>
        <v>0</v>
      </c>
      <c r="BF284" s="149">
        <f t="shared" si="55"/>
        <v>0</v>
      </c>
      <c r="BG284" s="149">
        <f t="shared" si="56"/>
        <v>0</v>
      </c>
      <c r="BH284" s="149">
        <f t="shared" si="57"/>
        <v>0</v>
      </c>
      <c r="BI284" s="149">
        <f t="shared" si="58"/>
        <v>0</v>
      </c>
      <c r="BJ284" s="13" t="s">
        <v>164</v>
      </c>
      <c r="BK284" s="149">
        <f t="shared" si="59"/>
        <v>0</v>
      </c>
      <c r="BL284" s="13" t="s">
        <v>163</v>
      </c>
      <c r="BM284" s="148" t="s">
        <v>619</v>
      </c>
    </row>
    <row r="285" spans="2:65" s="1" customFormat="1" ht="24.2" customHeight="1">
      <c r="B285" s="135"/>
      <c r="C285" s="136" t="s">
        <v>390</v>
      </c>
      <c r="D285" s="136" t="s">
        <v>159</v>
      </c>
      <c r="E285" s="137" t="s">
        <v>620</v>
      </c>
      <c r="F285" s="138" t="s">
        <v>621</v>
      </c>
      <c r="G285" s="139" t="s">
        <v>597</v>
      </c>
      <c r="H285" s="140">
        <v>6</v>
      </c>
      <c r="I285" s="141"/>
      <c r="J285" s="142">
        <f t="shared" si="50"/>
        <v>0</v>
      </c>
      <c r="K285" s="143"/>
      <c r="L285" s="28"/>
      <c r="M285" s="144" t="s">
        <v>1</v>
      </c>
      <c r="N285" s="145" t="s">
        <v>38</v>
      </c>
      <c r="P285" s="146">
        <f t="shared" si="51"/>
        <v>0</v>
      </c>
      <c r="Q285" s="146">
        <v>0</v>
      </c>
      <c r="R285" s="146">
        <f t="shared" si="52"/>
        <v>0</v>
      </c>
      <c r="S285" s="146">
        <v>0</v>
      </c>
      <c r="T285" s="147">
        <f t="shared" si="53"/>
        <v>0</v>
      </c>
      <c r="AR285" s="148" t="s">
        <v>163</v>
      </c>
      <c r="AT285" s="148" t="s">
        <v>159</v>
      </c>
      <c r="AU285" s="148" t="s">
        <v>164</v>
      </c>
      <c r="AY285" s="13" t="s">
        <v>157</v>
      </c>
      <c r="BE285" s="149">
        <f t="shared" si="54"/>
        <v>0</v>
      </c>
      <c r="BF285" s="149">
        <f t="shared" si="55"/>
        <v>0</v>
      </c>
      <c r="BG285" s="149">
        <f t="shared" si="56"/>
        <v>0</v>
      </c>
      <c r="BH285" s="149">
        <f t="shared" si="57"/>
        <v>0</v>
      </c>
      <c r="BI285" s="149">
        <f t="shared" si="58"/>
        <v>0</v>
      </c>
      <c r="BJ285" s="13" t="s">
        <v>164</v>
      </c>
      <c r="BK285" s="149">
        <f t="shared" si="59"/>
        <v>0</v>
      </c>
      <c r="BL285" s="13" t="s">
        <v>163</v>
      </c>
      <c r="BM285" s="148" t="s">
        <v>622</v>
      </c>
    </row>
    <row r="286" spans="2:65" s="1" customFormat="1" ht="24.2" customHeight="1">
      <c r="B286" s="135"/>
      <c r="C286" s="136" t="s">
        <v>623</v>
      </c>
      <c r="D286" s="136" t="s">
        <v>159</v>
      </c>
      <c r="E286" s="137" t="s">
        <v>624</v>
      </c>
      <c r="F286" s="138" t="s">
        <v>625</v>
      </c>
      <c r="G286" s="139" t="s">
        <v>167</v>
      </c>
      <c r="H286" s="140">
        <v>5.4720000000000004</v>
      </c>
      <c r="I286" s="141"/>
      <c r="J286" s="142">
        <f t="shared" si="50"/>
        <v>0</v>
      </c>
      <c r="K286" s="143"/>
      <c r="L286" s="28"/>
      <c r="M286" s="144" t="s">
        <v>1</v>
      </c>
      <c r="N286" s="145" t="s">
        <v>38</v>
      </c>
      <c r="P286" s="146">
        <f t="shared" si="51"/>
        <v>0</v>
      </c>
      <c r="Q286" s="146">
        <v>0</v>
      </c>
      <c r="R286" s="146">
        <f t="shared" si="52"/>
        <v>0</v>
      </c>
      <c r="S286" s="146">
        <v>0</v>
      </c>
      <c r="T286" s="147">
        <f t="shared" si="53"/>
        <v>0</v>
      </c>
      <c r="AR286" s="148" t="s">
        <v>163</v>
      </c>
      <c r="AT286" s="148" t="s">
        <v>159</v>
      </c>
      <c r="AU286" s="148" t="s">
        <v>164</v>
      </c>
      <c r="AY286" s="13" t="s">
        <v>157</v>
      </c>
      <c r="BE286" s="149">
        <f t="shared" si="54"/>
        <v>0</v>
      </c>
      <c r="BF286" s="149">
        <f t="shared" si="55"/>
        <v>0</v>
      </c>
      <c r="BG286" s="149">
        <f t="shared" si="56"/>
        <v>0</v>
      </c>
      <c r="BH286" s="149">
        <f t="shared" si="57"/>
        <v>0</v>
      </c>
      <c r="BI286" s="149">
        <f t="shared" si="58"/>
        <v>0</v>
      </c>
      <c r="BJ286" s="13" t="s">
        <v>164</v>
      </c>
      <c r="BK286" s="149">
        <f t="shared" si="59"/>
        <v>0</v>
      </c>
      <c r="BL286" s="13" t="s">
        <v>163</v>
      </c>
      <c r="BM286" s="148" t="s">
        <v>626</v>
      </c>
    </row>
    <row r="287" spans="2:65" s="1" customFormat="1" ht="24.2" customHeight="1">
      <c r="B287" s="135"/>
      <c r="C287" s="136" t="s">
        <v>394</v>
      </c>
      <c r="D287" s="136" t="s">
        <v>159</v>
      </c>
      <c r="E287" s="137" t="s">
        <v>627</v>
      </c>
      <c r="F287" s="138" t="s">
        <v>628</v>
      </c>
      <c r="G287" s="139" t="s">
        <v>167</v>
      </c>
      <c r="H287" s="140">
        <v>0.16200000000000001</v>
      </c>
      <c r="I287" s="141"/>
      <c r="J287" s="142">
        <f t="shared" si="50"/>
        <v>0</v>
      </c>
      <c r="K287" s="143"/>
      <c r="L287" s="28"/>
      <c r="M287" s="144" t="s">
        <v>1</v>
      </c>
      <c r="N287" s="145" t="s">
        <v>38</v>
      </c>
      <c r="P287" s="146">
        <f t="shared" si="51"/>
        <v>0</v>
      </c>
      <c r="Q287" s="146">
        <v>0</v>
      </c>
      <c r="R287" s="146">
        <f t="shared" si="52"/>
        <v>0</v>
      </c>
      <c r="S287" s="146">
        <v>0</v>
      </c>
      <c r="T287" s="147">
        <f t="shared" si="53"/>
        <v>0</v>
      </c>
      <c r="AR287" s="148" t="s">
        <v>163</v>
      </c>
      <c r="AT287" s="148" t="s">
        <v>159</v>
      </c>
      <c r="AU287" s="148" t="s">
        <v>164</v>
      </c>
      <c r="AY287" s="13" t="s">
        <v>157</v>
      </c>
      <c r="BE287" s="149">
        <f t="shared" si="54"/>
        <v>0</v>
      </c>
      <c r="BF287" s="149">
        <f t="shared" si="55"/>
        <v>0</v>
      </c>
      <c r="BG287" s="149">
        <f t="shared" si="56"/>
        <v>0</v>
      </c>
      <c r="BH287" s="149">
        <f t="shared" si="57"/>
        <v>0</v>
      </c>
      <c r="BI287" s="149">
        <f t="shared" si="58"/>
        <v>0</v>
      </c>
      <c r="BJ287" s="13" t="s">
        <v>164</v>
      </c>
      <c r="BK287" s="149">
        <f t="shared" si="59"/>
        <v>0</v>
      </c>
      <c r="BL287" s="13" t="s">
        <v>163</v>
      </c>
      <c r="BM287" s="148" t="s">
        <v>629</v>
      </c>
    </row>
    <row r="288" spans="2:65" s="1" customFormat="1" ht="24.2" customHeight="1">
      <c r="B288" s="135"/>
      <c r="C288" s="136" t="s">
        <v>630</v>
      </c>
      <c r="D288" s="136" t="s">
        <v>159</v>
      </c>
      <c r="E288" s="137" t="s">
        <v>631</v>
      </c>
      <c r="F288" s="138" t="s">
        <v>632</v>
      </c>
      <c r="G288" s="139" t="s">
        <v>167</v>
      </c>
      <c r="H288" s="140">
        <v>2.3380000000000001</v>
      </c>
      <c r="I288" s="141"/>
      <c r="J288" s="142">
        <f t="shared" si="50"/>
        <v>0</v>
      </c>
      <c r="K288" s="143"/>
      <c r="L288" s="28"/>
      <c r="M288" s="144" t="s">
        <v>1</v>
      </c>
      <c r="N288" s="145" t="s">
        <v>38</v>
      </c>
      <c r="P288" s="146">
        <f t="shared" si="51"/>
        <v>0</v>
      </c>
      <c r="Q288" s="146">
        <v>0</v>
      </c>
      <c r="R288" s="146">
        <f t="shared" si="52"/>
        <v>0</v>
      </c>
      <c r="S288" s="146">
        <v>0</v>
      </c>
      <c r="T288" s="147">
        <f t="shared" si="53"/>
        <v>0</v>
      </c>
      <c r="AR288" s="148" t="s">
        <v>163</v>
      </c>
      <c r="AT288" s="148" t="s">
        <v>159</v>
      </c>
      <c r="AU288" s="148" t="s">
        <v>164</v>
      </c>
      <c r="AY288" s="13" t="s">
        <v>157</v>
      </c>
      <c r="BE288" s="149">
        <f t="shared" si="54"/>
        <v>0</v>
      </c>
      <c r="BF288" s="149">
        <f t="shared" si="55"/>
        <v>0</v>
      </c>
      <c r="BG288" s="149">
        <f t="shared" si="56"/>
        <v>0</v>
      </c>
      <c r="BH288" s="149">
        <f t="shared" si="57"/>
        <v>0</v>
      </c>
      <c r="BI288" s="149">
        <f t="shared" si="58"/>
        <v>0</v>
      </c>
      <c r="BJ288" s="13" t="s">
        <v>164</v>
      </c>
      <c r="BK288" s="149">
        <f t="shared" si="59"/>
        <v>0</v>
      </c>
      <c r="BL288" s="13" t="s">
        <v>163</v>
      </c>
      <c r="BM288" s="148" t="s">
        <v>633</v>
      </c>
    </row>
    <row r="289" spans="2:65" s="1" customFormat="1" ht="24.2" customHeight="1">
      <c r="B289" s="135"/>
      <c r="C289" s="136" t="s">
        <v>397</v>
      </c>
      <c r="D289" s="136" t="s">
        <v>159</v>
      </c>
      <c r="E289" s="137" t="s">
        <v>634</v>
      </c>
      <c r="F289" s="138" t="s">
        <v>635</v>
      </c>
      <c r="G289" s="139" t="s">
        <v>167</v>
      </c>
      <c r="H289" s="140">
        <v>2.2679999999999998</v>
      </c>
      <c r="I289" s="141"/>
      <c r="J289" s="142">
        <f t="shared" si="50"/>
        <v>0</v>
      </c>
      <c r="K289" s="143"/>
      <c r="L289" s="28"/>
      <c r="M289" s="144" t="s">
        <v>1</v>
      </c>
      <c r="N289" s="145" t="s">
        <v>38</v>
      </c>
      <c r="P289" s="146">
        <f t="shared" si="51"/>
        <v>0</v>
      </c>
      <c r="Q289" s="146">
        <v>0</v>
      </c>
      <c r="R289" s="146">
        <f t="shared" si="52"/>
        <v>0</v>
      </c>
      <c r="S289" s="146">
        <v>0</v>
      </c>
      <c r="T289" s="147">
        <f t="shared" si="53"/>
        <v>0</v>
      </c>
      <c r="AR289" s="148" t="s">
        <v>163</v>
      </c>
      <c r="AT289" s="148" t="s">
        <v>159</v>
      </c>
      <c r="AU289" s="148" t="s">
        <v>164</v>
      </c>
      <c r="AY289" s="13" t="s">
        <v>157</v>
      </c>
      <c r="BE289" s="149">
        <f t="shared" si="54"/>
        <v>0</v>
      </c>
      <c r="BF289" s="149">
        <f t="shared" si="55"/>
        <v>0</v>
      </c>
      <c r="BG289" s="149">
        <f t="shared" si="56"/>
        <v>0</v>
      </c>
      <c r="BH289" s="149">
        <f t="shared" si="57"/>
        <v>0</v>
      </c>
      <c r="BI289" s="149">
        <f t="shared" si="58"/>
        <v>0</v>
      </c>
      <c r="BJ289" s="13" t="s">
        <v>164</v>
      </c>
      <c r="BK289" s="149">
        <f t="shared" si="59"/>
        <v>0</v>
      </c>
      <c r="BL289" s="13" t="s">
        <v>163</v>
      </c>
      <c r="BM289" s="148" t="s">
        <v>636</v>
      </c>
    </row>
    <row r="290" spans="2:65" s="1" customFormat="1" ht="24.2" customHeight="1">
      <c r="B290" s="135"/>
      <c r="C290" s="136" t="s">
        <v>637</v>
      </c>
      <c r="D290" s="136" t="s">
        <v>159</v>
      </c>
      <c r="E290" s="137" t="s">
        <v>638</v>
      </c>
      <c r="F290" s="138" t="s">
        <v>639</v>
      </c>
      <c r="G290" s="139" t="s">
        <v>311</v>
      </c>
      <c r="H290" s="140">
        <v>9.1999999999999993</v>
      </c>
      <c r="I290" s="141"/>
      <c r="J290" s="142">
        <f t="shared" si="50"/>
        <v>0</v>
      </c>
      <c r="K290" s="143"/>
      <c r="L290" s="28"/>
      <c r="M290" s="144" t="s">
        <v>1</v>
      </c>
      <c r="N290" s="145" t="s">
        <v>38</v>
      </c>
      <c r="P290" s="146">
        <f t="shared" si="51"/>
        <v>0</v>
      </c>
      <c r="Q290" s="146">
        <v>0</v>
      </c>
      <c r="R290" s="146">
        <f t="shared" si="52"/>
        <v>0</v>
      </c>
      <c r="S290" s="146">
        <v>0</v>
      </c>
      <c r="T290" s="147">
        <f t="shared" si="53"/>
        <v>0</v>
      </c>
      <c r="AR290" s="148" t="s">
        <v>163</v>
      </c>
      <c r="AT290" s="148" t="s">
        <v>159</v>
      </c>
      <c r="AU290" s="148" t="s">
        <v>164</v>
      </c>
      <c r="AY290" s="13" t="s">
        <v>157</v>
      </c>
      <c r="BE290" s="149">
        <f t="shared" si="54"/>
        <v>0</v>
      </c>
      <c r="BF290" s="149">
        <f t="shared" si="55"/>
        <v>0</v>
      </c>
      <c r="BG290" s="149">
        <f t="shared" si="56"/>
        <v>0</v>
      </c>
      <c r="BH290" s="149">
        <f t="shared" si="57"/>
        <v>0</v>
      </c>
      <c r="BI290" s="149">
        <f t="shared" si="58"/>
        <v>0</v>
      </c>
      <c r="BJ290" s="13" t="s">
        <v>164</v>
      </c>
      <c r="BK290" s="149">
        <f t="shared" si="59"/>
        <v>0</v>
      </c>
      <c r="BL290" s="13" t="s">
        <v>163</v>
      </c>
      <c r="BM290" s="148" t="s">
        <v>640</v>
      </c>
    </row>
    <row r="291" spans="2:65" s="1" customFormat="1" ht="24.2" customHeight="1">
      <c r="B291" s="135"/>
      <c r="C291" s="136" t="s">
        <v>401</v>
      </c>
      <c r="D291" s="136" t="s">
        <v>159</v>
      </c>
      <c r="E291" s="137" t="s">
        <v>641</v>
      </c>
      <c r="F291" s="138" t="s">
        <v>642</v>
      </c>
      <c r="G291" s="139" t="s">
        <v>311</v>
      </c>
      <c r="H291" s="140">
        <v>5.2</v>
      </c>
      <c r="I291" s="141"/>
      <c r="J291" s="142">
        <f t="shared" si="50"/>
        <v>0</v>
      </c>
      <c r="K291" s="143"/>
      <c r="L291" s="28"/>
      <c r="M291" s="144" t="s">
        <v>1</v>
      </c>
      <c r="N291" s="145" t="s">
        <v>38</v>
      </c>
      <c r="P291" s="146">
        <f t="shared" si="51"/>
        <v>0</v>
      </c>
      <c r="Q291" s="146">
        <v>0</v>
      </c>
      <c r="R291" s="146">
        <f t="shared" si="52"/>
        <v>0</v>
      </c>
      <c r="S291" s="146">
        <v>0</v>
      </c>
      <c r="T291" s="147">
        <f t="shared" si="53"/>
        <v>0</v>
      </c>
      <c r="AR291" s="148" t="s">
        <v>163</v>
      </c>
      <c r="AT291" s="148" t="s">
        <v>159</v>
      </c>
      <c r="AU291" s="148" t="s">
        <v>164</v>
      </c>
      <c r="AY291" s="13" t="s">
        <v>157</v>
      </c>
      <c r="BE291" s="149">
        <f t="shared" si="54"/>
        <v>0</v>
      </c>
      <c r="BF291" s="149">
        <f t="shared" si="55"/>
        <v>0</v>
      </c>
      <c r="BG291" s="149">
        <f t="shared" si="56"/>
        <v>0</v>
      </c>
      <c r="BH291" s="149">
        <f t="shared" si="57"/>
        <v>0</v>
      </c>
      <c r="BI291" s="149">
        <f t="shared" si="58"/>
        <v>0</v>
      </c>
      <c r="BJ291" s="13" t="s">
        <v>164</v>
      </c>
      <c r="BK291" s="149">
        <f t="shared" si="59"/>
        <v>0</v>
      </c>
      <c r="BL291" s="13" t="s">
        <v>163</v>
      </c>
      <c r="BM291" s="148" t="s">
        <v>643</v>
      </c>
    </row>
    <row r="292" spans="2:65" s="1" customFormat="1" ht="24.2" customHeight="1">
      <c r="B292" s="135"/>
      <c r="C292" s="136" t="s">
        <v>644</v>
      </c>
      <c r="D292" s="136" t="s">
        <v>159</v>
      </c>
      <c r="E292" s="137" t="s">
        <v>645</v>
      </c>
      <c r="F292" s="138" t="s">
        <v>646</v>
      </c>
      <c r="G292" s="139" t="s">
        <v>311</v>
      </c>
      <c r="H292" s="140">
        <v>26.4</v>
      </c>
      <c r="I292" s="141"/>
      <c r="J292" s="142">
        <f t="shared" si="50"/>
        <v>0</v>
      </c>
      <c r="K292" s="143"/>
      <c r="L292" s="28"/>
      <c r="M292" s="144" t="s">
        <v>1</v>
      </c>
      <c r="N292" s="145" t="s">
        <v>38</v>
      </c>
      <c r="P292" s="146">
        <f t="shared" si="51"/>
        <v>0</v>
      </c>
      <c r="Q292" s="146">
        <v>0</v>
      </c>
      <c r="R292" s="146">
        <f t="shared" si="52"/>
        <v>0</v>
      </c>
      <c r="S292" s="146">
        <v>0</v>
      </c>
      <c r="T292" s="147">
        <f t="shared" si="53"/>
        <v>0</v>
      </c>
      <c r="AR292" s="148" t="s">
        <v>163</v>
      </c>
      <c r="AT292" s="148" t="s">
        <v>159</v>
      </c>
      <c r="AU292" s="148" t="s">
        <v>164</v>
      </c>
      <c r="AY292" s="13" t="s">
        <v>157</v>
      </c>
      <c r="BE292" s="149">
        <f t="shared" si="54"/>
        <v>0</v>
      </c>
      <c r="BF292" s="149">
        <f t="shared" si="55"/>
        <v>0</v>
      </c>
      <c r="BG292" s="149">
        <f t="shared" si="56"/>
        <v>0</v>
      </c>
      <c r="BH292" s="149">
        <f t="shared" si="57"/>
        <v>0</v>
      </c>
      <c r="BI292" s="149">
        <f t="shared" si="58"/>
        <v>0</v>
      </c>
      <c r="BJ292" s="13" t="s">
        <v>164</v>
      </c>
      <c r="BK292" s="149">
        <f t="shared" si="59"/>
        <v>0</v>
      </c>
      <c r="BL292" s="13" t="s">
        <v>163</v>
      </c>
      <c r="BM292" s="148" t="s">
        <v>647</v>
      </c>
    </row>
    <row r="293" spans="2:65" s="1" customFormat="1" ht="21.75" customHeight="1">
      <c r="B293" s="135"/>
      <c r="C293" s="136" t="s">
        <v>404</v>
      </c>
      <c r="D293" s="136" t="s">
        <v>159</v>
      </c>
      <c r="E293" s="137" t="s">
        <v>648</v>
      </c>
      <c r="F293" s="138" t="s">
        <v>649</v>
      </c>
      <c r="G293" s="139" t="s">
        <v>311</v>
      </c>
      <c r="H293" s="140">
        <v>54.75</v>
      </c>
      <c r="I293" s="141"/>
      <c r="J293" s="142">
        <f t="shared" si="50"/>
        <v>0</v>
      </c>
      <c r="K293" s="143"/>
      <c r="L293" s="28"/>
      <c r="M293" s="144" t="s">
        <v>1</v>
      </c>
      <c r="N293" s="145" t="s">
        <v>38</v>
      </c>
      <c r="P293" s="146">
        <f t="shared" si="51"/>
        <v>0</v>
      </c>
      <c r="Q293" s="146">
        <v>0</v>
      </c>
      <c r="R293" s="146">
        <f t="shared" si="52"/>
        <v>0</v>
      </c>
      <c r="S293" s="146">
        <v>0</v>
      </c>
      <c r="T293" s="147">
        <f t="shared" si="53"/>
        <v>0</v>
      </c>
      <c r="AR293" s="148" t="s">
        <v>163</v>
      </c>
      <c r="AT293" s="148" t="s">
        <v>159</v>
      </c>
      <c r="AU293" s="148" t="s">
        <v>164</v>
      </c>
      <c r="AY293" s="13" t="s">
        <v>157</v>
      </c>
      <c r="BE293" s="149">
        <f t="shared" si="54"/>
        <v>0</v>
      </c>
      <c r="BF293" s="149">
        <f t="shared" si="55"/>
        <v>0</v>
      </c>
      <c r="BG293" s="149">
        <f t="shared" si="56"/>
        <v>0</v>
      </c>
      <c r="BH293" s="149">
        <f t="shared" si="57"/>
        <v>0</v>
      </c>
      <c r="BI293" s="149">
        <f t="shared" si="58"/>
        <v>0</v>
      </c>
      <c r="BJ293" s="13" t="s">
        <v>164</v>
      </c>
      <c r="BK293" s="149">
        <f t="shared" si="59"/>
        <v>0</v>
      </c>
      <c r="BL293" s="13" t="s">
        <v>163</v>
      </c>
      <c r="BM293" s="148" t="s">
        <v>650</v>
      </c>
    </row>
    <row r="294" spans="2:65" s="1" customFormat="1" ht="24.2" customHeight="1">
      <c r="B294" s="135"/>
      <c r="C294" s="136" t="s">
        <v>651</v>
      </c>
      <c r="D294" s="136" t="s">
        <v>159</v>
      </c>
      <c r="E294" s="137" t="s">
        <v>652</v>
      </c>
      <c r="F294" s="138" t="s">
        <v>653</v>
      </c>
      <c r="G294" s="139" t="s">
        <v>162</v>
      </c>
      <c r="H294" s="140">
        <v>180.67</v>
      </c>
      <c r="I294" s="141"/>
      <c r="J294" s="142">
        <f t="shared" si="50"/>
        <v>0</v>
      </c>
      <c r="K294" s="143"/>
      <c r="L294" s="28"/>
      <c r="M294" s="144" t="s">
        <v>1</v>
      </c>
      <c r="N294" s="145" t="s">
        <v>38</v>
      </c>
      <c r="P294" s="146">
        <f t="shared" si="51"/>
        <v>0</v>
      </c>
      <c r="Q294" s="146">
        <v>0</v>
      </c>
      <c r="R294" s="146">
        <f t="shared" si="52"/>
        <v>0</v>
      </c>
      <c r="S294" s="146">
        <v>0</v>
      </c>
      <c r="T294" s="147">
        <f t="shared" si="53"/>
        <v>0</v>
      </c>
      <c r="AR294" s="148" t="s">
        <v>163</v>
      </c>
      <c r="AT294" s="148" t="s">
        <v>159</v>
      </c>
      <c r="AU294" s="148" t="s">
        <v>164</v>
      </c>
      <c r="AY294" s="13" t="s">
        <v>157</v>
      </c>
      <c r="BE294" s="149">
        <f t="shared" si="54"/>
        <v>0</v>
      </c>
      <c r="BF294" s="149">
        <f t="shared" si="55"/>
        <v>0</v>
      </c>
      <c r="BG294" s="149">
        <f t="shared" si="56"/>
        <v>0</v>
      </c>
      <c r="BH294" s="149">
        <f t="shared" si="57"/>
        <v>0</v>
      </c>
      <c r="BI294" s="149">
        <f t="shared" si="58"/>
        <v>0</v>
      </c>
      <c r="BJ294" s="13" t="s">
        <v>164</v>
      </c>
      <c r="BK294" s="149">
        <f t="shared" si="59"/>
        <v>0</v>
      </c>
      <c r="BL294" s="13" t="s">
        <v>163</v>
      </c>
      <c r="BM294" s="148" t="s">
        <v>654</v>
      </c>
    </row>
    <row r="295" spans="2:65" s="1" customFormat="1" ht="24.2" customHeight="1">
      <c r="B295" s="135"/>
      <c r="C295" s="136" t="s">
        <v>408</v>
      </c>
      <c r="D295" s="136" t="s">
        <v>159</v>
      </c>
      <c r="E295" s="137" t="s">
        <v>655</v>
      </c>
      <c r="F295" s="138" t="s">
        <v>656</v>
      </c>
      <c r="G295" s="139" t="s">
        <v>162</v>
      </c>
      <c r="H295" s="140">
        <v>101.509</v>
      </c>
      <c r="I295" s="141"/>
      <c r="J295" s="142">
        <f t="shared" si="50"/>
        <v>0</v>
      </c>
      <c r="K295" s="143"/>
      <c r="L295" s="28"/>
      <c r="M295" s="144" t="s">
        <v>1</v>
      </c>
      <c r="N295" s="145" t="s">
        <v>38</v>
      </c>
      <c r="P295" s="146">
        <f t="shared" si="51"/>
        <v>0</v>
      </c>
      <c r="Q295" s="146">
        <v>0</v>
      </c>
      <c r="R295" s="146">
        <f t="shared" si="52"/>
        <v>0</v>
      </c>
      <c r="S295" s="146">
        <v>0</v>
      </c>
      <c r="T295" s="147">
        <f t="shared" si="53"/>
        <v>0</v>
      </c>
      <c r="AR295" s="148" t="s">
        <v>163</v>
      </c>
      <c r="AT295" s="148" t="s">
        <v>159</v>
      </c>
      <c r="AU295" s="148" t="s">
        <v>164</v>
      </c>
      <c r="AY295" s="13" t="s">
        <v>157</v>
      </c>
      <c r="BE295" s="149">
        <f t="shared" si="54"/>
        <v>0</v>
      </c>
      <c r="BF295" s="149">
        <f t="shared" si="55"/>
        <v>0</v>
      </c>
      <c r="BG295" s="149">
        <f t="shared" si="56"/>
        <v>0</v>
      </c>
      <c r="BH295" s="149">
        <f t="shared" si="57"/>
        <v>0</v>
      </c>
      <c r="BI295" s="149">
        <f t="shared" si="58"/>
        <v>0</v>
      </c>
      <c r="BJ295" s="13" t="s">
        <v>164</v>
      </c>
      <c r="BK295" s="149">
        <f t="shared" si="59"/>
        <v>0</v>
      </c>
      <c r="BL295" s="13" t="s">
        <v>163</v>
      </c>
      <c r="BM295" s="148" t="s">
        <v>657</v>
      </c>
    </row>
    <row r="296" spans="2:65" s="1" customFormat="1" ht="44.25" customHeight="1">
      <c r="B296" s="135"/>
      <c r="C296" s="136" t="s">
        <v>658</v>
      </c>
      <c r="D296" s="136" t="s">
        <v>159</v>
      </c>
      <c r="E296" s="137" t="s">
        <v>659</v>
      </c>
      <c r="F296" s="138" t="s">
        <v>660</v>
      </c>
      <c r="G296" s="139" t="s">
        <v>661</v>
      </c>
      <c r="H296" s="140">
        <v>72</v>
      </c>
      <c r="I296" s="141"/>
      <c r="J296" s="142">
        <f t="shared" si="50"/>
        <v>0</v>
      </c>
      <c r="K296" s="143"/>
      <c r="L296" s="28"/>
      <c r="M296" s="144" t="s">
        <v>1</v>
      </c>
      <c r="N296" s="145" t="s">
        <v>38</v>
      </c>
      <c r="P296" s="146">
        <f t="shared" si="51"/>
        <v>0</v>
      </c>
      <c r="Q296" s="146">
        <v>0</v>
      </c>
      <c r="R296" s="146">
        <f t="shared" si="52"/>
        <v>0</v>
      </c>
      <c r="S296" s="146">
        <v>0</v>
      </c>
      <c r="T296" s="147">
        <f t="shared" si="53"/>
        <v>0</v>
      </c>
      <c r="AR296" s="148" t="s">
        <v>163</v>
      </c>
      <c r="AT296" s="148" t="s">
        <v>159</v>
      </c>
      <c r="AU296" s="148" t="s">
        <v>164</v>
      </c>
      <c r="AY296" s="13" t="s">
        <v>157</v>
      </c>
      <c r="BE296" s="149">
        <f t="shared" si="54"/>
        <v>0</v>
      </c>
      <c r="BF296" s="149">
        <f t="shared" si="55"/>
        <v>0</v>
      </c>
      <c r="BG296" s="149">
        <f t="shared" si="56"/>
        <v>0</v>
      </c>
      <c r="BH296" s="149">
        <f t="shared" si="57"/>
        <v>0</v>
      </c>
      <c r="BI296" s="149">
        <f t="shared" si="58"/>
        <v>0</v>
      </c>
      <c r="BJ296" s="13" t="s">
        <v>164</v>
      </c>
      <c r="BK296" s="149">
        <f t="shared" si="59"/>
        <v>0</v>
      </c>
      <c r="BL296" s="13" t="s">
        <v>163</v>
      </c>
      <c r="BM296" s="148" t="s">
        <v>662</v>
      </c>
    </row>
    <row r="297" spans="2:65" s="1" customFormat="1" ht="24.2" customHeight="1">
      <c r="B297" s="135"/>
      <c r="C297" s="136" t="s">
        <v>663</v>
      </c>
      <c r="D297" s="136" t="s">
        <v>159</v>
      </c>
      <c r="E297" s="137" t="s">
        <v>664</v>
      </c>
      <c r="F297" s="138" t="s">
        <v>665</v>
      </c>
      <c r="G297" s="139" t="s">
        <v>206</v>
      </c>
      <c r="H297" s="140">
        <v>528.76900000000001</v>
      </c>
      <c r="I297" s="141"/>
      <c r="J297" s="142">
        <f t="shared" si="50"/>
        <v>0</v>
      </c>
      <c r="K297" s="143"/>
      <c r="L297" s="28"/>
      <c r="M297" s="144" t="s">
        <v>1</v>
      </c>
      <c r="N297" s="145" t="s">
        <v>38</v>
      </c>
      <c r="P297" s="146">
        <f t="shared" si="51"/>
        <v>0</v>
      </c>
      <c r="Q297" s="146">
        <v>0</v>
      </c>
      <c r="R297" s="146">
        <f t="shared" si="52"/>
        <v>0</v>
      </c>
      <c r="S297" s="146">
        <v>0</v>
      </c>
      <c r="T297" s="147">
        <f t="shared" si="53"/>
        <v>0</v>
      </c>
      <c r="AR297" s="148" t="s">
        <v>163</v>
      </c>
      <c r="AT297" s="148" t="s">
        <v>159</v>
      </c>
      <c r="AU297" s="148" t="s">
        <v>164</v>
      </c>
      <c r="AY297" s="13" t="s">
        <v>157</v>
      </c>
      <c r="BE297" s="149">
        <f t="shared" si="54"/>
        <v>0</v>
      </c>
      <c r="BF297" s="149">
        <f t="shared" si="55"/>
        <v>0</v>
      </c>
      <c r="BG297" s="149">
        <f t="shared" si="56"/>
        <v>0</v>
      </c>
      <c r="BH297" s="149">
        <f t="shared" si="57"/>
        <v>0</v>
      </c>
      <c r="BI297" s="149">
        <f t="shared" si="58"/>
        <v>0</v>
      </c>
      <c r="BJ297" s="13" t="s">
        <v>164</v>
      </c>
      <c r="BK297" s="149">
        <f t="shared" si="59"/>
        <v>0</v>
      </c>
      <c r="BL297" s="13" t="s">
        <v>163</v>
      </c>
      <c r="BM297" s="148" t="s">
        <v>666</v>
      </c>
    </row>
    <row r="298" spans="2:65" s="1" customFormat="1" ht="21.75" customHeight="1">
      <c r="B298" s="135"/>
      <c r="C298" s="136" t="s">
        <v>411</v>
      </c>
      <c r="D298" s="136" t="s">
        <v>159</v>
      </c>
      <c r="E298" s="137" t="s">
        <v>667</v>
      </c>
      <c r="F298" s="138" t="s">
        <v>668</v>
      </c>
      <c r="G298" s="139" t="s">
        <v>206</v>
      </c>
      <c r="H298" s="140">
        <v>528.76900000000001</v>
      </c>
      <c r="I298" s="141"/>
      <c r="J298" s="142">
        <f t="shared" si="50"/>
        <v>0</v>
      </c>
      <c r="K298" s="143"/>
      <c r="L298" s="28"/>
      <c r="M298" s="144" t="s">
        <v>1</v>
      </c>
      <c r="N298" s="145" t="s">
        <v>38</v>
      </c>
      <c r="P298" s="146">
        <f t="shared" si="51"/>
        <v>0</v>
      </c>
      <c r="Q298" s="146">
        <v>0</v>
      </c>
      <c r="R298" s="146">
        <f t="shared" si="52"/>
        <v>0</v>
      </c>
      <c r="S298" s="146">
        <v>0</v>
      </c>
      <c r="T298" s="147">
        <f t="shared" si="53"/>
        <v>0</v>
      </c>
      <c r="AR298" s="148" t="s">
        <v>163</v>
      </c>
      <c r="AT298" s="148" t="s">
        <v>159</v>
      </c>
      <c r="AU298" s="148" t="s">
        <v>164</v>
      </c>
      <c r="AY298" s="13" t="s">
        <v>157</v>
      </c>
      <c r="BE298" s="149">
        <f t="shared" si="54"/>
        <v>0</v>
      </c>
      <c r="BF298" s="149">
        <f t="shared" si="55"/>
        <v>0</v>
      </c>
      <c r="BG298" s="149">
        <f t="shared" si="56"/>
        <v>0</v>
      </c>
      <c r="BH298" s="149">
        <f t="shared" si="57"/>
        <v>0</v>
      </c>
      <c r="BI298" s="149">
        <f t="shared" si="58"/>
        <v>0</v>
      </c>
      <c r="BJ298" s="13" t="s">
        <v>164</v>
      </c>
      <c r="BK298" s="149">
        <f t="shared" si="59"/>
        <v>0</v>
      </c>
      <c r="BL298" s="13" t="s">
        <v>163</v>
      </c>
      <c r="BM298" s="148" t="s">
        <v>669</v>
      </c>
    </row>
    <row r="299" spans="2:65" s="1" customFormat="1" ht="24.2" customHeight="1">
      <c r="B299" s="135"/>
      <c r="C299" s="136" t="s">
        <v>670</v>
      </c>
      <c r="D299" s="136" t="s">
        <v>159</v>
      </c>
      <c r="E299" s="137" t="s">
        <v>671</v>
      </c>
      <c r="F299" s="138" t="s">
        <v>672</v>
      </c>
      <c r="G299" s="139" t="s">
        <v>206</v>
      </c>
      <c r="H299" s="140">
        <v>10046.535</v>
      </c>
      <c r="I299" s="141"/>
      <c r="J299" s="142">
        <f t="shared" si="50"/>
        <v>0</v>
      </c>
      <c r="K299" s="143"/>
      <c r="L299" s="28"/>
      <c r="M299" s="144" t="s">
        <v>1</v>
      </c>
      <c r="N299" s="145" t="s">
        <v>38</v>
      </c>
      <c r="P299" s="146">
        <f t="shared" si="51"/>
        <v>0</v>
      </c>
      <c r="Q299" s="146">
        <v>0</v>
      </c>
      <c r="R299" s="146">
        <f t="shared" si="52"/>
        <v>0</v>
      </c>
      <c r="S299" s="146">
        <v>0</v>
      </c>
      <c r="T299" s="147">
        <f t="shared" si="53"/>
        <v>0</v>
      </c>
      <c r="AR299" s="148" t="s">
        <v>163</v>
      </c>
      <c r="AT299" s="148" t="s">
        <v>159</v>
      </c>
      <c r="AU299" s="148" t="s">
        <v>164</v>
      </c>
      <c r="AY299" s="13" t="s">
        <v>157</v>
      </c>
      <c r="BE299" s="149">
        <f t="shared" si="54"/>
        <v>0</v>
      </c>
      <c r="BF299" s="149">
        <f t="shared" si="55"/>
        <v>0</v>
      </c>
      <c r="BG299" s="149">
        <f t="shared" si="56"/>
        <v>0</v>
      </c>
      <c r="BH299" s="149">
        <f t="shared" si="57"/>
        <v>0</v>
      </c>
      <c r="BI299" s="149">
        <f t="shared" si="58"/>
        <v>0</v>
      </c>
      <c r="BJ299" s="13" t="s">
        <v>164</v>
      </c>
      <c r="BK299" s="149">
        <f t="shared" si="59"/>
        <v>0</v>
      </c>
      <c r="BL299" s="13" t="s">
        <v>163</v>
      </c>
      <c r="BM299" s="148" t="s">
        <v>673</v>
      </c>
    </row>
    <row r="300" spans="2:65" s="1" customFormat="1" ht="24.2" customHeight="1">
      <c r="B300" s="135"/>
      <c r="C300" s="136" t="s">
        <v>415</v>
      </c>
      <c r="D300" s="136" t="s">
        <v>159</v>
      </c>
      <c r="E300" s="137" t="s">
        <v>674</v>
      </c>
      <c r="F300" s="138" t="s">
        <v>675</v>
      </c>
      <c r="G300" s="139" t="s">
        <v>206</v>
      </c>
      <c r="H300" s="140">
        <v>528.76900000000001</v>
      </c>
      <c r="I300" s="141"/>
      <c r="J300" s="142">
        <f t="shared" si="50"/>
        <v>0</v>
      </c>
      <c r="K300" s="143"/>
      <c r="L300" s="28"/>
      <c r="M300" s="144" t="s">
        <v>1</v>
      </c>
      <c r="N300" s="145" t="s">
        <v>38</v>
      </c>
      <c r="P300" s="146">
        <f t="shared" si="51"/>
        <v>0</v>
      </c>
      <c r="Q300" s="146">
        <v>0</v>
      </c>
      <c r="R300" s="146">
        <f t="shared" si="52"/>
        <v>0</v>
      </c>
      <c r="S300" s="146">
        <v>0</v>
      </c>
      <c r="T300" s="147">
        <f t="shared" si="53"/>
        <v>0</v>
      </c>
      <c r="AR300" s="148" t="s">
        <v>163</v>
      </c>
      <c r="AT300" s="148" t="s">
        <v>159</v>
      </c>
      <c r="AU300" s="148" t="s">
        <v>164</v>
      </c>
      <c r="AY300" s="13" t="s">
        <v>157</v>
      </c>
      <c r="BE300" s="149">
        <f t="shared" si="54"/>
        <v>0</v>
      </c>
      <c r="BF300" s="149">
        <f t="shared" si="55"/>
        <v>0</v>
      </c>
      <c r="BG300" s="149">
        <f t="shared" si="56"/>
        <v>0</v>
      </c>
      <c r="BH300" s="149">
        <f t="shared" si="57"/>
        <v>0</v>
      </c>
      <c r="BI300" s="149">
        <f t="shared" si="58"/>
        <v>0</v>
      </c>
      <c r="BJ300" s="13" t="s">
        <v>164</v>
      </c>
      <c r="BK300" s="149">
        <f t="shared" si="59"/>
        <v>0</v>
      </c>
      <c r="BL300" s="13" t="s">
        <v>163</v>
      </c>
      <c r="BM300" s="148" t="s">
        <v>676</v>
      </c>
    </row>
    <row r="301" spans="2:65" s="1" customFormat="1" ht="24.2" customHeight="1">
      <c r="B301" s="135"/>
      <c r="C301" s="136" t="s">
        <v>677</v>
      </c>
      <c r="D301" s="136" t="s">
        <v>159</v>
      </c>
      <c r="E301" s="137" t="s">
        <v>678</v>
      </c>
      <c r="F301" s="138" t="s">
        <v>679</v>
      </c>
      <c r="G301" s="139" t="s">
        <v>206</v>
      </c>
      <c r="H301" s="140">
        <v>5287.65</v>
      </c>
      <c r="I301" s="141"/>
      <c r="J301" s="142">
        <f t="shared" si="50"/>
        <v>0</v>
      </c>
      <c r="K301" s="143"/>
      <c r="L301" s="28"/>
      <c r="M301" s="144" t="s">
        <v>1</v>
      </c>
      <c r="N301" s="145" t="s">
        <v>38</v>
      </c>
      <c r="P301" s="146">
        <f t="shared" si="51"/>
        <v>0</v>
      </c>
      <c r="Q301" s="146">
        <v>0</v>
      </c>
      <c r="R301" s="146">
        <f t="shared" si="52"/>
        <v>0</v>
      </c>
      <c r="S301" s="146">
        <v>0</v>
      </c>
      <c r="T301" s="147">
        <f t="shared" si="53"/>
        <v>0</v>
      </c>
      <c r="AR301" s="148" t="s">
        <v>163</v>
      </c>
      <c r="AT301" s="148" t="s">
        <v>159</v>
      </c>
      <c r="AU301" s="148" t="s">
        <v>164</v>
      </c>
      <c r="AY301" s="13" t="s">
        <v>157</v>
      </c>
      <c r="BE301" s="149">
        <f t="shared" si="54"/>
        <v>0</v>
      </c>
      <c r="BF301" s="149">
        <f t="shared" si="55"/>
        <v>0</v>
      </c>
      <c r="BG301" s="149">
        <f t="shared" si="56"/>
        <v>0</v>
      </c>
      <c r="BH301" s="149">
        <f t="shared" si="57"/>
        <v>0</v>
      </c>
      <c r="BI301" s="149">
        <f t="shared" si="58"/>
        <v>0</v>
      </c>
      <c r="BJ301" s="13" t="s">
        <v>164</v>
      </c>
      <c r="BK301" s="149">
        <f t="shared" si="59"/>
        <v>0</v>
      </c>
      <c r="BL301" s="13" t="s">
        <v>163</v>
      </c>
      <c r="BM301" s="148" t="s">
        <v>658</v>
      </c>
    </row>
    <row r="302" spans="2:65" s="1" customFormat="1" ht="24.2" customHeight="1">
      <c r="B302" s="135"/>
      <c r="C302" s="136" t="s">
        <v>419</v>
      </c>
      <c r="D302" s="136" t="s">
        <v>159</v>
      </c>
      <c r="E302" s="137" t="s">
        <v>680</v>
      </c>
      <c r="F302" s="138" t="s">
        <v>681</v>
      </c>
      <c r="G302" s="139" t="s">
        <v>206</v>
      </c>
      <c r="H302" s="140">
        <v>528.76900000000001</v>
      </c>
      <c r="I302" s="141"/>
      <c r="J302" s="142">
        <f t="shared" si="50"/>
        <v>0</v>
      </c>
      <c r="K302" s="143"/>
      <c r="L302" s="28"/>
      <c r="M302" s="144" t="s">
        <v>1</v>
      </c>
      <c r="N302" s="145" t="s">
        <v>38</v>
      </c>
      <c r="P302" s="146">
        <f t="shared" si="51"/>
        <v>0</v>
      </c>
      <c r="Q302" s="146">
        <v>0</v>
      </c>
      <c r="R302" s="146">
        <f t="shared" si="52"/>
        <v>0</v>
      </c>
      <c r="S302" s="146">
        <v>0</v>
      </c>
      <c r="T302" s="147">
        <f t="shared" si="53"/>
        <v>0</v>
      </c>
      <c r="AR302" s="148" t="s">
        <v>163</v>
      </c>
      <c r="AT302" s="148" t="s">
        <v>159</v>
      </c>
      <c r="AU302" s="148" t="s">
        <v>164</v>
      </c>
      <c r="AY302" s="13" t="s">
        <v>157</v>
      </c>
      <c r="BE302" s="149">
        <f t="shared" si="54"/>
        <v>0</v>
      </c>
      <c r="BF302" s="149">
        <f t="shared" si="55"/>
        <v>0</v>
      </c>
      <c r="BG302" s="149">
        <f t="shared" si="56"/>
        <v>0</v>
      </c>
      <c r="BH302" s="149">
        <f t="shared" si="57"/>
        <v>0</v>
      </c>
      <c r="BI302" s="149">
        <f t="shared" si="58"/>
        <v>0</v>
      </c>
      <c r="BJ302" s="13" t="s">
        <v>164</v>
      </c>
      <c r="BK302" s="149">
        <f t="shared" si="59"/>
        <v>0</v>
      </c>
      <c r="BL302" s="13" t="s">
        <v>163</v>
      </c>
      <c r="BM302" s="148" t="s">
        <v>682</v>
      </c>
    </row>
    <row r="303" spans="2:65" s="1" customFormat="1" ht="16.5" customHeight="1">
      <c r="B303" s="135"/>
      <c r="C303" s="136" t="s">
        <v>683</v>
      </c>
      <c r="D303" s="136" t="s">
        <v>159</v>
      </c>
      <c r="E303" s="137" t="s">
        <v>684</v>
      </c>
      <c r="F303" s="138" t="s">
        <v>685</v>
      </c>
      <c r="G303" s="139" t="s">
        <v>300</v>
      </c>
      <c r="H303" s="140">
        <v>52</v>
      </c>
      <c r="I303" s="141"/>
      <c r="J303" s="142">
        <f t="shared" si="50"/>
        <v>0</v>
      </c>
      <c r="K303" s="143"/>
      <c r="L303" s="28"/>
      <c r="M303" s="144" t="s">
        <v>1</v>
      </c>
      <c r="N303" s="145" t="s">
        <v>38</v>
      </c>
      <c r="P303" s="146">
        <f t="shared" si="51"/>
        <v>0</v>
      </c>
      <c r="Q303" s="146">
        <v>0</v>
      </c>
      <c r="R303" s="146">
        <f t="shared" si="52"/>
        <v>0</v>
      </c>
      <c r="S303" s="146">
        <v>0</v>
      </c>
      <c r="T303" s="147">
        <f t="shared" si="53"/>
        <v>0</v>
      </c>
      <c r="AR303" s="148" t="s">
        <v>163</v>
      </c>
      <c r="AT303" s="148" t="s">
        <v>159</v>
      </c>
      <c r="AU303" s="148" t="s">
        <v>164</v>
      </c>
      <c r="AY303" s="13" t="s">
        <v>157</v>
      </c>
      <c r="BE303" s="149">
        <f t="shared" si="54"/>
        <v>0</v>
      </c>
      <c r="BF303" s="149">
        <f t="shared" si="55"/>
        <v>0</v>
      </c>
      <c r="BG303" s="149">
        <f t="shared" si="56"/>
        <v>0</v>
      </c>
      <c r="BH303" s="149">
        <f t="shared" si="57"/>
        <v>0</v>
      </c>
      <c r="BI303" s="149">
        <f t="shared" si="58"/>
        <v>0</v>
      </c>
      <c r="BJ303" s="13" t="s">
        <v>164</v>
      </c>
      <c r="BK303" s="149">
        <f t="shared" si="59"/>
        <v>0</v>
      </c>
      <c r="BL303" s="13" t="s">
        <v>163</v>
      </c>
      <c r="BM303" s="148" t="s">
        <v>686</v>
      </c>
    </row>
    <row r="304" spans="2:65" s="11" customFormat="1" ht="22.9" customHeight="1">
      <c r="B304" s="123"/>
      <c r="D304" s="124" t="s">
        <v>71</v>
      </c>
      <c r="E304" s="133" t="s">
        <v>516</v>
      </c>
      <c r="F304" s="133" t="s">
        <v>687</v>
      </c>
      <c r="I304" s="126"/>
      <c r="J304" s="134">
        <f>BK304</f>
        <v>0</v>
      </c>
      <c r="L304" s="123"/>
      <c r="M304" s="128"/>
      <c r="P304" s="129">
        <f>P305</f>
        <v>0</v>
      </c>
      <c r="R304" s="129">
        <f>R305</f>
        <v>0</v>
      </c>
      <c r="T304" s="130">
        <f>T305</f>
        <v>0</v>
      </c>
      <c r="AR304" s="124" t="s">
        <v>80</v>
      </c>
      <c r="AT304" s="131" t="s">
        <v>71</v>
      </c>
      <c r="AU304" s="131" t="s">
        <v>80</v>
      </c>
      <c r="AY304" s="124" t="s">
        <v>157</v>
      </c>
      <c r="BK304" s="132">
        <f>BK305</f>
        <v>0</v>
      </c>
    </row>
    <row r="305" spans="2:65" s="1" customFormat="1" ht="24.2" customHeight="1">
      <c r="B305" s="135"/>
      <c r="C305" s="136" t="s">
        <v>423</v>
      </c>
      <c r="D305" s="136" t="s">
        <v>159</v>
      </c>
      <c r="E305" s="137" t="s">
        <v>688</v>
      </c>
      <c r="F305" s="138" t="s">
        <v>689</v>
      </c>
      <c r="G305" s="139" t="s">
        <v>206</v>
      </c>
      <c r="H305" s="140">
        <v>983.31</v>
      </c>
      <c r="I305" s="141"/>
      <c r="J305" s="142">
        <f>ROUND(I305*H305,2)</f>
        <v>0</v>
      </c>
      <c r="K305" s="143"/>
      <c r="L305" s="28"/>
      <c r="M305" s="144" t="s">
        <v>1</v>
      </c>
      <c r="N305" s="145" t="s">
        <v>38</v>
      </c>
      <c r="P305" s="146">
        <f>O305*H305</f>
        <v>0</v>
      </c>
      <c r="Q305" s="146">
        <v>0</v>
      </c>
      <c r="R305" s="146">
        <f>Q305*H305</f>
        <v>0</v>
      </c>
      <c r="S305" s="146">
        <v>0</v>
      </c>
      <c r="T305" s="147">
        <f>S305*H305</f>
        <v>0</v>
      </c>
      <c r="AR305" s="148" t="s">
        <v>163</v>
      </c>
      <c r="AT305" s="148" t="s">
        <v>159</v>
      </c>
      <c r="AU305" s="148" t="s">
        <v>164</v>
      </c>
      <c r="AY305" s="13" t="s">
        <v>157</v>
      </c>
      <c r="BE305" s="149">
        <f>IF(N305="základná",J305,0)</f>
        <v>0</v>
      </c>
      <c r="BF305" s="149">
        <f>IF(N305="znížená",J305,0)</f>
        <v>0</v>
      </c>
      <c r="BG305" s="149">
        <f>IF(N305="zákl. prenesená",J305,0)</f>
        <v>0</v>
      </c>
      <c r="BH305" s="149">
        <f>IF(N305="zníž. prenesená",J305,0)</f>
        <v>0</v>
      </c>
      <c r="BI305" s="149">
        <f>IF(N305="nulová",J305,0)</f>
        <v>0</v>
      </c>
      <c r="BJ305" s="13" t="s">
        <v>164</v>
      </c>
      <c r="BK305" s="149">
        <f>ROUND(I305*H305,2)</f>
        <v>0</v>
      </c>
      <c r="BL305" s="13" t="s">
        <v>163</v>
      </c>
      <c r="BM305" s="148" t="s">
        <v>690</v>
      </c>
    </row>
    <row r="306" spans="2:65" s="11" customFormat="1" ht="22.9" customHeight="1">
      <c r="B306" s="123"/>
      <c r="D306" s="124" t="s">
        <v>71</v>
      </c>
      <c r="E306" s="133" t="s">
        <v>691</v>
      </c>
      <c r="F306" s="133" t="s">
        <v>692</v>
      </c>
      <c r="I306" s="126"/>
      <c r="J306" s="134">
        <f>BK306</f>
        <v>0</v>
      </c>
      <c r="L306" s="123"/>
      <c r="M306" s="128"/>
      <c r="P306" s="129">
        <v>0</v>
      </c>
      <c r="R306" s="129">
        <v>0</v>
      </c>
      <c r="T306" s="130">
        <v>0</v>
      </c>
      <c r="AR306" s="124" t="s">
        <v>80</v>
      </c>
      <c r="AT306" s="131" t="s">
        <v>71</v>
      </c>
      <c r="AU306" s="131" t="s">
        <v>80</v>
      </c>
      <c r="AY306" s="124" t="s">
        <v>157</v>
      </c>
      <c r="BK306" s="132">
        <v>0</v>
      </c>
    </row>
    <row r="307" spans="2:65" s="11" customFormat="1" ht="22.9" customHeight="1">
      <c r="B307" s="123"/>
      <c r="D307" s="124" t="s">
        <v>71</v>
      </c>
      <c r="E307" s="133" t="s">
        <v>693</v>
      </c>
      <c r="F307" s="133" t="s">
        <v>694</v>
      </c>
      <c r="I307" s="126"/>
      <c r="J307" s="134">
        <f>BK307</f>
        <v>0</v>
      </c>
      <c r="L307" s="123"/>
      <c r="M307" s="128"/>
      <c r="P307" s="129">
        <f>SUM(P308:P317)</f>
        <v>0</v>
      </c>
      <c r="R307" s="129">
        <f>SUM(R308:R317)</f>
        <v>0</v>
      </c>
      <c r="T307" s="130">
        <f>SUM(T308:T317)</f>
        <v>0</v>
      </c>
      <c r="AR307" s="124" t="s">
        <v>164</v>
      </c>
      <c r="AT307" s="131" t="s">
        <v>71</v>
      </c>
      <c r="AU307" s="131" t="s">
        <v>80</v>
      </c>
      <c r="AY307" s="124" t="s">
        <v>157</v>
      </c>
      <c r="BK307" s="132">
        <f>SUM(BK308:BK317)</f>
        <v>0</v>
      </c>
    </row>
    <row r="308" spans="2:65" s="1" customFormat="1" ht="24.2" customHeight="1">
      <c r="B308" s="135"/>
      <c r="C308" s="136" t="s">
        <v>695</v>
      </c>
      <c r="D308" s="136" t="s">
        <v>159</v>
      </c>
      <c r="E308" s="137" t="s">
        <v>696</v>
      </c>
      <c r="F308" s="138" t="s">
        <v>697</v>
      </c>
      <c r="G308" s="139" t="s">
        <v>162</v>
      </c>
      <c r="H308" s="140">
        <v>72.22</v>
      </c>
      <c r="I308" s="141"/>
      <c r="J308" s="142">
        <f t="shared" ref="J308:J317" si="60">ROUND(I308*H308,2)</f>
        <v>0</v>
      </c>
      <c r="K308" s="143"/>
      <c r="L308" s="28"/>
      <c r="M308" s="144" t="s">
        <v>1</v>
      </c>
      <c r="N308" s="145" t="s">
        <v>38</v>
      </c>
      <c r="P308" s="146">
        <f t="shared" ref="P308:P317" si="61">O308*H308</f>
        <v>0</v>
      </c>
      <c r="Q308" s="146">
        <v>0</v>
      </c>
      <c r="R308" s="146">
        <f t="shared" ref="R308:R317" si="62">Q308*H308</f>
        <v>0</v>
      </c>
      <c r="S308" s="146">
        <v>0</v>
      </c>
      <c r="T308" s="147">
        <f t="shared" ref="T308:T317" si="63">S308*H308</f>
        <v>0</v>
      </c>
      <c r="AR308" s="148" t="s">
        <v>188</v>
      </c>
      <c r="AT308" s="148" t="s">
        <v>159</v>
      </c>
      <c r="AU308" s="148" t="s">
        <v>164</v>
      </c>
      <c r="AY308" s="13" t="s">
        <v>157</v>
      </c>
      <c r="BE308" s="149">
        <f t="shared" ref="BE308:BE317" si="64">IF(N308="základná",J308,0)</f>
        <v>0</v>
      </c>
      <c r="BF308" s="149">
        <f t="shared" ref="BF308:BF317" si="65">IF(N308="znížená",J308,0)</f>
        <v>0</v>
      </c>
      <c r="BG308" s="149">
        <f t="shared" ref="BG308:BG317" si="66">IF(N308="zákl. prenesená",J308,0)</f>
        <v>0</v>
      </c>
      <c r="BH308" s="149">
        <f t="shared" ref="BH308:BH317" si="67">IF(N308="zníž. prenesená",J308,0)</f>
        <v>0</v>
      </c>
      <c r="BI308" s="149">
        <f t="shared" ref="BI308:BI317" si="68">IF(N308="nulová",J308,0)</f>
        <v>0</v>
      </c>
      <c r="BJ308" s="13" t="s">
        <v>164</v>
      </c>
      <c r="BK308" s="149">
        <f t="shared" ref="BK308:BK317" si="69">ROUND(I308*H308,2)</f>
        <v>0</v>
      </c>
      <c r="BL308" s="13" t="s">
        <v>188</v>
      </c>
      <c r="BM308" s="148" t="s">
        <v>698</v>
      </c>
    </row>
    <row r="309" spans="2:65" s="1" customFormat="1" ht="37.9" customHeight="1">
      <c r="B309" s="135"/>
      <c r="C309" s="150" t="s">
        <v>426</v>
      </c>
      <c r="D309" s="150" t="s">
        <v>276</v>
      </c>
      <c r="E309" s="151" t="s">
        <v>699</v>
      </c>
      <c r="F309" s="152" t="s">
        <v>700</v>
      </c>
      <c r="G309" s="153" t="s">
        <v>162</v>
      </c>
      <c r="H309" s="154">
        <v>83.052999999999997</v>
      </c>
      <c r="I309" s="155"/>
      <c r="J309" s="156">
        <f t="shared" si="60"/>
        <v>0</v>
      </c>
      <c r="K309" s="157"/>
      <c r="L309" s="158"/>
      <c r="M309" s="159" t="s">
        <v>1</v>
      </c>
      <c r="N309" s="160" t="s">
        <v>38</v>
      </c>
      <c r="P309" s="146">
        <f t="shared" si="61"/>
        <v>0</v>
      </c>
      <c r="Q309" s="146">
        <v>0</v>
      </c>
      <c r="R309" s="146">
        <f t="shared" si="62"/>
        <v>0</v>
      </c>
      <c r="S309" s="146">
        <v>0</v>
      </c>
      <c r="T309" s="147">
        <f t="shared" si="63"/>
        <v>0</v>
      </c>
      <c r="AR309" s="148" t="s">
        <v>218</v>
      </c>
      <c r="AT309" s="148" t="s">
        <v>276</v>
      </c>
      <c r="AU309" s="148" t="s">
        <v>164</v>
      </c>
      <c r="AY309" s="13" t="s">
        <v>157</v>
      </c>
      <c r="BE309" s="149">
        <f t="shared" si="64"/>
        <v>0</v>
      </c>
      <c r="BF309" s="149">
        <f t="shared" si="65"/>
        <v>0</v>
      </c>
      <c r="BG309" s="149">
        <f t="shared" si="66"/>
        <v>0</v>
      </c>
      <c r="BH309" s="149">
        <f t="shared" si="67"/>
        <v>0</v>
      </c>
      <c r="BI309" s="149">
        <f t="shared" si="68"/>
        <v>0</v>
      </c>
      <c r="BJ309" s="13" t="s">
        <v>164</v>
      </c>
      <c r="BK309" s="149">
        <f t="shared" si="69"/>
        <v>0</v>
      </c>
      <c r="BL309" s="13" t="s">
        <v>188</v>
      </c>
      <c r="BM309" s="148" t="s">
        <v>701</v>
      </c>
    </row>
    <row r="310" spans="2:65" s="1" customFormat="1" ht="37.9" customHeight="1">
      <c r="B310" s="135"/>
      <c r="C310" s="136" t="s">
        <v>702</v>
      </c>
      <c r="D310" s="136" t="s">
        <v>159</v>
      </c>
      <c r="E310" s="137" t="s">
        <v>703</v>
      </c>
      <c r="F310" s="138" t="s">
        <v>704</v>
      </c>
      <c r="G310" s="139" t="s">
        <v>162</v>
      </c>
      <c r="H310" s="140">
        <v>76.33</v>
      </c>
      <c r="I310" s="141"/>
      <c r="J310" s="142">
        <f t="shared" si="60"/>
        <v>0</v>
      </c>
      <c r="K310" s="143"/>
      <c r="L310" s="28"/>
      <c r="M310" s="144" t="s">
        <v>1</v>
      </c>
      <c r="N310" s="145" t="s">
        <v>38</v>
      </c>
      <c r="P310" s="146">
        <f t="shared" si="61"/>
        <v>0</v>
      </c>
      <c r="Q310" s="146">
        <v>0</v>
      </c>
      <c r="R310" s="146">
        <f t="shared" si="62"/>
        <v>0</v>
      </c>
      <c r="S310" s="146">
        <v>0</v>
      </c>
      <c r="T310" s="147">
        <f t="shared" si="63"/>
        <v>0</v>
      </c>
      <c r="AR310" s="148" t="s">
        <v>188</v>
      </c>
      <c r="AT310" s="148" t="s">
        <v>159</v>
      </c>
      <c r="AU310" s="148" t="s">
        <v>164</v>
      </c>
      <c r="AY310" s="13" t="s">
        <v>157</v>
      </c>
      <c r="BE310" s="149">
        <f t="shared" si="64"/>
        <v>0</v>
      </c>
      <c r="BF310" s="149">
        <f t="shared" si="65"/>
        <v>0</v>
      </c>
      <c r="BG310" s="149">
        <f t="shared" si="66"/>
        <v>0</v>
      </c>
      <c r="BH310" s="149">
        <f t="shared" si="67"/>
        <v>0</v>
      </c>
      <c r="BI310" s="149">
        <f t="shared" si="68"/>
        <v>0</v>
      </c>
      <c r="BJ310" s="13" t="s">
        <v>164</v>
      </c>
      <c r="BK310" s="149">
        <f t="shared" si="69"/>
        <v>0</v>
      </c>
      <c r="BL310" s="13" t="s">
        <v>188</v>
      </c>
      <c r="BM310" s="148" t="s">
        <v>705</v>
      </c>
    </row>
    <row r="311" spans="2:65" s="1" customFormat="1" ht="33" customHeight="1">
      <c r="B311" s="135"/>
      <c r="C311" s="136" t="s">
        <v>430</v>
      </c>
      <c r="D311" s="136" t="s">
        <v>159</v>
      </c>
      <c r="E311" s="137" t="s">
        <v>706</v>
      </c>
      <c r="F311" s="138" t="s">
        <v>707</v>
      </c>
      <c r="G311" s="139" t="s">
        <v>162</v>
      </c>
      <c r="H311" s="140">
        <v>9.1</v>
      </c>
      <c r="I311" s="141"/>
      <c r="J311" s="142">
        <f t="shared" si="60"/>
        <v>0</v>
      </c>
      <c r="K311" s="143"/>
      <c r="L311" s="28"/>
      <c r="M311" s="144" t="s">
        <v>1</v>
      </c>
      <c r="N311" s="145" t="s">
        <v>38</v>
      </c>
      <c r="P311" s="146">
        <f t="shared" si="61"/>
        <v>0</v>
      </c>
      <c r="Q311" s="146">
        <v>0</v>
      </c>
      <c r="R311" s="146">
        <f t="shared" si="62"/>
        <v>0</v>
      </c>
      <c r="S311" s="146">
        <v>0</v>
      </c>
      <c r="T311" s="147">
        <f t="shared" si="63"/>
        <v>0</v>
      </c>
      <c r="AR311" s="148" t="s">
        <v>188</v>
      </c>
      <c r="AT311" s="148" t="s">
        <v>159</v>
      </c>
      <c r="AU311" s="148" t="s">
        <v>164</v>
      </c>
      <c r="AY311" s="13" t="s">
        <v>157</v>
      </c>
      <c r="BE311" s="149">
        <f t="shared" si="64"/>
        <v>0</v>
      </c>
      <c r="BF311" s="149">
        <f t="shared" si="65"/>
        <v>0</v>
      </c>
      <c r="BG311" s="149">
        <f t="shared" si="66"/>
        <v>0</v>
      </c>
      <c r="BH311" s="149">
        <f t="shared" si="67"/>
        <v>0</v>
      </c>
      <c r="BI311" s="149">
        <f t="shared" si="68"/>
        <v>0</v>
      </c>
      <c r="BJ311" s="13" t="s">
        <v>164</v>
      </c>
      <c r="BK311" s="149">
        <f t="shared" si="69"/>
        <v>0</v>
      </c>
      <c r="BL311" s="13" t="s">
        <v>188</v>
      </c>
      <c r="BM311" s="148" t="s">
        <v>708</v>
      </c>
    </row>
    <row r="312" spans="2:65" s="1" customFormat="1" ht="33" customHeight="1">
      <c r="B312" s="135"/>
      <c r="C312" s="150" t="s">
        <v>709</v>
      </c>
      <c r="D312" s="150" t="s">
        <v>276</v>
      </c>
      <c r="E312" s="151" t="s">
        <v>710</v>
      </c>
      <c r="F312" s="152" t="s">
        <v>711</v>
      </c>
      <c r="G312" s="153" t="s">
        <v>162</v>
      </c>
      <c r="H312" s="154">
        <v>98.245000000000005</v>
      </c>
      <c r="I312" s="155"/>
      <c r="J312" s="156">
        <f t="shared" si="60"/>
        <v>0</v>
      </c>
      <c r="K312" s="157"/>
      <c r="L312" s="158"/>
      <c r="M312" s="159" t="s">
        <v>1</v>
      </c>
      <c r="N312" s="160" t="s">
        <v>38</v>
      </c>
      <c r="P312" s="146">
        <f t="shared" si="61"/>
        <v>0</v>
      </c>
      <c r="Q312" s="146">
        <v>0</v>
      </c>
      <c r="R312" s="146">
        <f t="shared" si="62"/>
        <v>0</v>
      </c>
      <c r="S312" s="146">
        <v>0</v>
      </c>
      <c r="T312" s="147">
        <f t="shared" si="63"/>
        <v>0</v>
      </c>
      <c r="AR312" s="148" t="s">
        <v>218</v>
      </c>
      <c r="AT312" s="148" t="s">
        <v>276</v>
      </c>
      <c r="AU312" s="148" t="s">
        <v>164</v>
      </c>
      <c r="AY312" s="13" t="s">
        <v>157</v>
      </c>
      <c r="BE312" s="149">
        <f t="shared" si="64"/>
        <v>0</v>
      </c>
      <c r="BF312" s="149">
        <f t="shared" si="65"/>
        <v>0</v>
      </c>
      <c r="BG312" s="149">
        <f t="shared" si="66"/>
        <v>0</v>
      </c>
      <c r="BH312" s="149">
        <f t="shared" si="67"/>
        <v>0</v>
      </c>
      <c r="BI312" s="149">
        <f t="shared" si="68"/>
        <v>0</v>
      </c>
      <c r="BJ312" s="13" t="s">
        <v>164</v>
      </c>
      <c r="BK312" s="149">
        <f t="shared" si="69"/>
        <v>0</v>
      </c>
      <c r="BL312" s="13" t="s">
        <v>188</v>
      </c>
      <c r="BM312" s="148" t="s">
        <v>712</v>
      </c>
    </row>
    <row r="313" spans="2:65" s="1" customFormat="1" ht="37.9" customHeight="1">
      <c r="B313" s="135"/>
      <c r="C313" s="136" t="s">
        <v>434</v>
      </c>
      <c r="D313" s="136" t="s">
        <v>159</v>
      </c>
      <c r="E313" s="137" t="s">
        <v>713</v>
      </c>
      <c r="F313" s="138" t="s">
        <v>714</v>
      </c>
      <c r="G313" s="139" t="s">
        <v>162</v>
      </c>
      <c r="H313" s="140">
        <v>85.43</v>
      </c>
      <c r="I313" s="141"/>
      <c r="J313" s="142">
        <f t="shared" si="60"/>
        <v>0</v>
      </c>
      <c r="K313" s="143"/>
      <c r="L313" s="28"/>
      <c r="M313" s="144" t="s">
        <v>1</v>
      </c>
      <c r="N313" s="145" t="s">
        <v>38</v>
      </c>
      <c r="P313" s="146">
        <f t="shared" si="61"/>
        <v>0</v>
      </c>
      <c r="Q313" s="146">
        <v>0</v>
      </c>
      <c r="R313" s="146">
        <f t="shared" si="62"/>
        <v>0</v>
      </c>
      <c r="S313" s="146">
        <v>0</v>
      </c>
      <c r="T313" s="147">
        <f t="shared" si="63"/>
        <v>0</v>
      </c>
      <c r="AR313" s="148" t="s">
        <v>188</v>
      </c>
      <c r="AT313" s="148" t="s">
        <v>159</v>
      </c>
      <c r="AU313" s="148" t="s">
        <v>164</v>
      </c>
      <c r="AY313" s="13" t="s">
        <v>157</v>
      </c>
      <c r="BE313" s="149">
        <f t="shared" si="64"/>
        <v>0</v>
      </c>
      <c r="BF313" s="149">
        <f t="shared" si="65"/>
        <v>0</v>
      </c>
      <c r="BG313" s="149">
        <f t="shared" si="66"/>
        <v>0</v>
      </c>
      <c r="BH313" s="149">
        <f t="shared" si="67"/>
        <v>0</v>
      </c>
      <c r="BI313" s="149">
        <f t="shared" si="68"/>
        <v>0</v>
      </c>
      <c r="BJ313" s="13" t="s">
        <v>164</v>
      </c>
      <c r="BK313" s="149">
        <f t="shared" si="69"/>
        <v>0</v>
      </c>
      <c r="BL313" s="13" t="s">
        <v>188</v>
      </c>
      <c r="BM313" s="148" t="s">
        <v>715</v>
      </c>
    </row>
    <row r="314" spans="2:65" s="1" customFormat="1" ht="16.5" customHeight="1">
      <c r="B314" s="135"/>
      <c r="C314" s="150" t="s">
        <v>716</v>
      </c>
      <c r="D314" s="150" t="s">
        <v>276</v>
      </c>
      <c r="E314" s="151" t="s">
        <v>717</v>
      </c>
      <c r="F314" s="152" t="s">
        <v>718</v>
      </c>
      <c r="G314" s="153" t="s">
        <v>162</v>
      </c>
      <c r="H314" s="154">
        <v>98.245000000000005</v>
      </c>
      <c r="I314" s="155"/>
      <c r="J314" s="156">
        <f t="shared" si="60"/>
        <v>0</v>
      </c>
      <c r="K314" s="157"/>
      <c r="L314" s="158"/>
      <c r="M314" s="159" t="s">
        <v>1</v>
      </c>
      <c r="N314" s="160" t="s">
        <v>38</v>
      </c>
      <c r="P314" s="146">
        <f t="shared" si="61"/>
        <v>0</v>
      </c>
      <c r="Q314" s="146">
        <v>0</v>
      </c>
      <c r="R314" s="146">
        <f t="shared" si="62"/>
        <v>0</v>
      </c>
      <c r="S314" s="146">
        <v>0</v>
      </c>
      <c r="T314" s="147">
        <f t="shared" si="63"/>
        <v>0</v>
      </c>
      <c r="AR314" s="148" t="s">
        <v>218</v>
      </c>
      <c r="AT314" s="148" t="s">
        <v>276</v>
      </c>
      <c r="AU314" s="148" t="s">
        <v>164</v>
      </c>
      <c r="AY314" s="13" t="s">
        <v>157</v>
      </c>
      <c r="BE314" s="149">
        <f t="shared" si="64"/>
        <v>0</v>
      </c>
      <c r="BF314" s="149">
        <f t="shared" si="65"/>
        <v>0</v>
      </c>
      <c r="BG314" s="149">
        <f t="shared" si="66"/>
        <v>0</v>
      </c>
      <c r="BH314" s="149">
        <f t="shared" si="67"/>
        <v>0</v>
      </c>
      <c r="BI314" s="149">
        <f t="shared" si="68"/>
        <v>0</v>
      </c>
      <c r="BJ314" s="13" t="s">
        <v>164</v>
      </c>
      <c r="BK314" s="149">
        <f t="shared" si="69"/>
        <v>0</v>
      </c>
      <c r="BL314" s="13" t="s">
        <v>188</v>
      </c>
      <c r="BM314" s="148" t="s">
        <v>719</v>
      </c>
    </row>
    <row r="315" spans="2:65" s="1" customFormat="1" ht="37.9" customHeight="1">
      <c r="B315" s="135"/>
      <c r="C315" s="136" t="s">
        <v>438</v>
      </c>
      <c r="D315" s="136" t="s">
        <v>159</v>
      </c>
      <c r="E315" s="137" t="s">
        <v>720</v>
      </c>
      <c r="F315" s="138" t="s">
        <v>721</v>
      </c>
      <c r="G315" s="139" t="s">
        <v>162</v>
      </c>
      <c r="H315" s="140">
        <v>85.43</v>
      </c>
      <c r="I315" s="141"/>
      <c r="J315" s="142">
        <f t="shared" si="60"/>
        <v>0</v>
      </c>
      <c r="K315" s="143"/>
      <c r="L315" s="28"/>
      <c r="M315" s="144" t="s">
        <v>1</v>
      </c>
      <c r="N315" s="145" t="s">
        <v>38</v>
      </c>
      <c r="P315" s="146">
        <f t="shared" si="61"/>
        <v>0</v>
      </c>
      <c r="Q315" s="146">
        <v>0</v>
      </c>
      <c r="R315" s="146">
        <f t="shared" si="62"/>
        <v>0</v>
      </c>
      <c r="S315" s="146">
        <v>0</v>
      </c>
      <c r="T315" s="147">
        <f t="shared" si="63"/>
        <v>0</v>
      </c>
      <c r="AR315" s="148" t="s">
        <v>188</v>
      </c>
      <c r="AT315" s="148" t="s">
        <v>159</v>
      </c>
      <c r="AU315" s="148" t="s">
        <v>164</v>
      </c>
      <c r="AY315" s="13" t="s">
        <v>157</v>
      </c>
      <c r="BE315" s="149">
        <f t="shared" si="64"/>
        <v>0</v>
      </c>
      <c r="BF315" s="149">
        <f t="shared" si="65"/>
        <v>0</v>
      </c>
      <c r="BG315" s="149">
        <f t="shared" si="66"/>
        <v>0</v>
      </c>
      <c r="BH315" s="149">
        <f t="shared" si="67"/>
        <v>0</v>
      </c>
      <c r="BI315" s="149">
        <f t="shared" si="68"/>
        <v>0</v>
      </c>
      <c r="BJ315" s="13" t="s">
        <v>164</v>
      </c>
      <c r="BK315" s="149">
        <f t="shared" si="69"/>
        <v>0</v>
      </c>
      <c r="BL315" s="13" t="s">
        <v>188</v>
      </c>
      <c r="BM315" s="148" t="s">
        <v>722</v>
      </c>
    </row>
    <row r="316" spans="2:65" s="1" customFormat="1" ht="16.5" customHeight="1">
      <c r="B316" s="135"/>
      <c r="C316" s="150" t="s">
        <v>723</v>
      </c>
      <c r="D316" s="150" t="s">
        <v>276</v>
      </c>
      <c r="E316" s="151" t="s">
        <v>717</v>
      </c>
      <c r="F316" s="152" t="s">
        <v>718</v>
      </c>
      <c r="G316" s="153" t="s">
        <v>162</v>
      </c>
      <c r="H316" s="154">
        <v>98.245000000000005</v>
      </c>
      <c r="I316" s="155"/>
      <c r="J316" s="156">
        <f t="shared" si="60"/>
        <v>0</v>
      </c>
      <c r="K316" s="157"/>
      <c r="L316" s="158"/>
      <c r="M316" s="159" t="s">
        <v>1</v>
      </c>
      <c r="N316" s="160" t="s">
        <v>38</v>
      </c>
      <c r="P316" s="146">
        <f t="shared" si="61"/>
        <v>0</v>
      </c>
      <c r="Q316" s="146">
        <v>0</v>
      </c>
      <c r="R316" s="146">
        <f t="shared" si="62"/>
        <v>0</v>
      </c>
      <c r="S316" s="146">
        <v>0</v>
      </c>
      <c r="T316" s="147">
        <f t="shared" si="63"/>
        <v>0</v>
      </c>
      <c r="AR316" s="148" t="s">
        <v>218</v>
      </c>
      <c r="AT316" s="148" t="s">
        <v>276</v>
      </c>
      <c r="AU316" s="148" t="s">
        <v>164</v>
      </c>
      <c r="AY316" s="13" t="s">
        <v>157</v>
      </c>
      <c r="BE316" s="149">
        <f t="shared" si="64"/>
        <v>0</v>
      </c>
      <c r="BF316" s="149">
        <f t="shared" si="65"/>
        <v>0</v>
      </c>
      <c r="BG316" s="149">
        <f t="shared" si="66"/>
        <v>0</v>
      </c>
      <c r="BH316" s="149">
        <f t="shared" si="67"/>
        <v>0</v>
      </c>
      <c r="BI316" s="149">
        <f t="shared" si="68"/>
        <v>0</v>
      </c>
      <c r="BJ316" s="13" t="s">
        <v>164</v>
      </c>
      <c r="BK316" s="149">
        <f t="shared" si="69"/>
        <v>0</v>
      </c>
      <c r="BL316" s="13" t="s">
        <v>188</v>
      </c>
      <c r="BM316" s="148" t="s">
        <v>724</v>
      </c>
    </row>
    <row r="317" spans="2:65" s="1" customFormat="1" ht="24.2" customHeight="1">
      <c r="B317" s="135"/>
      <c r="C317" s="136" t="s">
        <v>441</v>
      </c>
      <c r="D317" s="136" t="s">
        <v>159</v>
      </c>
      <c r="E317" s="137" t="s">
        <v>725</v>
      </c>
      <c r="F317" s="138" t="s">
        <v>726</v>
      </c>
      <c r="G317" s="139" t="s">
        <v>727</v>
      </c>
      <c r="H317" s="161"/>
      <c r="I317" s="141"/>
      <c r="J317" s="142">
        <f t="shared" si="60"/>
        <v>0</v>
      </c>
      <c r="K317" s="143"/>
      <c r="L317" s="28"/>
      <c r="M317" s="144" t="s">
        <v>1</v>
      </c>
      <c r="N317" s="145" t="s">
        <v>38</v>
      </c>
      <c r="P317" s="146">
        <f t="shared" si="61"/>
        <v>0</v>
      </c>
      <c r="Q317" s="146">
        <v>0</v>
      </c>
      <c r="R317" s="146">
        <f t="shared" si="62"/>
        <v>0</v>
      </c>
      <c r="S317" s="146">
        <v>0</v>
      </c>
      <c r="T317" s="147">
        <f t="shared" si="63"/>
        <v>0</v>
      </c>
      <c r="AR317" s="148" t="s">
        <v>188</v>
      </c>
      <c r="AT317" s="148" t="s">
        <v>159</v>
      </c>
      <c r="AU317" s="148" t="s">
        <v>164</v>
      </c>
      <c r="AY317" s="13" t="s">
        <v>157</v>
      </c>
      <c r="BE317" s="149">
        <f t="shared" si="64"/>
        <v>0</v>
      </c>
      <c r="BF317" s="149">
        <f t="shared" si="65"/>
        <v>0</v>
      </c>
      <c r="BG317" s="149">
        <f t="shared" si="66"/>
        <v>0</v>
      </c>
      <c r="BH317" s="149">
        <f t="shared" si="67"/>
        <v>0</v>
      </c>
      <c r="BI317" s="149">
        <f t="shared" si="68"/>
        <v>0</v>
      </c>
      <c r="BJ317" s="13" t="s">
        <v>164</v>
      </c>
      <c r="BK317" s="149">
        <f t="shared" si="69"/>
        <v>0</v>
      </c>
      <c r="BL317" s="13" t="s">
        <v>188</v>
      </c>
      <c r="BM317" s="148" t="s">
        <v>728</v>
      </c>
    </row>
    <row r="318" spans="2:65" s="11" customFormat="1" ht="22.9" customHeight="1">
      <c r="B318" s="123"/>
      <c r="D318" s="124" t="s">
        <v>71</v>
      </c>
      <c r="E318" s="133" t="s">
        <v>729</v>
      </c>
      <c r="F318" s="133" t="s">
        <v>730</v>
      </c>
      <c r="I318" s="126"/>
      <c r="J318" s="134">
        <f>BK318</f>
        <v>0</v>
      </c>
      <c r="L318" s="123"/>
      <c r="M318" s="128"/>
      <c r="P318" s="129">
        <f>SUM(P319:P329)</f>
        <v>0</v>
      </c>
      <c r="R318" s="129">
        <f>SUM(R319:R329)</f>
        <v>0</v>
      </c>
      <c r="T318" s="130">
        <f>SUM(T319:T329)</f>
        <v>0</v>
      </c>
      <c r="AR318" s="124" t="s">
        <v>164</v>
      </c>
      <c r="AT318" s="131" t="s">
        <v>71</v>
      </c>
      <c r="AU318" s="131" t="s">
        <v>80</v>
      </c>
      <c r="AY318" s="124" t="s">
        <v>157</v>
      </c>
      <c r="BK318" s="132">
        <f>SUM(BK319:BK329)</f>
        <v>0</v>
      </c>
    </row>
    <row r="319" spans="2:65" s="1" customFormat="1" ht="24.2" customHeight="1">
      <c r="B319" s="135"/>
      <c r="C319" s="136" t="s">
        <v>731</v>
      </c>
      <c r="D319" s="136" t="s">
        <v>159</v>
      </c>
      <c r="E319" s="137" t="s">
        <v>732</v>
      </c>
      <c r="F319" s="138" t="s">
        <v>733</v>
      </c>
      <c r="G319" s="139" t="s">
        <v>162</v>
      </c>
      <c r="H319" s="140">
        <v>484.48</v>
      </c>
      <c r="I319" s="141"/>
      <c r="J319" s="142">
        <f t="shared" ref="J319:J329" si="70">ROUND(I319*H319,2)</f>
        <v>0</v>
      </c>
      <c r="K319" s="143"/>
      <c r="L319" s="28"/>
      <c r="M319" s="144" t="s">
        <v>1</v>
      </c>
      <c r="N319" s="145" t="s">
        <v>38</v>
      </c>
      <c r="P319" s="146">
        <f t="shared" ref="P319:P329" si="71">O319*H319</f>
        <v>0</v>
      </c>
      <c r="Q319" s="146">
        <v>0</v>
      </c>
      <c r="R319" s="146">
        <f t="shared" ref="R319:R329" si="72">Q319*H319</f>
        <v>0</v>
      </c>
      <c r="S319" s="146">
        <v>0</v>
      </c>
      <c r="T319" s="147">
        <f t="shared" ref="T319:T329" si="73">S319*H319</f>
        <v>0</v>
      </c>
      <c r="AR319" s="148" t="s">
        <v>188</v>
      </c>
      <c r="AT319" s="148" t="s">
        <v>159</v>
      </c>
      <c r="AU319" s="148" t="s">
        <v>164</v>
      </c>
      <c r="AY319" s="13" t="s">
        <v>157</v>
      </c>
      <c r="BE319" s="149">
        <f t="shared" ref="BE319:BE329" si="74">IF(N319="základná",J319,0)</f>
        <v>0</v>
      </c>
      <c r="BF319" s="149">
        <f t="shared" ref="BF319:BF329" si="75">IF(N319="znížená",J319,0)</f>
        <v>0</v>
      </c>
      <c r="BG319" s="149">
        <f t="shared" ref="BG319:BG329" si="76">IF(N319="zákl. prenesená",J319,0)</f>
        <v>0</v>
      </c>
      <c r="BH319" s="149">
        <f t="shared" ref="BH319:BH329" si="77">IF(N319="zníž. prenesená",J319,0)</f>
        <v>0</v>
      </c>
      <c r="BI319" s="149">
        <f t="shared" ref="BI319:BI329" si="78">IF(N319="nulová",J319,0)</f>
        <v>0</v>
      </c>
      <c r="BJ319" s="13" t="s">
        <v>164</v>
      </c>
      <c r="BK319" s="149">
        <f t="shared" ref="BK319:BK329" si="79">ROUND(I319*H319,2)</f>
        <v>0</v>
      </c>
      <c r="BL319" s="13" t="s">
        <v>188</v>
      </c>
      <c r="BM319" s="148" t="s">
        <v>734</v>
      </c>
    </row>
    <row r="320" spans="2:65" s="1" customFormat="1" ht="24.2" customHeight="1">
      <c r="B320" s="135"/>
      <c r="C320" s="136" t="s">
        <v>445</v>
      </c>
      <c r="D320" s="136" t="s">
        <v>159</v>
      </c>
      <c r="E320" s="137" t="s">
        <v>735</v>
      </c>
      <c r="F320" s="138" t="s">
        <v>736</v>
      </c>
      <c r="G320" s="139" t="s">
        <v>162</v>
      </c>
      <c r="H320" s="140">
        <v>484.48</v>
      </c>
      <c r="I320" s="141"/>
      <c r="J320" s="142">
        <f t="shared" si="70"/>
        <v>0</v>
      </c>
      <c r="K320" s="143"/>
      <c r="L320" s="28"/>
      <c r="M320" s="144" t="s">
        <v>1</v>
      </c>
      <c r="N320" s="145" t="s">
        <v>38</v>
      </c>
      <c r="P320" s="146">
        <f t="shared" si="71"/>
        <v>0</v>
      </c>
      <c r="Q320" s="146">
        <v>0</v>
      </c>
      <c r="R320" s="146">
        <f t="shared" si="72"/>
        <v>0</v>
      </c>
      <c r="S320" s="146">
        <v>0</v>
      </c>
      <c r="T320" s="147">
        <f t="shared" si="73"/>
        <v>0</v>
      </c>
      <c r="AR320" s="148" t="s">
        <v>188</v>
      </c>
      <c r="AT320" s="148" t="s">
        <v>159</v>
      </c>
      <c r="AU320" s="148" t="s">
        <v>164</v>
      </c>
      <c r="AY320" s="13" t="s">
        <v>157</v>
      </c>
      <c r="BE320" s="149">
        <f t="shared" si="74"/>
        <v>0</v>
      </c>
      <c r="BF320" s="149">
        <f t="shared" si="75"/>
        <v>0</v>
      </c>
      <c r="BG320" s="149">
        <f t="shared" si="76"/>
        <v>0</v>
      </c>
      <c r="BH320" s="149">
        <f t="shared" si="77"/>
        <v>0</v>
      </c>
      <c r="BI320" s="149">
        <f t="shared" si="78"/>
        <v>0</v>
      </c>
      <c r="BJ320" s="13" t="s">
        <v>164</v>
      </c>
      <c r="BK320" s="149">
        <f t="shared" si="79"/>
        <v>0</v>
      </c>
      <c r="BL320" s="13" t="s">
        <v>188</v>
      </c>
      <c r="BM320" s="148" t="s">
        <v>737</v>
      </c>
    </row>
    <row r="321" spans="2:65" s="1" customFormat="1" ht="37.9" customHeight="1">
      <c r="B321" s="135"/>
      <c r="C321" s="136" t="s">
        <v>738</v>
      </c>
      <c r="D321" s="136" t="s">
        <v>159</v>
      </c>
      <c r="E321" s="137" t="s">
        <v>739</v>
      </c>
      <c r="F321" s="138" t="s">
        <v>740</v>
      </c>
      <c r="G321" s="139" t="s">
        <v>162</v>
      </c>
      <c r="H321" s="140">
        <v>490.48599999999999</v>
      </c>
      <c r="I321" s="141"/>
      <c r="J321" s="142">
        <f t="shared" si="70"/>
        <v>0</v>
      </c>
      <c r="K321" s="143"/>
      <c r="L321" s="28"/>
      <c r="M321" s="144" t="s">
        <v>1</v>
      </c>
      <c r="N321" s="145" t="s">
        <v>38</v>
      </c>
      <c r="P321" s="146">
        <f t="shared" si="71"/>
        <v>0</v>
      </c>
      <c r="Q321" s="146">
        <v>0</v>
      </c>
      <c r="R321" s="146">
        <f t="shared" si="72"/>
        <v>0</v>
      </c>
      <c r="S321" s="146">
        <v>0</v>
      </c>
      <c r="T321" s="147">
        <f t="shared" si="73"/>
        <v>0</v>
      </c>
      <c r="AR321" s="148" t="s">
        <v>188</v>
      </c>
      <c r="AT321" s="148" t="s">
        <v>159</v>
      </c>
      <c r="AU321" s="148" t="s">
        <v>164</v>
      </c>
      <c r="AY321" s="13" t="s">
        <v>157</v>
      </c>
      <c r="BE321" s="149">
        <f t="shared" si="74"/>
        <v>0</v>
      </c>
      <c r="BF321" s="149">
        <f t="shared" si="75"/>
        <v>0</v>
      </c>
      <c r="BG321" s="149">
        <f t="shared" si="76"/>
        <v>0</v>
      </c>
      <c r="BH321" s="149">
        <f t="shared" si="77"/>
        <v>0</v>
      </c>
      <c r="BI321" s="149">
        <f t="shared" si="78"/>
        <v>0</v>
      </c>
      <c r="BJ321" s="13" t="s">
        <v>164</v>
      </c>
      <c r="BK321" s="149">
        <f t="shared" si="79"/>
        <v>0</v>
      </c>
      <c r="BL321" s="13" t="s">
        <v>188</v>
      </c>
      <c r="BM321" s="148" t="s">
        <v>741</v>
      </c>
    </row>
    <row r="322" spans="2:65" s="1" customFormat="1" ht="16.5" customHeight="1">
      <c r="B322" s="135"/>
      <c r="C322" s="150" t="s">
        <v>448</v>
      </c>
      <c r="D322" s="150" t="s">
        <v>276</v>
      </c>
      <c r="E322" s="151" t="s">
        <v>742</v>
      </c>
      <c r="F322" s="152" t="s">
        <v>743</v>
      </c>
      <c r="G322" s="153" t="s">
        <v>300</v>
      </c>
      <c r="H322" s="154">
        <v>2942.9160000000002</v>
      </c>
      <c r="I322" s="155"/>
      <c r="J322" s="156">
        <f t="shared" si="70"/>
        <v>0</v>
      </c>
      <c r="K322" s="157"/>
      <c r="L322" s="158"/>
      <c r="M322" s="159" t="s">
        <v>1</v>
      </c>
      <c r="N322" s="160" t="s">
        <v>38</v>
      </c>
      <c r="P322" s="146">
        <f t="shared" si="71"/>
        <v>0</v>
      </c>
      <c r="Q322" s="146">
        <v>0</v>
      </c>
      <c r="R322" s="146">
        <f t="shared" si="72"/>
        <v>0</v>
      </c>
      <c r="S322" s="146">
        <v>0</v>
      </c>
      <c r="T322" s="147">
        <f t="shared" si="73"/>
        <v>0</v>
      </c>
      <c r="AR322" s="148" t="s">
        <v>218</v>
      </c>
      <c r="AT322" s="148" t="s">
        <v>276</v>
      </c>
      <c r="AU322" s="148" t="s">
        <v>164</v>
      </c>
      <c r="AY322" s="13" t="s">
        <v>157</v>
      </c>
      <c r="BE322" s="149">
        <f t="shared" si="74"/>
        <v>0</v>
      </c>
      <c r="BF322" s="149">
        <f t="shared" si="75"/>
        <v>0</v>
      </c>
      <c r="BG322" s="149">
        <f t="shared" si="76"/>
        <v>0</v>
      </c>
      <c r="BH322" s="149">
        <f t="shared" si="77"/>
        <v>0</v>
      </c>
      <c r="BI322" s="149">
        <f t="shared" si="78"/>
        <v>0</v>
      </c>
      <c r="BJ322" s="13" t="s">
        <v>164</v>
      </c>
      <c r="BK322" s="149">
        <f t="shared" si="79"/>
        <v>0</v>
      </c>
      <c r="BL322" s="13" t="s">
        <v>188</v>
      </c>
      <c r="BM322" s="148" t="s">
        <v>744</v>
      </c>
    </row>
    <row r="323" spans="2:65" s="1" customFormat="1" ht="24.2" customHeight="1">
      <c r="B323" s="135"/>
      <c r="C323" s="150" t="s">
        <v>745</v>
      </c>
      <c r="D323" s="150" t="s">
        <v>276</v>
      </c>
      <c r="E323" s="151" t="s">
        <v>746</v>
      </c>
      <c r="F323" s="152" t="s">
        <v>747</v>
      </c>
      <c r="G323" s="153" t="s">
        <v>162</v>
      </c>
      <c r="H323" s="154">
        <v>564.05899999999997</v>
      </c>
      <c r="I323" s="155"/>
      <c r="J323" s="156">
        <f t="shared" si="70"/>
        <v>0</v>
      </c>
      <c r="K323" s="157"/>
      <c r="L323" s="158"/>
      <c r="M323" s="159" t="s">
        <v>1</v>
      </c>
      <c r="N323" s="160" t="s">
        <v>38</v>
      </c>
      <c r="P323" s="146">
        <f t="shared" si="71"/>
        <v>0</v>
      </c>
      <c r="Q323" s="146">
        <v>0</v>
      </c>
      <c r="R323" s="146">
        <f t="shared" si="72"/>
        <v>0</v>
      </c>
      <c r="S323" s="146">
        <v>0</v>
      </c>
      <c r="T323" s="147">
        <f t="shared" si="73"/>
        <v>0</v>
      </c>
      <c r="AR323" s="148" t="s">
        <v>218</v>
      </c>
      <c r="AT323" s="148" t="s">
        <v>276</v>
      </c>
      <c r="AU323" s="148" t="s">
        <v>164</v>
      </c>
      <c r="AY323" s="13" t="s">
        <v>157</v>
      </c>
      <c r="BE323" s="149">
        <f t="shared" si="74"/>
        <v>0</v>
      </c>
      <c r="BF323" s="149">
        <f t="shared" si="75"/>
        <v>0</v>
      </c>
      <c r="BG323" s="149">
        <f t="shared" si="76"/>
        <v>0</v>
      </c>
      <c r="BH323" s="149">
        <f t="shared" si="77"/>
        <v>0</v>
      </c>
      <c r="BI323" s="149">
        <f t="shared" si="78"/>
        <v>0</v>
      </c>
      <c r="BJ323" s="13" t="s">
        <v>164</v>
      </c>
      <c r="BK323" s="149">
        <f t="shared" si="79"/>
        <v>0</v>
      </c>
      <c r="BL323" s="13" t="s">
        <v>188</v>
      </c>
      <c r="BM323" s="148" t="s">
        <v>748</v>
      </c>
    </row>
    <row r="324" spans="2:65" s="1" customFormat="1" ht="24.2" customHeight="1">
      <c r="B324" s="135"/>
      <c r="C324" s="136" t="s">
        <v>452</v>
      </c>
      <c r="D324" s="136" t="s">
        <v>159</v>
      </c>
      <c r="E324" s="137" t="s">
        <v>749</v>
      </c>
      <c r="F324" s="138" t="s">
        <v>750</v>
      </c>
      <c r="G324" s="139" t="s">
        <v>300</v>
      </c>
      <c r="H324" s="140">
        <v>8</v>
      </c>
      <c r="I324" s="141"/>
      <c r="J324" s="142">
        <f t="shared" si="70"/>
        <v>0</v>
      </c>
      <c r="K324" s="143"/>
      <c r="L324" s="28"/>
      <c r="M324" s="144" t="s">
        <v>1</v>
      </c>
      <c r="N324" s="145" t="s">
        <v>38</v>
      </c>
      <c r="P324" s="146">
        <f t="shared" si="71"/>
        <v>0</v>
      </c>
      <c r="Q324" s="146">
        <v>0</v>
      </c>
      <c r="R324" s="146">
        <f t="shared" si="72"/>
        <v>0</v>
      </c>
      <c r="S324" s="146">
        <v>0</v>
      </c>
      <c r="T324" s="147">
        <f t="shared" si="73"/>
        <v>0</v>
      </c>
      <c r="AR324" s="148" t="s">
        <v>188</v>
      </c>
      <c r="AT324" s="148" t="s">
        <v>159</v>
      </c>
      <c r="AU324" s="148" t="s">
        <v>164</v>
      </c>
      <c r="AY324" s="13" t="s">
        <v>157</v>
      </c>
      <c r="BE324" s="149">
        <f t="shared" si="74"/>
        <v>0</v>
      </c>
      <c r="BF324" s="149">
        <f t="shared" si="75"/>
        <v>0</v>
      </c>
      <c r="BG324" s="149">
        <f t="shared" si="76"/>
        <v>0</v>
      </c>
      <c r="BH324" s="149">
        <f t="shared" si="77"/>
        <v>0</v>
      </c>
      <c r="BI324" s="149">
        <f t="shared" si="78"/>
        <v>0</v>
      </c>
      <c r="BJ324" s="13" t="s">
        <v>164</v>
      </c>
      <c r="BK324" s="149">
        <f t="shared" si="79"/>
        <v>0</v>
      </c>
      <c r="BL324" s="13" t="s">
        <v>188</v>
      </c>
      <c r="BM324" s="148" t="s">
        <v>751</v>
      </c>
    </row>
    <row r="325" spans="2:65" s="1" customFormat="1" ht="24.2" customHeight="1">
      <c r="B325" s="135"/>
      <c r="C325" s="136" t="s">
        <v>752</v>
      </c>
      <c r="D325" s="136" t="s">
        <v>159</v>
      </c>
      <c r="E325" s="137" t="s">
        <v>753</v>
      </c>
      <c r="F325" s="138" t="s">
        <v>754</v>
      </c>
      <c r="G325" s="139" t="s">
        <v>162</v>
      </c>
      <c r="H325" s="140">
        <v>490.48599999999999</v>
      </c>
      <c r="I325" s="141"/>
      <c r="J325" s="142">
        <f t="shared" si="70"/>
        <v>0</v>
      </c>
      <c r="K325" s="143"/>
      <c r="L325" s="28"/>
      <c r="M325" s="144" t="s">
        <v>1</v>
      </c>
      <c r="N325" s="145" t="s">
        <v>38</v>
      </c>
      <c r="P325" s="146">
        <f t="shared" si="71"/>
        <v>0</v>
      </c>
      <c r="Q325" s="146">
        <v>0</v>
      </c>
      <c r="R325" s="146">
        <f t="shared" si="72"/>
        <v>0</v>
      </c>
      <c r="S325" s="146">
        <v>0</v>
      </c>
      <c r="T325" s="147">
        <f t="shared" si="73"/>
        <v>0</v>
      </c>
      <c r="AR325" s="148" t="s">
        <v>188</v>
      </c>
      <c r="AT325" s="148" t="s">
        <v>159</v>
      </c>
      <c r="AU325" s="148" t="s">
        <v>164</v>
      </c>
      <c r="AY325" s="13" t="s">
        <v>157</v>
      </c>
      <c r="BE325" s="149">
        <f t="shared" si="74"/>
        <v>0</v>
      </c>
      <c r="BF325" s="149">
        <f t="shared" si="75"/>
        <v>0</v>
      </c>
      <c r="BG325" s="149">
        <f t="shared" si="76"/>
        <v>0</v>
      </c>
      <c r="BH325" s="149">
        <f t="shared" si="77"/>
        <v>0</v>
      </c>
      <c r="BI325" s="149">
        <f t="shared" si="78"/>
        <v>0</v>
      </c>
      <c r="BJ325" s="13" t="s">
        <v>164</v>
      </c>
      <c r="BK325" s="149">
        <f t="shared" si="79"/>
        <v>0</v>
      </c>
      <c r="BL325" s="13" t="s">
        <v>188</v>
      </c>
      <c r="BM325" s="148" t="s">
        <v>755</v>
      </c>
    </row>
    <row r="326" spans="2:65" s="1" customFormat="1" ht="16.5" customHeight="1">
      <c r="B326" s="135"/>
      <c r="C326" s="150" t="s">
        <v>455</v>
      </c>
      <c r="D326" s="150" t="s">
        <v>276</v>
      </c>
      <c r="E326" s="151" t="s">
        <v>717</v>
      </c>
      <c r="F326" s="152" t="s">
        <v>718</v>
      </c>
      <c r="G326" s="153" t="s">
        <v>162</v>
      </c>
      <c r="H326" s="154">
        <v>564.05899999999997</v>
      </c>
      <c r="I326" s="155"/>
      <c r="J326" s="156">
        <f t="shared" si="70"/>
        <v>0</v>
      </c>
      <c r="K326" s="157"/>
      <c r="L326" s="158"/>
      <c r="M326" s="159" t="s">
        <v>1</v>
      </c>
      <c r="N326" s="160" t="s">
        <v>38</v>
      </c>
      <c r="P326" s="146">
        <f t="shared" si="71"/>
        <v>0</v>
      </c>
      <c r="Q326" s="146">
        <v>0</v>
      </c>
      <c r="R326" s="146">
        <f t="shared" si="72"/>
        <v>0</v>
      </c>
      <c r="S326" s="146">
        <v>0</v>
      </c>
      <c r="T326" s="147">
        <f t="shared" si="73"/>
        <v>0</v>
      </c>
      <c r="AR326" s="148" t="s">
        <v>218</v>
      </c>
      <c r="AT326" s="148" t="s">
        <v>276</v>
      </c>
      <c r="AU326" s="148" t="s">
        <v>164</v>
      </c>
      <c r="AY326" s="13" t="s">
        <v>157</v>
      </c>
      <c r="BE326" s="149">
        <f t="shared" si="74"/>
        <v>0</v>
      </c>
      <c r="BF326" s="149">
        <f t="shared" si="75"/>
        <v>0</v>
      </c>
      <c r="BG326" s="149">
        <f t="shared" si="76"/>
        <v>0</v>
      </c>
      <c r="BH326" s="149">
        <f t="shared" si="77"/>
        <v>0</v>
      </c>
      <c r="BI326" s="149">
        <f t="shared" si="78"/>
        <v>0</v>
      </c>
      <c r="BJ326" s="13" t="s">
        <v>164</v>
      </c>
      <c r="BK326" s="149">
        <f t="shared" si="79"/>
        <v>0</v>
      </c>
      <c r="BL326" s="13" t="s">
        <v>188</v>
      </c>
      <c r="BM326" s="148" t="s">
        <v>756</v>
      </c>
    </row>
    <row r="327" spans="2:65" s="1" customFormat="1" ht="21.75" customHeight="1">
      <c r="B327" s="135"/>
      <c r="C327" s="136" t="s">
        <v>757</v>
      </c>
      <c r="D327" s="136" t="s">
        <v>159</v>
      </c>
      <c r="E327" s="137" t="s">
        <v>758</v>
      </c>
      <c r="F327" s="138" t="s">
        <v>759</v>
      </c>
      <c r="G327" s="139" t="s">
        <v>311</v>
      </c>
      <c r="H327" s="140">
        <v>229.85</v>
      </c>
      <c r="I327" s="141"/>
      <c r="J327" s="142">
        <f t="shared" si="70"/>
        <v>0</v>
      </c>
      <c r="K327" s="143"/>
      <c r="L327" s="28"/>
      <c r="M327" s="144" t="s">
        <v>1</v>
      </c>
      <c r="N327" s="145" t="s">
        <v>38</v>
      </c>
      <c r="P327" s="146">
        <f t="shared" si="71"/>
        <v>0</v>
      </c>
      <c r="Q327" s="146">
        <v>0</v>
      </c>
      <c r="R327" s="146">
        <f t="shared" si="72"/>
        <v>0</v>
      </c>
      <c r="S327" s="146">
        <v>0</v>
      </c>
      <c r="T327" s="147">
        <f t="shared" si="73"/>
        <v>0</v>
      </c>
      <c r="AR327" s="148" t="s">
        <v>188</v>
      </c>
      <c r="AT327" s="148" t="s">
        <v>159</v>
      </c>
      <c r="AU327" s="148" t="s">
        <v>164</v>
      </c>
      <c r="AY327" s="13" t="s">
        <v>157</v>
      </c>
      <c r="BE327" s="149">
        <f t="shared" si="74"/>
        <v>0</v>
      </c>
      <c r="BF327" s="149">
        <f t="shared" si="75"/>
        <v>0</v>
      </c>
      <c r="BG327" s="149">
        <f t="shared" si="76"/>
        <v>0</v>
      </c>
      <c r="BH327" s="149">
        <f t="shared" si="77"/>
        <v>0</v>
      </c>
      <c r="BI327" s="149">
        <f t="shared" si="78"/>
        <v>0</v>
      </c>
      <c r="BJ327" s="13" t="s">
        <v>164</v>
      </c>
      <c r="BK327" s="149">
        <f t="shared" si="79"/>
        <v>0</v>
      </c>
      <c r="BL327" s="13" t="s">
        <v>188</v>
      </c>
      <c r="BM327" s="148" t="s">
        <v>760</v>
      </c>
    </row>
    <row r="328" spans="2:65" s="1" customFormat="1" ht="37.9" customHeight="1">
      <c r="B328" s="135"/>
      <c r="C328" s="150" t="s">
        <v>459</v>
      </c>
      <c r="D328" s="150" t="s">
        <v>276</v>
      </c>
      <c r="E328" s="151" t="s">
        <v>761</v>
      </c>
      <c r="F328" s="152" t="s">
        <v>762</v>
      </c>
      <c r="G328" s="153" t="s">
        <v>311</v>
      </c>
      <c r="H328" s="154">
        <v>252.83500000000001</v>
      </c>
      <c r="I328" s="155"/>
      <c r="J328" s="156">
        <f t="shared" si="70"/>
        <v>0</v>
      </c>
      <c r="K328" s="157"/>
      <c r="L328" s="158"/>
      <c r="M328" s="159" t="s">
        <v>1</v>
      </c>
      <c r="N328" s="160" t="s">
        <v>38</v>
      </c>
      <c r="P328" s="146">
        <f t="shared" si="71"/>
        <v>0</v>
      </c>
      <c r="Q328" s="146">
        <v>0</v>
      </c>
      <c r="R328" s="146">
        <f t="shared" si="72"/>
        <v>0</v>
      </c>
      <c r="S328" s="146">
        <v>0</v>
      </c>
      <c r="T328" s="147">
        <f t="shared" si="73"/>
        <v>0</v>
      </c>
      <c r="AR328" s="148" t="s">
        <v>218</v>
      </c>
      <c r="AT328" s="148" t="s">
        <v>276</v>
      </c>
      <c r="AU328" s="148" t="s">
        <v>164</v>
      </c>
      <c r="AY328" s="13" t="s">
        <v>157</v>
      </c>
      <c r="BE328" s="149">
        <f t="shared" si="74"/>
        <v>0</v>
      </c>
      <c r="BF328" s="149">
        <f t="shared" si="75"/>
        <v>0</v>
      </c>
      <c r="BG328" s="149">
        <f t="shared" si="76"/>
        <v>0</v>
      </c>
      <c r="BH328" s="149">
        <f t="shared" si="77"/>
        <v>0</v>
      </c>
      <c r="BI328" s="149">
        <f t="shared" si="78"/>
        <v>0</v>
      </c>
      <c r="BJ328" s="13" t="s">
        <v>164</v>
      </c>
      <c r="BK328" s="149">
        <f t="shared" si="79"/>
        <v>0</v>
      </c>
      <c r="BL328" s="13" t="s">
        <v>188</v>
      </c>
      <c r="BM328" s="148" t="s">
        <v>763</v>
      </c>
    </row>
    <row r="329" spans="2:65" s="1" customFormat="1" ht="24.2" customHeight="1">
      <c r="B329" s="135"/>
      <c r="C329" s="136" t="s">
        <v>764</v>
      </c>
      <c r="D329" s="136" t="s">
        <v>159</v>
      </c>
      <c r="E329" s="137" t="s">
        <v>765</v>
      </c>
      <c r="F329" s="138" t="s">
        <v>766</v>
      </c>
      <c r="G329" s="139" t="s">
        <v>727</v>
      </c>
      <c r="H329" s="161"/>
      <c r="I329" s="141"/>
      <c r="J329" s="142">
        <f t="shared" si="70"/>
        <v>0</v>
      </c>
      <c r="K329" s="143"/>
      <c r="L329" s="28"/>
      <c r="M329" s="144" t="s">
        <v>1</v>
      </c>
      <c r="N329" s="145" t="s">
        <v>38</v>
      </c>
      <c r="P329" s="146">
        <f t="shared" si="71"/>
        <v>0</v>
      </c>
      <c r="Q329" s="146">
        <v>0</v>
      </c>
      <c r="R329" s="146">
        <f t="shared" si="72"/>
        <v>0</v>
      </c>
      <c r="S329" s="146">
        <v>0</v>
      </c>
      <c r="T329" s="147">
        <f t="shared" si="73"/>
        <v>0</v>
      </c>
      <c r="AR329" s="148" t="s">
        <v>188</v>
      </c>
      <c r="AT329" s="148" t="s">
        <v>159</v>
      </c>
      <c r="AU329" s="148" t="s">
        <v>164</v>
      </c>
      <c r="AY329" s="13" t="s">
        <v>157</v>
      </c>
      <c r="BE329" s="149">
        <f t="shared" si="74"/>
        <v>0</v>
      </c>
      <c r="BF329" s="149">
        <f t="shared" si="75"/>
        <v>0</v>
      </c>
      <c r="BG329" s="149">
        <f t="shared" si="76"/>
        <v>0</v>
      </c>
      <c r="BH329" s="149">
        <f t="shared" si="77"/>
        <v>0</v>
      </c>
      <c r="BI329" s="149">
        <f t="shared" si="78"/>
        <v>0</v>
      </c>
      <c r="BJ329" s="13" t="s">
        <v>164</v>
      </c>
      <c r="BK329" s="149">
        <f t="shared" si="79"/>
        <v>0</v>
      </c>
      <c r="BL329" s="13" t="s">
        <v>188</v>
      </c>
      <c r="BM329" s="148" t="s">
        <v>767</v>
      </c>
    </row>
    <row r="330" spans="2:65" s="11" customFormat="1" ht="22.9" customHeight="1">
      <c r="B330" s="123"/>
      <c r="D330" s="124" t="s">
        <v>71</v>
      </c>
      <c r="E330" s="133" t="s">
        <v>768</v>
      </c>
      <c r="F330" s="133" t="s">
        <v>769</v>
      </c>
      <c r="I330" s="126"/>
      <c r="J330" s="134">
        <f>BK330</f>
        <v>0</v>
      </c>
      <c r="L330" s="123"/>
      <c r="M330" s="128"/>
      <c r="P330" s="129">
        <f>SUM(P331:P355)</f>
        <v>0</v>
      </c>
      <c r="R330" s="129">
        <f>SUM(R331:R355)</f>
        <v>0</v>
      </c>
      <c r="T330" s="130">
        <f>SUM(T331:T355)</f>
        <v>0</v>
      </c>
      <c r="AR330" s="124" t="s">
        <v>164</v>
      </c>
      <c r="AT330" s="131" t="s">
        <v>71</v>
      </c>
      <c r="AU330" s="131" t="s">
        <v>80</v>
      </c>
      <c r="AY330" s="124" t="s">
        <v>157</v>
      </c>
      <c r="BK330" s="132">
        <f>SUM(BK331:BK355)</f>
        <v>0</v>
      </c>
    </row>
    <row r="331" spans="2:65" s="1" customFormat="1" ht="37.9" customHeight="1">
      <c r="B331" s="135"/>
      <c r="C331" s="136" t="s">
        <v>462</v>
      </c>
      <c r="D331" s="136" t="s">
        <v>159</v>
      </c>
      <c r="E331" s="137" t="s">
        <v>770</v>
      </c>
      <c r="F331" s="138" t="s">
        <v>771</v>
      </c>
      <c r="G331" s="139" t="s">
        <v>162</v>
      </c>
      <c r="H331" s="140">
        <v>12.95</v>
      </c>
      <c r="I331" s="141"/>
      <c r="J331" s="142">
        <f t="shared" ref="J331:J355" si="80">ROUND(I331*H331,2)</f>
        <v>0</v>
      </c>
      <c r="K331" s="143"/>
      <c r="L331" s="28"/>
      <c r="M331" s="144" t="s">
        <v>1</v>
      </c>
      <c r="N331" s="145" t="s">
        <v>38</v>
      </c>
      <c r="P331" s="146">
        <f t="shared" ref="P331:P355" si="81">O331*H331</f>
        <v>0</v>
      </c>
      <c r="Q331" s="146">
        <v>0</v>
      </c>
      <c r="R331" s="146">
        <f t="shared" ref="R331:R355" si="82">Q331*H331</f>
        <v>0</v>
      </c>
      <c r="S331" s="146">
        <v>0</v>
      </c>
      <c r="T331" s="147">
        <f t="shared" ref="T331:T355" si="83">S331*H331</f>
        <v>0</v>
      </c>
      <c r="AR331" s="148" t="s">
        <v>188</v>
      </c>
      <c r="AT331" s="148" t="s">
        <v>159</v>
      </c>
      <c r="AU331" s="148" t="s">
        <v>164</v>
      </c>
      <c r="AY331" s="13" t="s">
        <v>157</v>
      </c>
      <c r="BE331" s="149">
        <f t="shared" ref="BE331:BE355" si="84">IF(N331="základná",J331,0)</f>
        <v>0</v>
      </c>
      <c r="BF331" s="149">
        <f t="shared" ref="BF331:BF355" si="85">IF(N331="znížená",J331,0)</f>
        <v>0</v>
      </c>
      <c r="BG331" s="149">
        <f t="shared" ref="BG331:BG355" si="86">IF(N331="zákl. prenesená",J331,0)</f>
        <v>0</v>
      </c>
      <c r="BH331" s="149">
        <f t="shared" ref="BH331:BH355" si="87">IF(N331="zníž. prenesená",J331,0)</f>
        <v>0</v>
      </c>
      <c r="BI331" s="149">
        <f t="shared" ref="BI331:BI355" si="88">IF(N331="nulová",J331,0)</f>
        <v>0</v>
      </c>
      <c r="BJ331" s="13" t="s">
        <v>164</v>
      </c>
      <c r="BK331" s="149">
        <f t="shared" ref="BK331:BK355" si="89">ROUND(I331*H331,2)</f>
        <v>0</v>
      </c>
      <c r="BL331" s="13" t="s">
        <v>188</v>
      </c>
      <c r="BM331" s="148" t="s">
        <v>772</v>
      </c>
    </row>
    <row r="332" spans="2:65" s="1" customFormat="1" ht="16.5" customHeight="1">
      <c r="B332" s="135"/>
      <c r="C332" s="150" t="s">
        <v>773</v>
      </c>
      <c r="D332" s="150" t="s">
        <v>276</v>
      </c>
      <c r="E332" s="151" t="s">
        <v>774</v>
      </c>
      <c r="F332" s="152" t="s">
        <v>775</v>
      </c>
      <c r="G332" s="153" t="s">
        <v>162</v>
      </c>
      <c r="H332" s="154">
        <v>13.598000000000001</v>
      </c>
      <c r="I332" s="155"/>
      <c r="J332" s="156">
        <f t="shared" si="80"/>
        <v>0</v>
      </c>
      <c r="K332" s="157"/>
      <c r="L332" s="158"/>
      <c r="M332" s="159" t="s">
        <v>1</v>
      </c>
      <c r="N332" s="160" t="s">
        <v>38</v>
      </c>
      <c r="P332" s="146">
        <f t="shared" si="81"/>
        <v>0</v>
      </c>
      <c r="Q332" s="146">
        <v>0</v>
      </c>
      <c r="R332" s="146">
        <f t="shared" si="82"/>
        <v>0</v>
      </c>
      <c r="S332" s="146">
        <v>0</v>
      </c>
      <c r="T332" s="147">
        <f t="shared" si="83"/>
        <v>0</v>
      </c>
      <c r="AR332" s="148" t="s">
        <v>218</v>
      </c>
      <c r="AT332" s="148" t="s">
        <v>276</v>
      </c>
      <c r="AU332" s="148" t="s">
        <v>164</v>
      </c>
      <c r="AY332" s="13" t="s">
        <v>157</v>
      </c>
      <c r="BE332" s="149">
        <f t="shared" si="84"/>
        <v>0</v>
      </c>
      <c r="BF332" s="149">
        <f t="shared" si="85"/>
        <v>0</v>
      </c>
      <c r="BG332" s="149">
        <f t="shared" si="86"/>
        <v>0</v>
      </c>
      <c r="BH332" s="149">
        <f t="shared" si="87"/>
        <v>0</v>
      </c>
      <c r="BI332" s="149">
        <f t="shared" si="88"/>
        <v>0</v>
      </c>
      <c r="BJ332" s="13" t="s">
        <v>164</v>
      </c>
      <c r="BK332" s="149">
        <f t="shared" si="89"/>
        <v>0</v>
      </c>
      <c r="BL332" s="13" t="s">
        <v>188</v>
      </c>
      <c r="BM332" s="148" t="s">
        <v>776</v>
      </c>
    </row>
    <row r="333" spans="2:65" s="1" customFormat="1" ht="24.2" customHeight="1">
      <c r="B333" s="135"/>
      <c r="C333" s="136" t="s">
        <v>466</v>
      </c>
      <c r="D333" s="136" t="s">
        <v>159</v>
      </c>
      <c r="E333" s="137" t="s">
        <v>777</v>
      </c>
      <c r="F333" s="138" t="s">
        <v>778</v>
      </c>
      <c r="G333" s="139" t="s">
        <v>162</v>
      </c>
      <c r="H333" s="140">
        <v>66.400000000000006</v>
      </c>
      <c r="I333" s="141"/>
      <c r="J333" s="142">
        <f t="shared" si="80"/>
        <v>0</v>
      </c>
      <c r="K333" s="143"/>
      <c r="L333" s="28"/>
      <c r="M333" s="144" t="s">
        <v>1</v>
      </c>
      <c r="N333" s="145" t="s">
        <v>38</v>
      </c>
      <c r="P333" s="146">
        <f t="shared" si="81"/>
        <v>0</v>
      </c>
      <c r="Q333" s="146">
        <v>0</v>
      </c>
      <c r="R333" s="146">
        <f t="shared" si="82"/>
        <v>0</v>
      </c>
      <c r="S333" s="146">
        <v>0</v>
      </c>
      <c r="T333" s="147">
        <f t="shared" si="83"/>
        <v>0</v>
      </c>
      <c r="AR333" s="148" t="s">
        <v>188</v>
      </c>
      <c r="AT333" s="148" t="s">
        <v>159</v>
      </c>
      <c r="AU333" s="148" t="s">
        <v>164</v>
      </c>
      <c r="AY333" s="13" t="s">
        <v>157</v>
      </c>
      <c r="BE333" s="149">
        <f t="shared" si="84"/>
        <v>0</v>
      </c>
      <c r="BF333" s="149">
        <f t="shared" si="85"/>
        <v>0</v>
      </c>
      <c r="BG333" s="149">
        <f t="shared" si="86"/>
        <v>0</v>
      </c>
      <c r="BH333" s="149">
        <f t="shared" si="87"/>
        <v>0</v>
      </c>
      <c r="BI333" s="149">
        <f t="shared" si="88"/>
        <v>0</v>
      </c>
      <c r="BJ333" s="13" t="s">
        <v>164</v>
      </c>
      <c r="BK333" s="149">
        <f t="shared" si="89"/>
        <v>0</v>
      </c>
      <c r="BL333" s="13" t="s">
        <v>188</v>
      </c>
      <c r="BM333" s="148" t="s">
        <v>779</v>
      </c>
    </row>
    <row r="334" spans="2:65" s="1" customFormat="1" ht="24.2" customHeight="1">
      <c r="B334" s="135"/>
      <c r="C334" s="150" t="s">
        <v>780</v>
      </c>
      <c r="D334" s="150" t="s">
        <v>276</v>
      </c>
      <c r="E334" s="151" t="s">
        <v>781</v>
      </c>
      <c r="F334" s="152" t="s">
        <v>782</v>
      </c>
      <c r="G334" s="153" t="s">
        <v>162</v>
      </c>
      <c r="H334" s="154">
        <v>139.44</v>
      </c>
      <c r="I334" s="155"/>
      <c r="J334" s="156">
        <f t="shared" si="80"/>
        <v>0</v>
      </c>
      <c r="K334" s="157"/>
      <c r="L334" s="158"/>
      <c r="M334" s="159" t="s">
        <v>1</v>
      </c>
      <c r="N334" s="160" t="s">
        <v>38</v>
      </c>
      <c r="P334" s="146">
        <f t="shared" si="81"/>
        <v>0</v>
      </c>
      <c r="Q334" s="146">
        <v>0</v>
      </c>
      <c r="R334" s="146">
        <f t="shared" si="82"/>
        <v>0</v>
      </c>
      <c r="S334" s="146">
        <v>0</v>
      </c>
      <c r="T334" s="147">
        <f t="shared" si="83"/>
        <v>0</v>
      </c>
      <c r="AR334" s="148" t="s">
        <v>218</v>
      </c>
      <c r="AT334" s="148" t="s">
        <v>276</v>
      </c>
      <c r="AU334" s="148" t="s">
        <v>164</v>
      </c>
      <c r="AY334" s="13" t="s">
        <v>157</v>
      </c>
      <c r="BE334" s="149">
        <f t="shared" si="84"/>
        <v>0</v>
      </c>
      <c r="BF334" s="149">
        <f t="shared" si="85"/>
        <v>0</v>
      </c>
      <c r="BG334" s="149">
        <f t="shared" si="86"/>
        <v>0</v>
      </c>
      <c r="BH334" s="149">
        <f t="shared" si="87"/>
        <v>0</v>
      </c>
      <c r="BI334" s="149">
        <f t="shared" si="88"/>
        <v>0</v>
      </c>
      <c r="BJ334" s="13" t="s">
        <v>164</v>
      </c>
      <c r="BK334" s="149">
        <f t="shared" si="89"/>
        <v>0</v>
      </c>
      <c r="BL334" s="13" t="s">
        <v>188</v>
      </c>
      <c r="BM334" s="148" t="s">
        <v>783</v>
      </c>
    </row>
    <row r="335" spans="2:65" s="1" customFormat="1" ht="24.2" customHeight="1">
      <c r="B335" s="135"/>
      <c r="C335" s="136" t="s">
        <v>469</v>
      </c>
      <c r="D335" s="136" t="s">
        <v>159</v>
      </c>
      <c r="E335" s="137" t="s">
        <v>784</v>
      </c>
      <c r="F335" s="138" t="s">
        <v>785</v>
      </c>
      <c r="G335" s="139" t="s">
        <v>162</v>
      </c>
      <c r="H335" s="140">
        <v>154.9</v>
      </c>
      <c r="I335" s="141"/>
      <c r="J335" s="142">
        <f t="shared" si="80"/>
        <v>0</v>
      </c>
      <c r="K335" s="143"/>
      <c r="L335" s="28"/>
      <c r="M335" s="144" t="s">
        <v>1</v>
      </c>
      <c r="N335" s="145" t="s">
        <v>38</v>
      </c>
      <c r="P335" s="146">
        <f t="shared" si="81"/>
        <v>0</v>
      </c>
      <c r="Q335" s="146">
        <v>0</v>
      </c>
      <c r="R335" s="146">
        <f t="shared" si="82"/>
        <v>0</v>
      </c>
      <c r="S335" s="146">
        <v>0</v>
      </c>
      <c r="T335" s="147">
        <f t="shared" si="83"/>
        <v>0</v>
      </c>
      <c r="AR335" s="148" t="s">
        <v>188</v>
      </c>
      <c r="AT335" s="148" t="s">
        <v>159</v>
      </c>
      <c r="AU335" s="148" t="s">
        <v>164</v>
      </c>
      <c r="AY335" s="13" t="s">
        <v>157</v>
      </c>
      <c r="BE335" s="149">
        <f t="shared" si="84"/>
        <v>0</v>
      </c>
      <c r="BF335" s="149">
        <f t="shared" si="85"/>
        <v>0</v>
      </c>
      <c r="BG335" s="149">
        <f t="shared" si="86"/>
        <v>0</v>
      </c>
      <c r="BH335" s="149">
        <f t="shared" si="87"/>
        <v>0</v>
      </c>
      <c r="BI335" s="149">
        <f t="shared" si="88"/>
        <v>0</v>
      </c>
      <c r="BJ335" s="13" t="s">
        <v>164</v>
      </c>
      <c r="BK335" s="149">
        <f t="shared" si="89"/>
        <v>0</v>
      </c>
      <c r="BL335" s="13" t="s">
        <v>188</v>
      </c>
      <c r="BM335" s="148" t="s">
        <v>786</v>
      </c>
    </row>
    <row r="336" spans="2:65" s="1" customFormat="1" ht="24.2" customHeight="1">
      <c r="B336" s="135"/>
      <c r="C336" s="150" t="s">
        <v>787</v>
      </c>
      <c r="D336" s="150" t="s">
        <v>276</v>
      </c>
      <c r="E336" s="151" t="s">
        <v>781</v>
      </c>
      <c r="F336" s="152" t="s">
        <v>782</v>
      </c>
      <c r="G336" s="153" t="s">
        <v>162</v>
      </c>
      <c r="H336" s="154">
        <v>92.924999999999997</v>
      </c>
      <c r="I336" s="155"/>
      <c r="J336" s="156">
        <f t="shared" si="80"/>
        <v>0</v>
      </c>
      <c r="K336" s="157"/>
      <c r="L336" s="158"/>
      <c r="M336" s="159" t="s">
        <v>1</v>
      </c>
      <c r="N336" s="160" t="s">
        <v>38</v>
      </c>
      <c r="P336" s="146">
        <f t="shared" si="81"/>
        <v>0</v>
      </c>
      <c r="Q336" s="146">
        <v>0</v>
      </c>
      <c r="R336" s="146">
        <f t="shared" si="82"/>
        <v>0</v>
      </c>
      <c r="S336" s="146">
        <v>0</v>
      </c>
      <c r="T336" s="147">
        <f t="shared" si="83"/>
        <v>0</v>
      </c>
      <c r="AR336" s="148" t="s">
        <v>218</v>
      </c>
      <c r="AT336" s="148" t="s">
        <v>276</v>
      </c>
      <c r="AU336" s="148" t="s">
        <v>164</v>
      </c>
      <c r="AY336" s="13" t="s">
        <v>157</v>
      </c>
      <c r="BE336" s="149">
        <f t="shared" si="84"/>
        <v>0</v>
      </c>
      <c r="BF336" s="149">
        <f t="shared" si="85"/>
        <v>0</v>
      </c>
      <c r="BG336" s="149">
        <f t="shared" si="86"/>
        <v>0</v>
      </c>
      <c r="BH336" s="149">
        <f t="shared" si="87"/>
        <v>0</v>
      </c>
      <c r="BI336" s="149">
        <f t="shared" si="88"/>
        <v>0</v>
      </c>
      <c r="BJ336" s="13" t="s">
        <v>164</v>
      </c>
      <c r="BK336" s="149">
        <f t="shared" si="89"/>
        <v>0</v>
      </c>
      <c r="BL336" s="13" t="s">
        <v>188</v>
      </c>
      <c r="BM336" s="148" t="s">
        <v>788</v>
      </c>
    </row>
    <row r="337" spans="2:65" s="1" customFormat="1" ht="24.2" customHeight="1">
      <c r="B337" s="135"/>
      <c r="C337" s="150" t="s">
        <v>473</v>
      </c>
      <c r="D337" s="150" t="s">
        <v>276</v>
      </c>
      <c r="E337" s="151" t="s">
        <v>789</v>
      </c>
      <c r="F337" s="152" t="s">
        <v>790</v>
      </c>
      <c r="G337" s="153" t="s">
        <v>162</v>
      </c>
      <c r="H337" s="154">
        <v>92.924999999999997</v>
      </c>
      <c r="I337" s="155"/>
      <c r="J337" s="156">
        <f t="shared" si="80"/>
        <v>0</v>
      </c>
      <c r="K337" s="157"/>
      <c r="L337" s="158"/>
      <c r="M337" s="159" t="s">
        <v>1</v>
      </c>
      <c r="N337" s="160" t="s">
        <v>38</v>
      </c>
      <c r="P337" s="146">
        <f t="shared" si="81"/>
        <v>0</v>
      </c>
      <c r="Q337" s="146">
        <v>0</v>
      </c>
      <c r="R337" s="146">
        <f t="shared" si="82"/>
        <v>0</v>
      </c>
      <c r="S337" s="146">
        <v>0</v>
      </c>
      <c r="T337" s="147">
        <f t="shared" si="83"/>
        <v>0</v>
      </c>
      <c r="AR337" s="148" t="s">
        <v>218</v>
      </c>
      <c r="AT337" s="148" t="s">
        <v>276</v>
      </c>
      <c r="AU337" s="148" t="s">
        <v>164</v>
      </c>
      <c r="AY337" s="13" t="s">
        <v>157</v>
      </c>
      <c r="BE337" s="149">
        <f t="shared" si="84"/>
        <v>0</v>
      </c>
      <c r="BF337" s="149">
        <f t="shared" si="85"/>
        <v>0</v>
      </c>
      <c r="BG337" s="149">
        <f t="shared" si="86"/>
        <v>0</v>
      </c>
      <c r="BH337" s="149">
        <f t="shared" si="87"/>
        <v>0</v>
      </c>
      <c r="BI337" s="149">
        <f t="shared" si="88"/>
        <v>0</v>
      </c>
      <c r="BJ337" s="13" t="s">
        <v>164</v>
      </c>
      <c r="BK337" s="149">
        <f t="shared" si="89"/>
        <v>0</v>
      </c>
      <c r="BL337" s="13" t="s">
        <v>188</v>
      </c>
      <c r="BM337" s="148" t="s">
        <v>791</v>
      </c>
    </row>
    <row r="338" spans="2:65" s="1" customFormat="1" ht="24.2" customHeight="1">
      <c r="B338" s="135"/>
      <c r="C338" s="136" t="s">
        <v>792</v>
      </c>
      <c r="D338" s="136" t="s">
        <v>159</v>
      </c>
      <c r="E338" s="137" t="s">
        <v>793</v>
      </c>
      <c r="F338" s="138" t="s">
        <v>794</v>
      </c>
      <c r="G338" s="139" t="s">
        <v>162</v>
      </c>
      <c r="H338" s="140">
        <v>1322.69</v>
      </c>
      <c r="I338" s="141"/>
      <c r="J338" s="142">
        <f t="shared" si="80"/>
        <v>0</v>
      </c>
      <c r="K338" s="143"/>
      <c r="L338" s="28"/>
      <c r="M338" s="144" t="s">
        <v>1</v>
      </c>
      <c r="N338" s="145" t="s">
        <v>38</v>
      </c>
      <c r="P338" s="146">
        <f t="shared" si="81"/>
        <v>0</v>
      </c>
      <c r="Q338" s="146">
        <v>0</v>
      </c>
      <c r="R338" s="146">
        <f t="shared" si="82"/>
        <v>0</v>
      </c>
      <c r="S338" s="146">
        <v>0</v>
      </c>
      <c r="T338" s="147">
        <f t="shared" si="83"/>
        <v>0</v>
      </c>
      <c r="AR338" s="148" t="s">
        <v>188</v>
      </c>
      <c r="AT338" s="148" t="s">
        <v>159</v>
      </c>
      <c r="AU338" s="148" t="s">
        <v>164</v>
      </c>
      <c r="AY338" s="13" t="s">
        <v>157</v>
      </c>
      <c r="BE338" s="149">
        <f t="shared" si="84"/>
        <v>0</v>
      </c>
      <c r="BF338" s="149">
        <f t="shared" si="85"/>
        <v>0</v>
      </c>
      <c r="BG338" s="149">
        <f t="shared" si="86"/>
        <v>0</v>
      </c>
      <c r="BH338" s="149">
        <f t="shared" si="87"/>
        <v>0</v>
      </c>
      <c r="BI338" s="149">
        <f t="shared" si="88"/>
        <v>0</v>
      </c>
      <c r="BJ338" s="13" t="s">
        <v>164</v>
      </c>
      <c r="BK338" s="149">
        <f t="shared" si="89"/>
        <v>0</v>
      </c>
      <c r="BL338" s="13" t="s">
        <v>188</v>
      </c>
      <c r="BM338" s="148" t="s">
        <v>795</v>
      </c>
    </row>
    <row r="339" spans="2:65" s="1" customFormat="1" ht="24.2" customHeight="1">
      <c r="B339" s="135"/>
      <c r="C339" s="150" t="s">
        <v>476</v>
      </c>
      <c r="D339" s="150" t="s">
        <v>276</v>
      </c>
      <c r="E339" s="151" t="s">
        <v>796</v>
      </c>
      <c r="F339" s="152" t="s">
        <v>797</v>
      </c>
      <c r="G339" s="153" t="s">
        <v>162</v>
      </c>
      <c r="H339" s="154">
        <v>23.204999999999998</v>
      </c>
      <c r="I339" s="155"/>
      <c r="J339" s="156">
        <f t="shared" si="80"/>
        <v>0</v>
      </c>
      <c r="K339" s="157"/>
      <c r="L339" s="158"/>
      <c r="M339" s="159" t="s">
        <v>1</v>
      </c>
      <c r="N339" s="160" t="s">
        <v>38</v>
      </c>
      <c r="P339" s="146">
        <f t="shared" si="81"/>
        <v>0</v>
      </c>
      <c r="Q339" s="146">
        <v>0</v>
      </c>
      <c r="R339" s="146">
        <f t="shared" si="82"/>
        <v>0</v>
      </c>
      <c r="S339" s="146">
        <v>0</v>
      </c>
      <c r="T339" s="147">
        <f t="shared" si="83"/>
        <v>0</v>
      </c>
      <c r="AR339" s="148" t="s">
        <v>218</v>
      </c>
      <c r="AT339" s="148" t="s">
        <v>276</v>
      </c>
      <c r="AU339" s="148" t="s">
        <v>164</v>
      </c>
      <c r="AY339" s="13" t="s">
        <v>157</v>
      </c>
      <c r="BE339" s="149">
        <f t="shared" si="84"/>
        <v>0</v>
      </c>
      <c r="BF339" s="149">
        <f t="shared" si="85"/>
        <v>0</v>
      </c>
      <c r="BG339" s="149">
        <f t="shared" si="86"/>
        <v>0</v>
      </c>
      <c r="BH339" s="149">
        <f t="shared" si="87"/>
        <v>0</v>
      </c>
      <c r="BI339" s="149">
        <f t="shared" si="88"/>
        <v>0</v>
      </c>
      <c r="BJ339" s="13" t="s">
        <v>164</v>
      </c>
      <c r="BK339" s="149">
        <f t="shared" si="89"/>
        <v>0</v>
      </c>
      <c r="BL339" s="13" t="s">
        <v>188</v>
      </c>
      <c r="BM339" s="148" t="s">
        <v>798</v>
      </c>
    </row>
    <row r="340" spans="2:65" s="1" customFormat="1" ht="24.2" customHeight="1">
      <c r="B340" s="135"/>
      <c r="C340" s="150" t="s">
        <v>799</v>
      </c>
      <c r="D340" s="150" t="s">
        <v>276</v>
      </c>
      <c r="E340" s="151" t="s">
        <v>800</v>
      </c>
      <c r="F340" s="152" t="s">
        <v>801</v>
      </c>
      <c r="G340" s="153" t="s">
        <v>162</v>
      </c>
      <c r="H340" s="154">
        <v>1365.62</v>
      </c>
      <c r="I340" s="155"/>
      <c r="J340" s="156">
        <f t="shared" si="80"/>
        <v>0</v>
      </c>
      <c r="K340" s="157"/>
      <c r="L340" s="158"/>
      <c r="M340" s="159" t="s">
        <v>1</v>
      </c>
      <c r="N340" s="160" t="s">
        <v>38</v>
      </c>
      <c r="P340" s="146">
        <f t="shared" si="81"/>
        <v>0</v>
      </c>
      <c r="Q340" s="146">
        <v>0</v>
      </c>
      <c r="R340" s="146">
        <f t="shared" si="82"/>
        <v>0</v>
      </c>
      <c r="S340" s="146">
        <v>0</v>
      </c>
      <c r="T340" s="147">
        <f t="shared" si="83"/>
        <v>0</v>
      </c>
      <c r="AR340" s="148" t="s">
        <v>218</v>
      </c>
      <c r="AT340" s="148" t="s">
        <v>276</v>
      </c>
      <c r="AU340" s="148" t="s">
        <v>164</v>
      </c>
      <c r="AY340" s="13" t="s">
        <v>157</v>
      </c>
      <c r="BE340" s="149">
        <f t="shared" si="84"/>
        <v>0</v>
      </c>
      <c r="BF340" s="149">
        <f t="shared" si="85"/>
        <v>0</v>
      </c>
      <c r="BG340" s="149">
        <f t="shared" si="86"/>
        <v>0</v>
      </c>
      <c r="BH340" s="149">
        <f t="shared" si="87"/>
        <v>0</v>
      </c>
      <c r="BI340" s="149">
        <f t="shared" si="88"/>
        <v>0</v>
      </c>
      <c r="BJ340" s="13" t="s">
        <v>164</v>
      </c>
      <c r="BK340" s="149">
        <f t="shared" si="89"/>
        <v>0</v>
      </c>
      <c r="BL340" s="13" t="s">
        <v>188</v>
      </c>
      <c r="BM340" s="148" t="s">
        <v>802</v>
      </c>
    </row>
    <row r="341" spans="2:65" s="1" customFormat="1" ht="24.2" customHeight="1">
      <c r="B341" s="135"/>
      <c r="C341" s="136" t="s">
        <v>480</v>
      </c>
      <c r="D341" s="136" t="s">
        <v>159</v>
      </c>
      <c r="E341" s="137" t="s">
        <v>803</v>
      </c>
      <c r="F341" s="138" t="s">
        <v>804</v>
      </c>
      <c r="G341" s="139" t="s">
        <v>162</v>
      </c>
      <c r="H341" s="140">
        <v>610.26</v>
      </c>
      <c r="I341" s="141"/>
      <c r="J341" s="142">
        <f t="shared" si="80"/>
        <v>0</v>
      </c>
      <c r="K341" s="143"/>
      <c r="L341" s="28"/>
      <c r="M341" s="144" t="s">
        <v>1</v>
      </c>
      <c r="N341" s="145" t="s">
        <v>38</v>
      </c>
      <c r="P341" s="146">
        <f t="shared" si="81"/>
        <v>0</v>
      </c>
      <c r="Q341" s="146">
        <v>0</v>
      </c>
      <c r="R341" s="146">
        <f t="shared" si="82"/>
        <v>0</v>
      </c>
      <c r="S341" s="146">
        <v>0</v>
      </c>
      <c r="T341" s="147">
        <f t="shared" si="83"/>
        <v>0</v>
      </c>
      <c r="AR341" s="148" t="s">
        <v>188</v>
      </c>
      <c r="AT341" s="148" t="s">
        <v>159</v>
      </c>
      <c r="AU341" s="148" t="s">
        <v>164</v>
      </c>
      <c r="AY341" s="13" t="s">
        <v>157</v>
      </c>
      <c r="BE341" s="149">
        <f t="shared" si="84"/>
        <v>0</v>
      </c>
      <c r="BF341" s="149">
        <f t="shared" si="85"/>
        <v>0</v>
      </c>
      <c r="BG341" s="149">
        <f t="shared" si="86"/>
        <v>0</v>
      </c>
      <c r="BH341" s="149">
        <f t="shared" si="87"/>
        <v>0</v>
      </c>
      <c r="BI341" s="149">
        <f t="shared" si="88"/>
        <v>0</v>
      </c>
      <c r="BJ341" s="13" t="s">
        <v>164</v>
      </c>
      <c r="BK341" s="149">
        <f t="shared" si="89"/>
        <v>0</v>
      </c>
      <c r="BL341" s="13" t="s">
        <v>188</v>
      </c>
      <c r="BM341" s="148" t="s">
        <v>805</v>
      </c>
    </row>
    <row r="342" spans="2:65" s="1" customFormat="1" ht="24.2" customHeight="1">
      <c r="B342" s="135"/>
      <c r="C342" s="150" t="s">
        <v>806</v>
      </c>
      <c r="D342" s="150" t="s">
        <v>276</v>
      </c>
      <c r="E342" s="151" t="s">
        <v>807</v>
      </c>
      <c r="F342" s="152" t="s">
        <v>808</v>
      </c>
      <c r="G342" s="153" t="s">
        <v>162</v>
      </c>
      <c r="H342" s="154">
        <v>640.77300000000002</v>
      </c>
      <c r="I342" s="155"/>
      <c r="J342" s="156">
        <f t="shared" si="80"/>
        <v>0</v>
      </c>
      <c r="K342" s="157"/>
      <c r="L342" s="158"/>
      <c r="M342" s="159" t="s">
        <v>1</v>
      </c>
      <c r="N342" s="160" t="s">
        <v>38</v>
      </c>
      <c r="P342" s="146">
        <f t="shared" si="81"/>
        <v>0</v>
      </c>
      <c r="Q342" s="146">
        <v>0</v>
      </c>
      <c r="R342" s="146">
        <f t="shared" si="82"/>
        <v>0</v>
      </c>
      <c r="S342" s="146">
        <v>0</v>
      </c>
      <c r="T342" s="147">
        <f t="shared" si="83"/>
        <v>0</v>
      </c>
      <c r="AR342" s="148" t="s">
        <v>218</v>
      </c>
      <c r="AT342" s="148" t="s">
        <v>276</v>
      </c>
      <c r="AU342" s="148" t="s">
        <v>164</v>
      </c>
      <c r="AY342" s="13" t="s">
        <v>157</v>
      </c>
      <c r="BE342" s="149">
        <f t="shared" si="84"/>
        <v>0</v>
      </c>
      <c r="BF342" s="149">
        <f t="shared" si="85"/>
        <v>0</v>
      </c>
      <c r="BG342" s="149">
        <f t="shared" si="86"/>
        <v>0</v>
      </c>
      <c r="BH342" s="149">
        <f t="shared" si="87"/>
        <v>0</v>
      </c>
      <c r="BI342" s="149">
        <f t="shared" si="88"/>
        <v>0</v>
      </c>
      <c r="BJ342" s="13" t="s">
        <v>164</v>
      </c>
      <c r="BK342" s="149">
        <f t="shared" si="89"/>
        <v>0</v>
      </c>
      <c r="BL342" s="13" t="s">
        <v>188</v>
      </c>
      <c r="BM342" s="148" t="s">
        <v>809</v>
      </c>
    </row>
    <row r="343" spans="2:65" s="1" customFormat="1" ht="24.2" customHeight="1">
      <c r="B343" s="135"/>
      <c r="C343" s="136" t="s">
        <v>483</v>
      </c>
      <c r="D343" s="136" t="s">
        <v>159</v>
      </c>
      <c r="E343" s="137" t="s">
        <v>810</v>
      </c>
      <c r="F343" s="138" t="s">
        <v>811</v>
      </c>
      <c r="G343" s="139" t="s">
        <v>162</v>
      </c>
      <c r="H343" s="140">
        <v>189.91499999999999</v>
      </c>
      <c r="I343" s="141"/>
      <c r="J343" s="142">
        <f t="shared" si="80"/>
        <v>0</v>
      </c>
      <c r="K343" s="143"/>
      <c r="L343" s="28"/>
      <c r="M343" s="144" t="s">
        <v>1</v>
      </c>
      <c r="N343" s="145" t="s">
        <v>38</v>
      </c>
      <c r="P343" s="146">
        <f t="shared" si="81"/>
        <v>0</v>
      </c>
      <c r="Q343" s="146">
        <v>0</v>
      </c>
      <c r="R343" s="146">
        <f t="shared" si="82"/>
        <v>0</v>
      </c>
      <c r="S343" s="146">
        <v>0</v>
      </c>
      <c r="T343" s="147">
        <f t="shared" si="83"/>
        <v>0</v>
      </c>
      <c r="AR343" s="148" t="s">
        <v>188</v>
      </c>
      <c r="AT343" s="148" t="s">
        <v>159</v>
      </c>
      <c r="AU343" s="148" t="s">
        <v>164</v>
      </c>
      <c r="AY343" s="13" t="s">
        <v>157</v>
      </c>
      <c r="BE343" s="149">
        <f t="shared" si="84"/>
        <v>0</v>
      </c>
      <c r="BF343" s="149">
        <f t="shared" si="85"/>
        <v>0</v>
      </c>
      <c r="BG343" s="149">
        <f t="shared" si="86"/>
        <v>0</v>
      </c>
      <c r="BH343" s="149">
        <f t="shared" si="87"/>
        <v>0</v>
      </c>
      <c r="BI343" s="149">
        <f t="shared" si="88"/>
        <v>0</v>
      </c>
      <c r="BJ343" s="13" t="s">
        <v>164</v>
      </c>
      <c r="BK343" s="149">
        <f t="shared" si="89"/>
        <v>0</v>
      </c>
      <c r="BL343" s="13" t="s">
        <v>188</v>
      </c>
      <c r="BM343" s="148" t="s">
        <v>812</v>
      </c>
    </row>
    <row r="344" spans="2:65" s="1" customFormat="1" ht="24.2" customHeight="1">
      <c r="B344" s="135"/>
      <c r="C344" s="150" t="s">
        <v>813</v>
      </c>
      <c r="D344" s="150" t="s">
        <v>276</v>
      </c>
      <c r="E344" s="151" t="s">
        <v>814</v>
      </c>
      <c r="F344" s="152" t="s">
        <v>815</v>
      </c>
      <c r="G344" s="153" t="s">
        <v>162</v>
      </c>
      <c r="H344" s="154">
        <v>199.411</v>
      </c>
      <c r="I344" s="155"/>
      <c r="J344" s="156">
        <f t="shared" si="80"/>
        <v>0</v>
      </c>
      <c r="K344" s="157"/>
      <c r="L344" s="158"/>
      <c r="M344" s="159" t="s">
        <v>1</v>
      </c>
      <c r="N344" s="160" t="s">
        <v>38</v>
      </c>
      <c r="P344" s="146">
        <f t="shared" si="81"/>
        <v>0</v>
      </c>
      <c r="Q344" s="146">
        <v>0</v>
      </c>
      <c r="R344" s="146">
        <f t="shared" si="82"/>
        <v>0</v>
      </c>
      <c r="S344" s="146">
        <v>0</v>
      </c>
      <c r="T344" s="147">
        <f t="shared" si="83"/>
        <v>0</v>
      </c>
      <c r="AR344" s="148" t="s">
        <v>218</v>
      </c>
      <c r="AT344" s="148" t="s">
        <v>276</v>
      </c>
      <c r="AU344" s="148" t="s">
        <v>164</v>
      </c>
      <c r="AY344" s="13" t="s">
        <v>157</v>
      </c>
      <c r="BE344" s="149">
        <f t="shared" si="84"/>
        <v>0</v>
      </c>
      <c r="BF344" s="149">
        <f t="shared" si="85"/>
        <v>0</v>
      </c>
      <c r="BG344" s="149">
        <f t="shared" si="86"/>
        <v>0</v>
      </c>
      <c r="BH344" s="149">
        <f t="shared" si="87"/>
        <v>0</v>
      </c>
      <c r="BI344" s="149">
        <f t="shared" si="88"/>
        <v>0</v>
      </c>
      <c r="BJ344" s="13" t="s">
        <v>164</v>
      </c>
      <c r="BK344" s="149">
        <f t="shared" si="89"/>
        <v>0</v>
      </c>
      <c r="BL344" s="13" t="s">
        <v>188</v>
      </c>
      <c r="BM344" s="148" t="s">
        <v>816</v>
      </c>
    </row>
    <row r="345" spans="2:65" s="1" customFormat="1" ht="24.2" customHeight="1">
      <c r="B345" s="135"/>
      <c r="C345" s="136" t="s">
        <v>487</v>
      </c>
      <c r="D345" s="136" t="s">
        <v>159</v>
      </c>
      <c r="E345" s="137" t="s">
        <v>817</v>
      </c>
      <c r="F345" s="138" t="s">
        <v>818</v>
      </c>
      <c r="G345" s="139" t="s">
        <v>162</v>
      </c>
      <c r="H345" s="140">
        <v>548.23599999999999</v>
      </c>
      <c r="I345" s="141"/>
      <c r="J345" s="142">
        <f t="shared" si="80"/>
        <v>0</v>
      </c>
      <c r="K345" s="143"/>
      <c r="L345" s="28"/>
      <c r="M345" s="144" t="s">
        <v>1</v>
      </c>
      <c r="N345" s="145" t="s">
        <v>38</v>
      </c>
      <c r="P345" s="146">
        <f t="shared" si="81"/>
        <v>0</v>
      </c>
      <c r="Q345" s="146">
        <v>0</v>
      </c>
      <c r="R345" s="146">
        <f t="shared" si="82"/>
        <v>0</v>
      </c>
      <c r="S345" s="146">
        <v>0</v>
      </c>
      <c r="T345" s="147">
        <f t="shared" si="83"/>
        <v>0</v>
      </c>
      <c r="AR345" s="148" t="s">
        <v>188</v>
      </c>
      <c r="AT345" s="148" t="s">
        <v>159</v>
      </c>
      <c r="AU345" s="148" t="s">
        <v>164</v>
      </c>
      <c r="AY345" s="13" t="s">
        <v>157</v>
      </c>
      <c r="BE345" s="149">
        <f t="shared" si="84"/>
        <v>0</v>
      </c>
      <c r="BF345" s="149">
        <f t="shared" si="85"/>
        <v>0</v>
      </c>
      <c r="BG345" s="149">
        <f t="shared" si="86"/>
        <v>0</v>
      </c>
      <c r="BH345" s="149">
        <f t="shared" si="87"/>
        <v>0</v>
      </c>
      <c r="BI345" s="149">
        <f t="shared" si="88"/>
        <v>0</v>
      </c>
      <c r="BJ345" s="13" t="s">
        <v>164</v>
      </c>
      <c r="BK345" s="149">
        <f t="shared" si="89"/>
        <v>0</v>
      </c>
      <c r="BL345" s="13" t="s">
        <v>188</v>
      </c>
      <c r="BM345" s="148" t="s">
        <v>819</v>
      </c>
    </row>
    <row r="346" spans="2:65" s="1" customFormat="1" ht="24.2" customHeight="1">
      <c r="B346" s="135"/>
      <c r="C346" s="150" t="s">
        <v>820</v>
      </c>
      <c r="D346" s="150" t="s">
        <v>276</v>
      </c>
      <c r="E346" s="151" t="s">
        <v>807</v>
      </c>
      <c r="F346" s="152" t="s">
        <v>808</v>
      </c>
      <c r="G346" s="153" t="s">
        <v>162</v>
      </c>
      <c r="H346" s="154">
        <v>30.318999999999999</v>
      </c>
      <c r="I346" s="155"/>
      <c r="J346" s="156">
        <f t="shared" si="80"/>
        <v>0</v>
      </c>
      <c r="K346" s="157"/>
      <c r="L346" s="158"/>
      <c r="M346" s="159" t="s">
        <v>1</v>
      </c>
      <c r="N346" s="160" t="s">
        <v>38</v>
      </c>
      <c r="P346" s="146">
        <f t="shared" si="81"/>
        <v>0</v>
      </c>
      <c r="Q346" s="146">
        <v>0</v>
      </c>
      <c r="R346" s="146">
        <f t="shared" si="82"/>
        <v>0</v>
      </c>
      <c r="S346" s="146">
        <v>0</v>
      </c>
      <c r="T346" s="147">
        <f t="shared" si="83"/>
        <v>0</v>
      </c>
      <c r="AR346" s="148" t="s">
        <v>218</v>
      </c>
      <c r="AT346" s="148" t="s">
        <v>276</v>
      </c>
      <c r="AU346" s="148" t="s">
        <v>164</v>
      </c>
      <c r="AY346" s="13" t="s">
        <v>157</v>
      </c>
      <c r="BE346" s="149">
        <f t="shared" si="84"/>
        <v>0</v>
      </c>
      <c r="BF346" s="149">
        <f t="shared" si="85"/>
        <v>0</v>
      </c>
      <c r="BG346" s="149">
        <f t="shared" si="86"/>
        <v>0</v>
      </c>
      <c r="BH346" s="149">
        <f t="shared" si="87"/>
        <v>0</v>
      </c>
      <c r="BI346" s="149">
        <f t="shared" si="88"/>
        <v>0</v>
      </c>
      <c r="BJ346" s="13" t="s">
        <v>164</v>
      </c>
      <c r="BK346" s="149">
        <f t="shared" si="89"/>
        <v>0</v>
      </c>
      <c r="BL346" s="13" t="s">
        <v>188</v>
      </c>
      <c r="BM346" s="148" t="s">
        <v>821</v>
      </c>
    </row>
    <row r="347" spans="2:65" s="1" customFormat="1" ht="16.5" customHeight="1">
      <c r="B347" s="135"/>
      <c r="C347" s="150" t="s">
        <v>490</v>
      </c>
      <c r="D347" s="150" t="s">
        <v>276</v>
      </c>
      <c r="E347" s="151" t="s">
        <v>822</v>
      </c>
      <c r="F347" s="152" t="s">
        <v>823</v>
      </c>
      <c r="G347" s="153" t="s">
        <v>162</v>
      </c>
      <c r="H347" s="154">
        <v>30.318999999999999</v>
      </c>
      <c r="I347" s="155"/>
      <c r="J347" s="156">
        <f t="shared" si="80"/>
        <v>0</v>
      </c>
      <c r="K347" s="157"/>
      <c r="L347" s="158"/>
      <c r="M347" s="159" t="s">
        <v>1</v>
      </c>
      <c r="N347" s="160" t="s">
        <v>38</v>
      </c>
      <c r="P347" s="146">
        <f t="shared" si="81"/>
        <v>0</v>
      </c>
      <c r="Q347" s="146">
        <v>0</v>
      </c>
      <c r="R347" s="146">
        <f t="shared" si="82"/>
        <v>0</v>
      </c>
      <c r="S347" s="146">
        <v>0</v>
      </c>
      <c r="T347" s="147">
        <f t="shared" si="83"/>
        <v>0</v>
      </c>
      <c r="AR347" s="148" t="s">
        <v>218</v>
      </c>
      <c r="AT347" s="148" t="s">
        <v>276</v>
      </c>
      <c r="AU347" s="148" t="s">
        <v>164</v>
      </c>
      <c r="AY347" s="13" t="s">
        <v>157</v>
      </c>
      <c r="BE347" s="149">
        <f t="shared" si="84"/>
        <v>0</v>
      </c>
      <c r="BF347" s="149">
        <f t="shared" si="85"/>
        <v>0</v>
      </c>
      <c r="BG347" s="149">
        <f t="shared" si="86"/>
        <v>0</v>
      </c>
      <c r="BH347" s="149">
        <f t="shared" si="87"/>
        <v>0</v>
      </c>
      <c r="BI347" s="149">
        <f t="shared" si="88"/>
        <v>0</v>
      </c>
      <c r="BJ347" s="13" t="s">
        <v>164</v>
      </c>
      <c r="BK347" s="149">
        <f t="shared" si="89"/>
        <v>0</v>
      </c>
      <c r="BL347" s="13" t="s">
        <v>188</v>
      </c>
      <c r="BM347" s="148" t="s">
        <v>824</v>
      </c>
    </row>
    <row r="348" spans="2:65" s="1" customFormat="1" ht="16.5" customHeight="1">
      <c r="B348" s="135"/>
      <c r="C348" s="150" t="s">
        <v>825</v>
      </c>
      <c r="D348" s="150" t="s">
        <v>276</v>
      </c>
      <c r="E348" s="151" t="s">
        <v>826</v>
      </c>
      <c r="F348" s="152" t="s">
        <v>827</v>
      </c>
      <c r="G348" s="153" t="s">
        <v>162</v>
      </c>
      <c r="H348" s="154">
        <v>515.01</v>
      </c>
      <c r="I348" s="155"/>
      <c r="J348" s="156">
        <f t="shared" si="80"/>
        <v>0</v>
      </c>
      <c r="K348" s="157"/>
      <c r="L348" s="158"/>
      <c r="M348" s="159" t="s">
        <v>1</v>
      </c>
      <c r="N348" s="160" t="s">
        <v>38</v>
      </c>
      <c r="P348" s="146">
        <f t="shared" si="81"/>
        <v>0</v>
      </c>
      <c r="Q348" s="146">
        <v>0</v>
      </c>
      <c r="R348" s="146">
        <f t="shared" si="82"/>
        <v>0</v>
      </c>
      <c r="S348" s="146">
        <v>0</v>
      </c>
      <c r="T348" s="147">
        <f t="shared" si="83"/>
        <v>0</v>
      </c>
      <c r="AR348" s="148" t="s">
        <v>218</v>
      </c>
      <c r="AT348" s="148" t="s">
        <v>276</v>
      </c>
      <c r="AU348" s="148" t="s">
        <v>164</v>
      </c>
      <c r="AY348" s="13" t="s">
        <v>157</v>
      </c>
      <c r="BE348" s="149">
        <f t="shared" si="84"/>
        <v>0</v>
      </c>
      <c r="BF348" s="149">
        <f t="shared" si="85"/>
        <v>0</v>
      </c>
      <c r="BG348" s="149">
        <f t="shared" si="86"/>
        <v>0</v>
      </c>
      <c r="BH348" s="149">
        <f t="shared" si="87"/>
        <v>0</v>
      </c>
      <c r="BI348" s="149">
        <f t="shared" si="88"/>
        <v>0</v>
      </c>
      <c r="BJ348" s="13" t="s">
        <v>164</v>
      </c>
      <c r="BK348" s="149">
        <f t="shared" si="89"/>
        <v>0</v>
      </c>
      <c r="BL348" s="13" t="s">
        <v>188</v>
      </c>
      <c r="BM348" s="148" t="s">
        <v>828</v>
      </c>
    </row>
    <row r="349" spans="2:65" s="1" customFormat="1" ht="24.2" customHeight="1">
      <c r="B349" s="135"/>
      <c r="C349" s="136" t="s">
        <v>494</v>
      </c>
      <c r="D349" s="136" t="s">
        <v>159</v>
      </c>
      <c r="E349" s="137" t="s">
        <v>829</v>
      </c>
      <c r="F349" s="138" t="s">
        <v>830</v>
      </c>
      <c r="G349" s="139" t="s">
        <v>162</v>
      </c>
      <c r="H349" s="140">
        <v>490.48599999999999</v>
      </c>
      <c r="I349" s="141"/>
      <c r="J349" s="142">
        <f t="shared" si="80"/>
        <v>0</v>
      </c>
      <c r="K349" s="143"/>
      <c r="L349" s="28"/>
      <c r="M349" s="144" t="s">
        <v>1</v>
      </c>
      <c r="N349" s="145" t="s">
        <v>38</v>
      </c>
      <c r="P349" s="146">
        <f t="shared" si="81"/>
        <v>0</v>
      </c>
      <c r="Q349" s="146">
        <v>0</v>
      </c>
      <c r="R349" s="146">
        <f t="shared" si="82"/>
        <v>0</v>
      </c>
      <c r="S349" s="146">
        <v>0</v>
      </c>
      <c r="T349" s="147">
        <f t="shared" si="83"/>
        <v>0</v>
      </c>
      <c r="AR349" s="148" t="s">
        <v>188</v>
      </c>
      <c r="AT349" s="148" t="s">
        <v>159</v>
      </c>
      <c r="AU349" s="148" t="s">
        <v>164</v>
      </c>
      <c r="AY349" s="13" t="s">
        <v>157</v>
      </c>
      <c r="BE349" s="149">
        <f t="shared" si="84"/>
        <v>0</v>
      </c>
      <c r="BF349" s="149">
        <f t="shared" si="85"/>
        <v>0</v>
      </c>
      <c r="BG349" s="149">
        <f t="shared" si="86"/>
        <v>0</v>
      </c>
      <c r="BH349" s="149">
        <f t="shared" si="87"/>
        <v>0</v>
      </c>
      <c r="BI349" s="149">
        <f t="shared" si="88"/>
        <v>0</v>
      </c>
      <c r="BJ349" s="13" t="s">
        <v>164</v>
      </c>
      <c r="BK349" s="149">
        <f t="shared" si="89"/>
        <v>0</v>
      </c>
      <c r="BL349" s="13" t="s">
        <v>188</v>
      </c>
      <c r="BM349" s="148" t="s">
        <v>831</v>
      </c>
    </row>
    <row r="350" spans="2:65" s="1" customFormat="1" ht="16.5" customHeight="1">
      <c r="B350" s="135"/>
      <c r="C350" s="150" t="s">
        <v>832</v>
      </c>
      <c r="D350" s="150" t="s">
        <v>276</v>
      </c>
      <c r="E350" s="151" t="s">
        <v>833</v>
      </c>
      <c r="F350" s="152" t="s">
        <v>834</v>
      </c>
      <c r="G350" s="153" t="s">
        <v>162</v>
      </c>
      <c r="H350" s="154">
        <v>1030.021</v>
      </c>
      <c r="I350" s="155"/>
      <c r="J350" s="156">
        <f t="shared" si="80"/>
        <v>0</v>
      </c>
      <c r="K350" s="157"/>
      <c r="L350" s="158"/>
      <c r="M350" s="159" t="s">
        <v>1</v>
      </c>
      <c r="N350" s="160" t="s">
        <v>38</v>
      </c>
      <c r="P350" s="146">
        <f t="shared" si="81"/>
        <v>0</v>
      </c>
      <c r="Q350" s="146">
        <v>0</v>
      </c>
      <c r="R350" s="146">
        <f t="shared" si="82"/>
        <v>0</v>
      </c>
      <c r="S350" s="146">
        <v>0</v>
      </c>
      <c r="T350" s="147">
        <f t="shared" si="83"/>
        <v>0</v>
      </c>
      <c r="AR350" s="148" t="s">
        <v>218</v>
      </c>
      <c r="AT350" s="148" t="s">
        <v>276</v>
      </c>
      <c r="AU350" s="148" t="s">
        <v>164</v>
      </c>
      <c r="AY350" s="13" t="s">
        <v>157</v>
      </c>
      <c r="BE350" s="149">
        <f t="shared" si="84"/>
        <v>0</v>
      </c>
      <c r="BF350" s="149">
        <f t="shared" si="85"/>
        <v>0</v>
      </c>
      <c r="BG350" s="149">
        <f t="shared" si="86"/>
        <v>0</v>
      </c>
      <c r="BH350" s="149">
        <f t="shared" si="87"/>
        <v>0</v>
      </c>
      <c r="BI350" s="149">
        <f t="shared" si="88"/>
        <v>0</v>
      </c>
      <c r="BJ350" s="13" t="s">
        <v>164</v>
      </c>
      <c r="BK350" s="149">
        <f t="shared" si="89"/>
        <v>0</v>
      </c>
      <c r="BL350" s="13" t="s">
        <v>188</v>
      </c>
      <c r="BM350" s="148" t="s">
        <v>835</v>
      </c>
    </row>
    <row r="351" spans="2:65" s="1" customFormat="1" ht="24.2" customHeight="1">
      <c r="B351" s="135"/>
      <c r="C351" s="136" t="s">
        <v>498</v>
      </c>
      <c r="D351" s="136" t="s">
        <v>159</v>
      </c>
      <c r="E351" s="137" t="s">
        <v>836</v>
      </c>
      <c r="F351" s="138" t="s">
        <v>837</v>
      </c>
      <c r="G351" s="139" t="s">
        <v>162</v>
      </c>
      <c r="H351" s="140">
        <v>138.715</v>
      </c>
      <c r="I351" s="141"/>
      <c r="J351" s="142">
        <f t="shared" si="80"/>
        <v>0</v>
      </c>
      <c r="K351" s="143"/>
      <c r="L351" s="28"/>
      <c r="M351" s="144" t="s">
        <v>1</v>
      </c>
      <c r="N351" s="145" t="s">
        <v>38</v>
      </c>
      <c r="P351" s="146">
        <f t="shared" si="81"/>
        <v>0</v>
      </c>
      <c r="Q351" s="146">
        <v>0</v>
      </c>
      <c r="R351" s="146">
        <f t="shared" si="82"/>
        <v>0</v>
      </c>
      <c r="S351" s="146">
        <v>0</v>
      </c>
      <c r="T351" s="147">
        <f t="shared" si="83"/>
        <v>0</v>
      </c>
      <c r="AR351" s="148" t="s">
        <v>188</v>
      </c>
      <c r="AT351" s="148" t="s">
        <v>159</v>
      </c>
      <c r="AU351" s="148" t="s">
        <v>164</v>
      </c>
      <c r="AY351" s="13" t="s">
        <v>157</v>
      </c>
      <c r="BE351" s="149">
        <f t="shared" si="84"/>
        <v>0</v>
      </c>
      <c r="BF351" s="149">
        <f t="shared" si="85"/>
        <v>0</v>
      </c>
      <c r="BG351" s="149">
        <f t="shared" si="86"/>
        <v>0</v>
      </c>
      <c r="BH351" s="149">
        <f t="shared" si="87"/>
        <v>0</v>
      </c>
      <c r="BI351" s="149">
        <f t="shared" si="88"/>
        <v>0</v>
      </c>
      <c r="BJ351" s="13" t="s">
        <v>164</v>
      </c>
      <c r="BK351" s="149">
        <f t="shared" si="89"/>
        <v>0</v>
      </c>
      <c r="BL351" s="13" t="s">
        <v>188</v>
      </c>
      <c r="BM351" s="148" t="s">
        <v>838</v>
      </c>
    </row>
    <row r="352" spans="2:65" s="1" customFormat="1" ht="24.2" customHeight="1">
      <c r="B352" s="135"/>
      <c r="C352" s="150" t="s">
        <v>839</v>
      </c>
      <c r="D352" s="150" t="s">
        <v>276</v>
      </c>
      <c r="E352" s="151" t="s">
        <v>807</v>
      </c>
      <c r="F352" s="152" t="s">
        <v>808</v>
      </c>
      <c r="G352" s="153" t="s">
        <v>162</v>
      </c>
      <c r="H352" s="154">
        <v>145.65100000000001</v>
      </c>
      <c r="I352" s="155"/>
      <c r="J352" s="156">
        <f t="shared" si="80"/>
        <v>0</v>
      </c>
      <c r="K352" s="157"/>
      <c r="L352" s="158"/>
      <c r="M352" s="159" t="s">
        <v>1</v>
      </c>
      <c r="N352" s="160" t="s">
        <v>38</v>
      </c>
      <c r="P352" s="146">
        <f t="shared" si="81"/>
        <v>0</v>
      </c>
      <c r="Q352" s="146">
        <v>0</v>
      </c>
      <c r="R352" s="146">
        <f t="shared" si="82"/>
        <v>0</v>
      </c>
      <c r="S352" s="146">
        <v>0</v>
      </c>
      <c r="T352" s="147">
        <f t="shared" si="83"/>
        <v>0</v>
      </c>
      <c r="AR352" s="148" t="s">
        <v>218</v>
      </c>
      <c r="AT352" s="148" t="s">
        <v>276</v>
      </c>
      <c r="AU352" s="148" t="s">
        <v>164</v>
      </c>
      <c r="AY352" s="13" t="s">
        <v>157</v>
      </c>
      <c r="BE352" s="149">
        <f t="shared" si="84"/>
        <v>0</v>
      </c>
      <c r="BF352" s="149">
        <f t="shared" si="85"/>
        <v>0</v>
      </c>
      <c r="BG352" s="149">
        <f t="shared" si="86"/>
        <v>0</v>
      </c>
      <c r="BH352" s="149">
        <f t="shared" si="87"/>
        <v>0</v>
      </c>
      <c r="BI352" s="149">
        <f t="shared" si="88"/>
        <v>0</v>
      </c>
      <c r="BJ352" s="13" t="s">
        <v>164</v>
      </c>
      <c r="BK352" s="149">
        <f t="shared" si="89"/>
        <v>0</v>
      </c>
      <c r="BL352" s="13" t="s">
        <v>188</v>
      </c>
      <c r="BM352" s="148" t="s">
        <v>840</v>
      </c>
    </row>
    <row r="353" spans="2:65" s="1" customFormat="1" ht="24.2" customHeight="1">
      <c r="B353" s="135"/>
      <c r="C353" s="136" t="s">
        <v>501</v>
      </c>
      <c r="D353" s="136" t="s">
        <v>159</v>
      </c>
      <c r="E353" s="137" t="s">
        <v>841</v>
      </c>
      <c r="F353" s="138" t="s">
        <v>842</v>
      </c>
      <c r="G353" s="139" t="s">
        <v>162</v>
      </c>
      <c r="H353" s="140">
        <v>1300.5899999999999</v>
      </c>
      <c r="I353" s="141"/>
      <c r="J353" s="142">
        <f t="shared" si="80"/>
        <v>0</v>
      </c>
      <c r="K353" s="143"/>
      <c r="L353" s="28"/>
      <c r="M353" s="144" t="s">
        <v>1</v>
      </c>
      <c r="N353" s="145" t="s">
        <v>38</v>
      </c>
      <c r="P353" s="146">
        <f t="shared" si="81"/>
        <v>0</v>
      </c>
      <c r="Q353" s="146">
        <v>0</v>
      </c>
      <c r="R353" s="146">
        <f t="shared" si="82"/>
        <v>0</v>
      </c>
      <c r="S353" s="146">
        <v>0</v>
      </c>
      <c r="T353" s="147">
        <f t="shared" si="83"/>
        <v>0</v>
      </c>
      <c r="AR353" s="148" t="s">
        <v>188</v>
      </c>
      <c r="AT353" s="148" t="s">
        <v>159</v>
      </c>
      <c r="AU353" s="148" t="s">
        <v>164</v>
      </c>
      <c r="AY353" s="13" t="s">
        <v>157</v>
      </c>
      <c r="BE353" s="149">
        <f t="shared" si="84"/>
        <v>0</v>
      </c>
      <c r="BF353" s="149">
        <f t="shared" si="85"/>
        <v>0</v>
      </c>
      <c r="BG353" s="149">
        <f t="shared" si="86"/>
        <v>0</v>
      </c>
      <c r="BH353" s="149">
        <f t="shared" si="87"/>
        <v>0</v>
      </c>
      <c r="BI353" s="149">
        <f t="shared" si="88"/>
        <v>0</v>
      </c>
      <c r="BJ353" s="13" t="s">
        <v>164</v>
      </c>
      <c r="BK353" s="149">
        <f t="shared" si="89"/>
        <v>0</v>
      </c>
      <c r="BL353" s="13" t="s">
        <v>188</v>
      </c>
      <c r="BM353" s="148" t="s">
        <v>843</v>
      </c>
    </row>
    <row r="354" spans="2:65" s="1" customFormat="1" ht="24.2" customHeight="1">
      <c r="B354" s="135"/>
      <c r="C354" s="136" t="s">
        <v>844</v>
      </c>
      <c r="D354" s="136" t="s">
        <v>159</v>
      </c>
      <c r="E354" s="137" t="s">
        <v>845</v>
      </c>
      <c r="F354" s="138" t="s">
        <v>846</v>
      </c>
      <c r="G354" s="139" t="s">
        <v>162</v>
      </c>
      <c r="H354" s="140">
        <v>503.43599999999998</v>
      </c>
      <c r="I354" s="141"/>
      <c r="J354" s="142">
        <f t="shared" si="80"/>
        <v>0</v>
      </c>
      <c r="K354" s="143"/>
      <c r="L354" s="28"/>
      <c r="M354" s="144" t="s">
        <v>1</v>
      </c>
      <c r="N354" s="145" t="s">
        <v>38</v>
      </c>
      <c r="P354" s="146">
        <f t="shared" si="81"/>
        <v>0</v>
      </c>
      <c r="Q354" s="146">
        <v>0</v>
      </c>
      <c r="R354" s="146">
        <f t="shared" si="82"/>
        <v>0</v>
      </c>
      <c r="S354" s="146">
        <v>0</v>
      </c>
      <c r="T354" s="147">
        <f t="shared" si="83"/>
        <v>0</v>
      </c>
      <c r="AR354" s="148" t="s">
        <v>188</v>
      </c>
      <c r="AT354" s="148" t="s">
        <v>159</v>
      </c>
      <c r="AU354" s="148" t="s">
        <v>164</v>
      </c>
      <c r="AY354" s="13" t="s">
        <v>157</v>
      </c>
      <c r="BE354" s="149">
        <f t="shared" si="84"/>
        <v>0</v>
      </c>
      <c r="BF354" s="149">
        <f t="shared" si="85"/>
        <v>0</v>
      </c>
      <c r="BG354" s="149">
        <f t="shared" si="86"/>
        <v>0</v>
      </c>
      <c r="BH354" s="149">
        <f t="shared" si="87"/>
        <v>0</v>
      </c>
      <c r="BI354" s="149">
        <f t="shared" si="88"/>
        <v>0</v>
      </c>
      <c r="BJ354" s="13" t="s">
        <v>164</v>
      </c>
      <c r="BK354" s="149">
        <f t="shared" si="89"/>
        <v>0</v>
      </c>
      <c r="BL354" s="13" t="s">
        <v>188</v>
      </c>
      <c r="BM354" s="148" t="s">
        <v>847</v>
      </c>
    </row>
    <row r="355" spans="2:65" s="1" customFormat="1" ht="24.2" customHeight="1">
      <c r="B355" s="135"/>
      <c r="C355" s="136" t="s">
        <v>505</v>
      </c>
      <c r="D355" s="136" t="s">
        <v>159</v>
      </c>
      <c r="E355" s="137" t="s">
        <v>848</v>
      </c>
      <c r="F355" s="138" t="s">
        <v>849</v>
      </c>
      <c r="G355" s="139" t="s">
        <v>727</v>
      </c>
      <c r="H355" s="161"/>
      <c r="I355" s="141"/>
      <c r="J355" s="142">
        <f t="shared" si="80"/>
        <v>0</v>
      </c>
      <c r="K355" s="143"/>
      <c r="L355" s="28"/>
      <c r="M355" s="144" t="s">
        <v>1</v>
      </c>
      <c r="N355" s="145" t="s">
        <v>38</v>
      </c>
      <c r="P355" s="146">
        <f t="shared" si="81"/>
        <v>0</v>
      </c>
      <c r="Q355" s="146">
        <v>0</v>
      </c>
      <c r="R355" s="146">
        <f t="shared" si="82"/>
        <v>0</v>
      </c>
      <c r="S355" s="146">
        <v>0</v>
      </c>
      <c r="T355" s="147">
        <f t="shared" si="83"/>
        <v>0</v>
      </c>
      <c r="AR355" s="148" t="s">
        <v>188</v>
      </c>
      <c r="AT355" s="148" t="s">
        <v>159</v>
      </c>
      <c r="AU355" s="148" t="s">
        <v>164</v>
      </c>
      <c r="AY355" s="13" t="s">
        <v>157</v>
      </c>
      <c r="BE355" s="149">
        <f t="shared" si="84"/>
        <v>0</v>
      </c>
      <c r="BF355" s="149">
        <f t="shared" si="85"/>
        <v>0</v>
      </c>
      <c r="BG355" s="149">
        <f t="shared" si="86"/>
        <v>0</v>
      </c>
      <c r="BH355" s="149">
        <f t="shared" si="87"/>
        <v>0</v>
      </c>
      <c r="BI355" s="149">
        <f t="shared" si="88"/>
        <v>0</v>
      </c>
      <c r="BJ355" s="13" t="s">
        <v>164</v>
      </c>
      <c r="BK355" s="149">
        <f t="shared" si="89"/>
        <v>0</v>
      </c>
      <c r="BL355" s="13" t="s">
        <v>188</v>
      </c>
      <c r="BM355" s="148" t="s">
        <v>850</v>
      </c>
    </row>
    <row r="356" spans="2:65" s="11" customFormat="1" ht="22.9" customHeight="1">
      <c r="B356" s="123"/>
      <c r="D356" s="124" t="s">
        <v>71</v>
      </c>
      <c r="E356" s="133" t="s">
        <v>851</v>
      </c>
      <c r="F356" s="133" t="s">
        <v>852</v>
      </c>
      <c r="I356" s="126"/>
      <c r="J356" s="134">
        <f>BK356</f>
        <v>0</v>
      </c>
      <c r="L356" s="123"/>
      <c r="M356" s="128"/>
      <c r="P356" s="129">
        <f>P357</f>
        <v>0</v>
      </c>
      <c r="R356" s="129">
        <f>R357</f>
        <v>0</v>
      </c>
      <c r="T356" s="130">
        <f>T357</f>
        <v>0</v>
      </c>
      <c r="AR356" s="124" t="s">
        <v>164</v>
      </c>
      <c r="AT356" s="131" t="s">
        <v>71</v>
      </c>
      <c r="AU356" s="131" t="s">
        <v>80</v>
      </c>
      <c r="AY356" s="124" t="s">
        <v>157</v>
      </c>
      <c r="BK356" s="132">
        <f>BK357</f>
        <v>0</v>
      </c>
    </row>
    <row r="357" spans="2:65" s="1" customFormat="1" ht="16.5" customHeight="1">
      <c r="B357" s="135"/>
      <c r="C357" s="136" t="s">
        <v>853</v>
      </c>
      <c r="D357" s="136" t="s">
        <v>159</v>
      </c>
      <c r="E357" s="137" t="s">
        <v>854</v>
      </c>
      <c r="F357" s="138" t="s">
        <v>855</v>
      </c>
      <c r="G357" s="139" t="s">
        <v>856</v>
      </c>
      <c r="H357" s="140">
        <v>1</v>
      </c>
      <c r="I357" s="141"/>
      <c r="J357" s="142">
        <f>ROUND(I357*H357,2)</f>
        <v>0</v>
      </c>
      <c r="K357" s="143"/>
      <c r="L357" s="28"/>
      <c r="M357" s="144" t="s">
        <v>1</v>
      </c>
      <c r="N357" s="145" t="s">
        <v>38</v>
      </c>
      <c r="P357" s="146">
        <f>O357*H357</f>
        <v>0</v>
      </c>
      <c r="Q357" s="146">
        <v>0</v>
      </c>
      <c r="R357" s="146">
        <f>Q357*H357</f>
        <v>0</v>
      </c>
      <c r="S357" s="146">
        <v>0</v>
      </c>
      <c r="T357" s="147">
        <f>S357*H357</f>
        <v>0</v>
      </c>
      <c r="AR357" s="148" t="s">
        <v>188</v>
      </c>
      <c r="AT357" s="148" t="s">
        <v>159</v>
      </c>
      <c r="AU357" s="148" t="s">
        <v>164</v>
      </c>
      <c r="AY357" s="13" t="s">
        <v>157</v>
      </c>
      <c r="BE357" s="149">
        <f>IF(N357="základná",J357,0)</f>
        <v>0</v>
      </c>
      <c r="BF357" s="149">
        <f>IF(N357="znížená",J357,0)</f>
        <v>0</v>
      </c>
      <c r="BG357" s="149">
        <f>IF(N357="zákl. prenesená",J357,0)</f>
        <v>0</v>
      </c>
      <c r="BH357" s="149">
        <f>IF(N357="zníž. prenesená",J357,0)</f>
        <v>0</v>
      </c>
      <c r="BI357" s="149">
        <f>IF(N357="nulová",J357,0)</f>
        <v>0</v>
      </c>
      <c r="BJ357" s="13" t="s">
        <v>164</v>
      </c>
      <c r="BK357" s="149">
        <f>ROUND(I357*H357,2)</f>
        <v>0</v>
      </c>
      <c r="BL357" s="13" t="s">
        <v>188</v>
      </c>
      <c r="BM357" s="148" t="s">
        <v>857</v>
      </c>
    </row>
    <row r="358" spans="2:65" s="11" customFormat="1" ht="22.9" customHeight="1">
      <c r="B358" s="123"/>
      <c r="D358" s="124" t="s">
        <v>71</v>
      </c>
      <c r="E358" s="133" t="s">
        <v>420</v>
      </c>
      <c r="F358" s="133" t="s">
        <v>858</v>
      </c>
      <c r="I358" s="126"/>
      <c r="J358" s="134">
        <f>BK358</f>
        <v>0</v>
      </c>
      <c r="L358" s="123"/>
      <c r="M358" s="128"/>
      <c r="P358" s="129">
        <f>P359</f>
        <v>0</v>
      </c>
      <c r="R358" s="129">
        <f>R359</f>
        <v>0</v>
      </c>
      <c r="T358" s="130">
        <f>T359</f>
        <v>0</v>
      </c>
      <c r="AR358" s="124" t="s">
        <v>80</v>
      </c>
      <c r="AT358" s="131" t="s">
        <v>71</v>
      </c>
      <c r="AU358" s="131" t="s">
        <v>80</v>
      </c>
      <c r="AY358" s="124" t="s">
        <v>157</v>
      </c>
      <c r="BK358" s="132">
        <f>BK359</f>
        <v>0</v>
      </c>
    </row>
    <row r="359" spans="2:65" s="1" customFormat="1" ht="16.5" customHeight="1">
      <c r="B359" s="135"/>
      <c r="C359" s="136" t="s">
        <v>508</v>
      </c>
      <c r="D359" s="136" t="s">
        <v>159</v>
      </c>
      <c r="E359" s="137" t="s">
        <v>859</v>
      </c>
      <c r="F359" s="138" t="s">
        <v>860</v>
      </c>
      <c r="G359" s="139" t="s">
        <v>856</v>
      </c>
      <c r="H359" s="140">
        <v>1</v>
      </c>
      <c r="I359" s="141"/>
      <c r="J359" s="142">
        <f>ROUND(I359*H359,2)</f>
        <v>0</v>
      </c>
      <c r="K359" s="143"/>
      <c r="L359" s="28"/>
      <c r="M359" s="144" t="s">
        <v>1</v>
      </c>
      <c r="N359" s="145" t="s">
        <v>38</v>
      </c>
      <c r="P359" s="146">
        <f>O359*H359</f>
        <v>0</v>
      </c>
      <c r="Q359" s="146">
        <v>0</v>
      </c>
      <c r="R359" s="146">
        <f>Q359*H359</f>
        <v>0</v>
      </c>
      <c r="S359" s="146">
        <v>0</v>
      </c>
      <c r="T359" s="147">
        <f>S359*H359</f>
        <v>0</v>
      </c>
      <c r="AR359" s="148" t="s">
        <v>163</v>
      </c>
      <c r="AT359" s="148" t="s">
        <v>159</v>
      </c>
      <c r="AU359" s="148" t="s">
        <v>164</v>
      </c>
      <c r="AY359" s="13" t="s">
        <v>157</v>
      </c>
      <c r="BE359" s="149">
        <f>IF(N359="základná",J359,0)</f>
        <v>0</v>
      </c>
      <c r="BF359" s="149">
        <f>IF(N359="znížená",J359,0)</f>
        <v>0</v>
      </c>
      <c r="BG359" s="149">
        <f>IF(N359="zákl. prenesená",J359,0)</f>
        <v>0</v>
      </c>
      <c r="BH359" s="149">
        <f>IF(N359="zníž. prenesená",J359,0)</f>
        <v>0</v>
      </c>
      <c r="BI359" s="149">
        <f>IF(N359="nulová",J359,0)</f>
        <v>0</v>
      </c>
      <c r="BJ359" s="13" t="s">
        <v>164</v>
      </c>
      <c r="BK359" s="149">
        <f>ROUND(I359*H359,2)</f>
        <v>0</v>
      </c>
      <c r="BL359" s="13" t="s">
        <v>163</v>
      </c>
      <c r="BM359" s="148" t="s">
        <v>861</v>
      </c>
    </row>
    <row r="360" spans="2:65" s="11" customFormat="1" ht="22.9" customHeight="1">
      <c r="B360" s="123"/>
      <c r="D360" s="124" t="s">
        <v>71</v>
      </c>
      <c r="E360" s="133" t="s">
        <v>862</v>
      </c>
      <c r="F360" s="133" t="s">
        <v>863</v>
      </c>
      <c r="I360" s="126"/>
      <c r="J360" s="134">
        <f>BK360</f>
        <v>0</v>
      </c>
      <c r="L360" s="123"/>
      <c r="M360" s="128"/>
      <c r="P360" s="129">
        <f>SUM(P361:P373)</f>
        <v>0</v>
      </c>
      <c r="R360" s="129">
        <f>SUM(R361:R373)</f>
        <v>0</v>
      </c>
      <c r="T360" s="130">
        <f>SUM(T361:T373)</f>
        <v>0</v>
      </c>
      <c r="AR360" s="124" t="s">
        <v>164</v>
      </c>
      <c r="AT360" s="131" t="s">
        <v>71</v>
      </c>
      <c r="AU360" s="131" t="s">
        <v>80</v>
      </c>
      <c r="AY360" s="124" t="s">
        <v>157</v>
      </c>
      <c r="BK360" s="132">
        <f>SUM(BK361:BK373)</f>
        <v>0</v>
      </c>
    </row>
    <row r="361" spans="2:65" s="1" customFormat="1" ht="33" customHeight="1">
      <c r="B361" s="135"/>
      <c r="C361" s="136" t="s">
        <v>864</v>
      </c>
      <c r="D361" s="136" t="s">
        <v>159</v>
      </c>
      <c r="E361" s="137" t="s">
        <v>865</v>
      </c>
      <c r="F361" s="138" t="s">
        <v>866</v>
      </c>
      <c r="G361" s="139" t="s">
        <v>162</v>
      </c>
      <c r="H361" s="140">
        <v>84.68</v>
      </c>
      <c r="I361" s="141"/>
      <c r="J361" s="142">
        <f t="shared" ref="J361:J373" si="90">ROUND(I361*H361,2)</f>
        <v>0</v>
      </c>
      <c r="K361" s="143"/>
      <c r="L361" s="28"/>
      <c r="M361" s="144" t="s">
        <v>1</v>
      </c>
      <c r="N361" s="145" t="s">
        <v>38</v>
      </c>
      <c r="P361" s="146">
        <f t="shared" ref="P361:P373" si="91">O361*H361</f>
        <v>0</v>
      </c>
      <c r="Q361" s="146">
        <v>0</v>
      </c>
      <c r="R361" s="146">
        <f t="shared" ref="R361:R373" si="92">Q361*H361</f>
        <v>0</v>
      </c>
      <c r="S361" s="146">
        <v>0</v>
      </c>
      <c r="T361" s="147">
        <f t="shared" ref="T361:T373" si="93">S361*H361</f>
        <v>0</v>
      </c>
      <c r="AR361" s="148" t="s">
        <v>188</v>
      </c>
      <c r="AT361" s="148" t="s">
        <v>159</v>
      </c>
      <c r="AU361" s="148" t="s">
        <v>164</v>
      </c>
      <c r="AY361" s="13" t="s">
        <v>157</v>
      </c>
      <c r="BE361" s="149">
        <f t="shared" ref="BE361:BE373" si="94">IF(N361="základná",J361,0)</f>
        <v>0</v>
      </c>
      <c r="BF361" s="149">
        <f t="shared" ref="BF361:BF373" si="95">IF(N361="znížená",J361,0)</f>
        <v>0</v>
      </c>
      <c r="BG361" s="149">
        <f t="shared" ref="BG361:BG373" si="96">IF(N361="zákl. prenesená",J361,0)</f>
        <v>0</v>
      </c>
      <c r="BH361" s="149">
        <f t="shared" ref="BH361:BH373" si="97">IF(N361="zníž. prenesená",J361,0)</f>
        <v>0</v>
      </c>
      <c r="BI361" s="149">
        <f t="shared" ref="BI361:BI373" si="98">IF(N361="nulová",J361,0)</f>
        <v>0</v>
      </c>
      <c r="BJ361" s="13" t="s">
        <v>164</v>
      </c>
      <c r="BK361" s="149">
        <f t="shared" ref="BK361:BK373" si="99">ROUND(I361*H361,2)</f>
        <v>0</v>
      </c>
      <c r="BL361" s="13" t="s">
        <v>188</v>
      </c>
      <c r="BM361" s="148" t="s">
        <v>867</v>
      </c>
    </row>
    <row r="362" spans="2:65" s="1" customFormat="1" ht="24.2" customHeight="1">
      <c r="B362" s="135"/>
      <c r="C362" s="136" t="s">
        <v>512</v>
      </c>
      <c r="D362" s="136" t="s">
        <v>159</v>
      </c>
      <c r="E362" s="137" t="s">
        <v>868</v>
      </c>
      <c r="F362" s="138" t="s">
        <v>869</v>
      </c>
      <c r="G362" s="139" t="s">
        <v>162</v>
      </c>
      <c r="H362" s="140">
        <v>41.825000000000003</v>
      </c>
      <c r="I362" s="141"/>
      <c r="J362" s="142">
        <f t="shared" si="90"/>
        <v>0</v>
      </c>
      <c r="K362" s="143"/>
      <c r="L362" s="28"/>
      <c r="M362" s="144" t="s">
        <v>1</v>
      </c>
      <c r="N362" s="145" t="s">
        <v>38</v>
      </c>
      <c r="P362" s="146">
        <f t="shared" si="91"/>
        <v>0</v>
      </c>
      <c r="Q362" s="146">
        <v>0</v>
      </c>
      <c r="R362" s="146">
        <f t="shared" si="92"/>
        <v>0</v>
      </c>
      <c r="S362" s="146">
        <v>0</v>
      </c>
      <c r="T362" s="147">
        <f t="shared" si="93"/>
        <v>0</v>
      </c>
      <c r="AR362" s="148" t="s">
        <v>188</v>
      </c>
      <c r="AT362" s="148" t="s">
        <v>159</v>
      </c>
      <c r="AU362" s="148" t="s">
        <v>164</v>
      </c>
      <c r="AY362" s="13" t="s">
        <v>157</v>
      </c>
      <c r="BE362" s="149">
        <f t="shared" si="94"/>
        <v>0</v>
      </c>
      <c r="BF362" s="149">
        <f t="shared" si="95"/>
        <v>0</v>
      </c>
      <c r="BG362" s="149">
        <f t="shared" si="96"/>
        <v>0</v>
      </c>
      <c r="BH362" s="149">
        <f t="shared" si="97"/>
        <v>0</v>
      </c>
      <c r="BI362" s="149">
        <f t="shared" si="98"/>
        <v>0</v>
      </c>
      <c r="BJ362" s="13" t="s">
        <v>164</v>
      </c>
      <c r="BK362" s="149">
        <f t="shared" si="99"/>
        <v>0</v>
      </c>
      <c r="BL362" s="13" t="s">
        <v>188</v>
      </c>
      <c r="BM362" s="148" t="s">
        <v>870</v>
      </c>
    </row>
    <row r="363" spans="2:65" s="1" customFormat="1" ht="33" customHeight="1">
      <c r="B363" s="135"/>
      <c r="C363" s="150" t="s">
        <v>871</v>
      </c>
      <c r="D363" s="150" t="s">
        <v>276</v>
      </c>
      <c r="E363" s="151" t="s">
        <v>872</v>
      </c>
      <c r="F363" s="152" t="s">
        <v>873</v>
      </c>
      <c r="G363" s="153" t="s">
        <v>167</v>
      </c>
      <c r="H363" s="154">
        <v>0.70899999999999996</v>
      </c>
      <c r="I363" s="155"/>
      <c r="J363" s="156">
        <f t="shared" si="90"/>
        <v>0</v>
      </c>
      <c r="K363" s="157"/>
      <c r="L363" s="158"/>
      <c r="M363" s="159" t="s">
        <v>1</v>
      </c>
      <c r="N363" s="160" t="s">
        <v>38</v>
      </c>
      <c r="P363" s="146">
        <f t="shared" si="91"/>
        <v>0</v>
      </c>
      <c r="Q363" s="146">
        <v>0</v>
      </c>
      <c r="R363" s="146">
        <f t="shared" si="92"/>
        <v>0</v>
      </c>
      <c r="S363" s="146">
        <v>0</v>
      </c>
      <c r="T363" s="147">
        <f t="shared" si="93"/>
        <v>0</v>
      </c>
      <c r="AR363" s="148" t="s">
        <v>218</v>
      </c>
      <c r="AT363" s="148" t="s">
        <v>276</v>
      </c>
      <c r="AU363" s="148" t="s">
        <v>164</v>
      </c>
      <c r="AY363" s="13" t="s">
        <v>157</v>
      </c>
      <c r="BE363" s="149">
        <f t="shared" si="94"/>
        <v>0</v>
      </c>
      <c r="BF363" s="149">
        <f t="shared" si="95"/>
        <v>0</v>
      </c>
      <c r="BG363" s="149">
        <f t="shared" si="96"/>
        <v>0</v>
      </c>
      <c r="BH363" s="149">
        <f t="shared" si="97"/>
        <v>0</v>
      </c>
      <c r="BI363" s="149">
        <f t="shared" si="98"/>
        <v>0</v>
      </c>
      <c r="BJ363" s="13" t="s">
        <v>164</v>
      </c>
      <c r="BK363" s="149">
        <f t="shared" si="99"/>
        <v>0</v>
      </c>
      <c r="BL363" s="13" t="s">
        <v>188</v>
      </c>
      <c r="BM363" s="148" t="s">
        <v>874</v>
      </c>
    </row>
    <row r="364" spans="2:65" s="1" customFormat="1" ht="21.75" customHeight="1">
      <c r="B364" s="135"/>
      <c r="C364" s="136" t="s">
        <v>515</v>
      </c>
      <c r="D364" s="136" t="s">
        <v>159</v>
      </c>
      <c r="E364" s="137" t="s">
        <v>875</v>
      </c>
      <c r="F364" s="138" t="s">
        <v>876</v>
      </c>
      <c r="G364" s="139" t="s">
        <v>167</v>
      </c>
      <c r="H364" s="140">
        <v>0.70899999999999996</v>
      </c>
      <c r="I364" s="141"/>
      <c r="J364" s="142">
        <f t="shared" si="90"/>
        <v>0</v>
      </c>
      <c r="K364" s="143"/>
      <c r="L364" s="28"/>
      <c r="M364" s="144" t="s">
        <v>1</v>
      </c>
      <c r="N364" s="145" t="s">
        <v>38</v>
      </c>
      <c r="P364" s="146">
        <f t="shared" si="91"/>
        <v>0</v>
      </c>
      <c r="Q364" s="146">
        <v>0</v>
      </c>
      <c r="R364" s="146">
        <f t="shared" si="92"/>
        <v>0</v>
      </c>
      <c r="S364" s="146">
        <v>0</v>
      </c>
      <c r="T364" s="147">
        <f t="shared" si="93"/>
        <v>0</v>
      </c>
      <c r="AR364" s="148" t="s">
        <v>188</v>
      </c>
      <c r="AT364" s="148" t="s">
        <v>159</v>
      </c>
      <c r="AU364" s="148" t="s">
        <v>164</v>
      </c>
      <c r="AY364" s="13" t="s">
        <v>157</v>
      </c>
      <c r="BE364" s="149">
        <f t="shared" si="94"/>
        <v>0</v>
      </c>
      <c r="BF364" s="149">
        <f t="shared" si="95"/>
        <v>0</v>
      </c>
      <c r="BG364" s="149">
        <f t="shared" si="96"/>
        <v>0</v>
      </c>
      <c r="BH364" s="149">
        <f t="shared" si="97"/>
        <v>0</v>
      </c>
      <c r="BI364" s="149">
        <f t="shared" si="98"/>
        <v>0</v>
      </c>
      <c r="BJ364" s="13" t="s">
        <v>164</v>
      </c>
      <c r="BK364" s="149">
        <f t="shared" si="99"/>
        <v>0</v>
      </c>
      <c r="BL364" s="13" t="s">
        <v>188</v>
      </c>
      <c r="BM364" s="148" t="s">
        <v>877</v>
      </c>
    </row>
    <row r="365" spans="2:65" s="1" customFormat="1" ht="16.5" customHeight="1">
      <c r="B365" s="135"/>
      <c r="C365" s="136" t="s">
        <v>878</v>
      </c>
      <c r="D365" s="136" t="s">
        <v>159</v>
      </c>
      <c r="E365" s="137" t="s">
        <v>879</v>
      </c>
      <c r="F365" s="138" t="s">
        <v>880</v>
      </c>
      <c r="G365" s="139" t="s">
        <v>311</v>
      </c>
      <c r="H365" s="140">
        <v>132.80000000000001</v>
      </c>
      <c r="I365" s="141"/>
      <c r="J365" s="142">
        <f t="shared" si="90"/>
        <v>0</v>
      </c>
      <c r="K365" s="143"/>
      <c r="L365" s="28"/>
      <c r="M365" s="144" t="s">
        <v>1</v>
      </c>
      <c r="N365" s="145" t="s">
        <v>38</v>
      </c>
      <c r="P365" s="146">
        <f t="shared" si="91"/>
        <v>0</v>
      </c>
      <c r="Q365" s="146">
        <v>0</v>
      </c>
      <c r="R365" s="146">
        <f t="shared" si="92"/>
        <v>0</v>
      </c>
      <c r="S365" s="146">
        <v>0</v>
      </c>
      <c r="T365" s="147">
        <f t="shared" si="93"/>
        <v>0</v>
      </c>
      <c r="AR365" s="148" t="s">
        <v>188</v>
      </c>
      <c r="AT365" s="148" t="s">
        <v>159</v>
      </c>
      <c r="AU365" s="148" t="s">
        <v>164</v>
      </c>
      <c r="AY365" s="13" t="s">
        <v>157</v>
      </c>
      <c r="BE365" s="149">
        <f t="shared" si="94"/>
        <v>0</v>
      </c>
      <c r="BF365" s="149">
        <f t="shared" si="95"/>
        <v>0</v>
      </c>
      <c r="BG365" s="149">
        <f t="shared" si="96"/>
        <v>0</v>
      </c>
      <c r="BH365" s="149">
        <f t="shared" si="97"/>
        <v>0</v>
      </c>
      <c r="BI365" s="149">
        <f t="shared" si="98"/>
        <v>0</v>
      </c>
      <c r="BJ365" s="13" t="s">
        <v>164</v>
      </c>
      <c r="BK365" s="149">
        <f t="shared" si="99"/>
        <v>0</v>
      </c>
      <c r="BL365" s="13" t="s">
        <v>188</v>
      </c>
      <c r="BM365" s="148" t="s">
        <v>881</v>
      </c>
    </row>
    <row r="366" spans="2:65" s="1" customFormat="1" ht="33" customHeight="1">
      <c r="B366" s="135"/>
      <c r="C366" s="150" t="s">
        <v>519</v>
      </c>
      <c r="D366" s="150" t="s">
        <v>276</v>
      </c>
      <c r="E366" s="151" t="s">
        <v>872</v>
      </c>
      <c r="F366" s="152" t="s">
        <v>873</v>
      </c>
      <c r="G366" s="153" t="s">
        <v>167</v>
      </c>
      <c r="H366" s="154">
        <v>0.438</v>
      </c>
      <c r="I366" s="155"/>
      <c r="J366" s="156">
        <f t="shared" si="90"/>
        <v>0</v>
      </c>
      <c r="K366" s="157"/>
      <c r="L366" s="158"/>
      <c r="M366" s="159" t="s">
        <v>1</v>
      </c>
      <c r="N366" s="160" t="s">
        <v>38</v>
      </c>
      <c r="P366" s="146">
        <f t="shared" si="91"/>
        <v>0</v>
      </c>
      <c r="Q366" s="146">
        <v>0</v>
      </c>
      <c r="R366" s="146">
        <f t="shared" si="92"/>
        <v>0</v>
      </c>
      <c r="S366" s="146">
        <v>0</v>
      </c>
      <c r="T366" s="147">
        <f t="shared" si="93"/>
        <v>0</v>
      </c>
      <c r="AR366" s="148" t="s">
        <v>218</v>
      </c>
      <c r="AT366" s="148" t="s">
        <v>276</v>
      </c>
      <c r="AU366" s="148" t="s">
        <v>164</v>
      </c>
      <c r="AY366" s="13" t="s">
        <v>157</v>
      </c>
      <c r="BE366" s="149">
        <f t="shared" si="94"/>
        <v>0</v>
      </c>
      <c r="BF366" s="149">
        <f t="shared" si="95"/>
        <v>0</v>
      </c>
      <c r="BG366" s="149">
        <f t="shared" si="96"/>
        <v>0</v>
      </c>
      <c r="BH366" s="149">
        <f t="shared" si="97"/>
        <v>0</v>
      </c>
      <c r="BI366" s="149">
        <f t="shared" si="98"/>
        <v>0</v>
      </c>
      <c r="BJ366" s="13" t="s">
        <v>164</v>
      </c>
      <c r="BK366" s="149">
        <f t="shared" si="99"/>
        <v>0</v>
      </c>
      <c r="BL366" s="13" t="s">
        <v>188</v>
      </c>
      <c r="BM366" s="148" t="s">
        <v>882</v>
      </c>
    </row>
    <row r="367" spans="2:65" s="1" customFormat="1" ht="24.2" customHeight="1">
      <c r="B367" s="135"/>
      <c r="C367" s="136" t="s">
        <v>883</v>
      </c>
      <c r="D367" s="136" t="s">
        <v>159</v>
      </c>
      <c r="E367" s="137" t="s">
        <v>884</v>
      </c>
      <c r="F367" s="138" t="s">
        <v>885</v>
      </c>
      <c r="G367" s="139" t="s">
        <v>162</v>
      </c>
      <c r="H367" s="140">
        <v>79.349999999999994</v>
      </c>
      <c r="I367" s="141"/>
      <c r="J367" s="142">
        <f t="shared" si="90"/>
        <v>0</v>
      </c>
      <c r="K367" s="143"/>
      <c r="L367" s="28"/>
      <c r="M367" s="144" t="s">
        <v>1</v>
      </c>
      <c r="N367" s="145" t="s">
        <v>38</v>
      </c>
      <c r="P367" s="146">
        <f t="shared" si="91"/>
        <v>0</v>
      </c>
      <c r="Q367" s="146">
        <v>0</v>
      </c>
      <c r="R367" s="146">
        <f t="shared" si="92"/>
        <v>0</v>
      </c>
      <c r="S367" s="146">
        <v>0</v>
      </c>
      <c r="T367" s="147">
        <f t="shared" si="93"/>
        <v>0</v>
      </c>
      <c r="AR367" s="148" t="s">
        <v>188</v>
      </c>
      <c r="AT367" s="148" t="s">
        <v>159</v>
      </c>
      <c r="AU367" s="148" t="s">
        <v>164</v>
      </c>
      <c r="AY367" s="13" t="s">
        <v>157</v>
      </c>
      <c r="BE367" s="149">
        <f t="shared" si="94"/>
        <v>0</v>
      </c>
      <c r="BF367" s="149">
        <f t="shared" si="95"/>
        <v>0</v>
      </c>
      <c r="BG367" s="149">
        <f t="shared" si="96"/>
        <v>0</v>
      </c>
      <c r="BH367" s="149">
        <f t="shared" si="97"/>
        <v>0</v>
      </c>
      <c r="BI367" s="149">
        <f t="shared" si="98"/>
        <v>0</v>
      </c>
      <c r="BJ367" s="13" t="s">
        <v>164</v>
      </c>
      <c r="BK367" s="149">
        <f t="shared" si="99"/>
        <v>0</v>
      </c>
      <c r="BL367" s="13" t="s">
        <v>188</v>
      </c>
      <c r="BM367" s="148" t="s">
        <v>886</v>
      </c>
    </row>
    <row r="368" spans="2:65" s="1" customFormat="1" ht="24.2" customHeight="1">
      <c r="B368" s="135"/>
      <c r="C368" s="136" t="s">
        <v>523</v>
      </c>
      <c r="D368" s="136" t="s">
        <v>159</v>
      </c>
      <c r="E368" s="137" t="s">
        <v>887</v>
      </c>
      <c r="F368" s="138" t="s">
        <v>888</v>
      </c>
      <c r="G368" s="139" t="s">
        <v>162</v>
      </c>
      <c r="H368" s="140">
        <v>145.75</v>
      </c>
      <c r="I368" s="141"/>
      <c r="J368" s="142">
        <f t="shared" si="90"/>
        <v>0</v>
      </c>
      <c r="K368" s="143"/>
      <c r="L368" s="28"/>
      <c r="M368" s="144" t="s">
        <v>1</v>
      </c>
      <c r="N368" s="145" t="s">
        <v>38</v>
      </c>
      <c r="P368" s="146">
        <f t="shared" si="91"/>
        <v>0</v>
      </c>
      <c r="Q368" s="146">
        <v>0</v>
      </c>
      <c r="R368" s="146">
        <f t="shared" si="92"/>
        <v>0</v>
      </c>
      <c r="S368" s="146">
        <v>0</v>
      </c>
      <c r="T368" s="147">
        <f t="shared" si="93"/>
        <v>0</v>
      </c>
      <c r="AR368" s="148" t="s">
        <v>188</v>
      </c>
      <c r="AT368" s="148" t="s">
        <v>159</v>
      </c>
      <c r="AU368" s="148" t="s">
        <v>164</v>
      </c>
      <c r="AY368" s="13" t="s">
        <v>157</v>
      </c>
      <c r="BE368" s="149">
        <f t="shared" si="94"/>
        <v>0</v>
      </c>
      <c r="BF368" s="149">
        <f t="shared" si="95"/>
        <v>0</v>
      </c>
      <c r="BG368" s="149">
        <f t="shared" si="96"/>
        <v>0</v>
      </c>
      <c r="BH368" s="149">
        <f t="shared" si="97"/>
        <v>0</v>
      </c>
      <c r="BI368" s="149">
        <f t="shared" si="98"/>
        <v>0</v>
      </c>
      <c r="BJ368" s="13" t="s">
        <v>164</v>
      </c>
      <c r="BK368" s="149">
        <f t="shared" si="99"/>
        <v>0</v>
      </c>
      <c r="BL368" s="13" t="s">
        <v>188</v>
      </c>
      <c r="BM368" s="148" t="s">
        <v>889</v>
      </c>
    </row>
    <row r="369" spans="2:65" s="1" customFormat="1" ht="24.2" customHeight="1">
      <c r="B369" s="135"/>
      <c r="C369" s="136" t="s">
        <v>890</v>
      </c>
      <c r="D369" s="136" t="s">
        <v>159</v>
      </c>
      <c r="E369" s="137" t="s">
        <v>891</v>
      </c>
      <c r="F369" s="138" t="s">
        <v>892</v>
      </c>
      <c r="G369" s="139" t="s">
        <v>162</v>
      </c>
      <c r="H369" s="140">
        <v>12.95</v>
      </c>
      <c r="I369" s="141"/>
      <c r="J369" s="142">
        <f t="shared" si="90"/>
        <v>0</v>
      </c>
      <c r="K369" s="143"/>
      <c r="L369" s="28"/>
      <c r="M369" s="144" t="s">
        <v>1</v>
      </c>
      <c r="N369" s="145" t="s">
        <v>38</v>
      </c>
      <c r="P369" s="146">
        <f t="shared" si="91"/>
        <v>0</v>
      </c>
      <c r="Q369" s="146">
        <v>0</v>
      </c>
      <c r="R369" s="146">
        <f t="shared" si="92"/>
        <v>0</v>
      </c>
      <c r="S369" s="146">
        <v>0</v>
      </c>
      <c r="T369" s="147">
        <f t="shared" si="93"/>
        <v>0</v>
      </c>
      <c r="AR369" s="148" t="s">
        <v>188</v>
      </c>
      <c r="AT369" s="148" t="s">
        <v>159</v>
      </c>
      <c r="AU369" s="148" t="s">
        <v>164</v>
      </c>
      <c r="AY369" s="13" t="s">
        <v>157</v>
      </c>
      <c r="BE369" s="149">
        <f t="shared" si="94"/>
        <v>0</v>
      </c>
      <c r="BF369" s="149">
        <f t="shared" si="95"/>
        <v>0</v>
      </c>
      <c r="BG369" s="149">
        <f t="shared" si="96"/>
        <v>0</v>
      </c>
      <c r="BH369" s="149">
        <f t="shared" si="97"/>
        <v>0</v>
      </c>
      <c r="BI369" s="149">
        <f t="shared" si="98"/>
        <v>0</v>
      </c>
      <c r="BJ369" s="13" t="s">
        <v>164</v>
      </c>
      <c r="BK369" s="149">
        <f t="shared" si="99"/>
        <v>0</v>
      </c>
      <c r="BL369" s="13" t="s">
        <v>188</v>
      </c>
      <c r="BM369" s="148" t="s">
        <v>893</v>
      </c>
    </row>
    <row r="370" spans="2:65" s="1" customFormat="1" ht="24.2" customHeight="1">
      <c r="B370" s="135"/>
      <c r="C370" s="136" t="s">
        <v>527</v>
      </c>
      <c r="D370" s="136" t="s">
        <v>159</v>
      </c>
      <c r="E370" s="137" t="s">
        <v>894</v>
      </c>
      <c r="F370" s="138" t="s">
        <v>895</v>
      </c>
      <c r="G370" s="139" t="s">
        <v>311</v>
      </c>
      <c r="H370" s="140">
        <v>135</v>
      </c>
      <c r="I370" s="141"/>
      <c r="J370" s="142">
        <f t="shared" si="90"/>
        <v>0</v>
      </c>
      <c r="K370" s="143"/>
      <c r="L370" s="28"/>
      <c r="M370" s="144" t="s">
        <v>1</v>
      </c>
      <c r="N370" s="145" t="s">
        <v>38</v>
      </c>
      <c r="P370" s="146">
        <f t="shared" si="91"/>
        <v>0</v>
      </c>
      <c r="Q370" s="146">
        <v>0</v>
      </c>
      <c r="R370" s="146">
        <f t="shared" si="92"/>
        <v>0</v>
      </c>
      <c r="S370" s="146">
        <v>0</v>
      </c>
      <c r="T370" s="147">
        <f t="shared" si="93"/>
        <v>0</v>
      </c>
      <c r="AR370" s="148" t="s">
        <v>188</v>
      </c>
      <c r="AT370" s="148" t="s">
        <v>159</v>
      </c>
      <c r="AU370" s="148" t="s">
        <v>164</v>
      </c>
      <c r="AY370" s="13" t="s">
        <v>157</v>
      </c>
      <c r="BE370" s="149">
        <f t="shared" si="94"/>
        <v>0</v>
      </c>
      <c r="BF370" s="149">
        <f t="shared" si="95"/>
        <v>0</v>
      </c>
      <c r="BG370" s="149">
        <f t="shared" si="96"/>
        <v>0</v>
      </c>
      <c r="BH370" s="149">
        <f t="shared" si="97"/>
        <v>0</v>
      </c>
      <c r="BI370" s="149">
        <f t="shared" si="98"/>
        <v>0</v>
      </c>
      <c r="BJ370" s="13" t="s">
        <v>164</v>
      </c>
      <c r="BK370" s="149">
        <f t="shared" si="99"/>
        <v>0</v>
      </c>
      <c r="BL370" s="13" t="s">
        <v>188</v>
      </c>
      <c r="BM370" s="148" t="s">
        <v>896</v>
      </c>
    </row>
    <row r="371" spans="2:65" s="1" customFormat="1" ht="24.2" customHeight="1">
      <c r="B371" s="135"/>
      <c r="C371" s="150" t="s">
        <v>897</v>
      </c>
      <c r="D371" s="150" t="s">
        <v>276</v>
      </c>
      <c r="E371" s="151" t="s">
        <v>898</v>
      </c>
      <c r="F371" s="152" t="s">
        <v>899</v>
      </c>
      <c r="G371" s="153" t="s">
        <v>167</v>
      </c>
      <c r="H371" s="154">
        <v>2.2280000000000002</v>
      </c>
      <c r="I371" s="155"/>
      <c r="J371" s="156">
        <f t="shared" si="90"/>
        <v>0</v>
      </c>
      <c r="K371" s="157"/>
      <c r="L371" s="158"/>
      <c r="M371" s="159" t="s">
        <v>1</v>
      </c>
      <c r="N371" s="160" t="s">
        <v>38</v>
      </c>
      <c r="P371" s="146">
        <f t="shared" si="91"/>
        <v>0</v>
      </c>
      <c r="Q371" s="146">
        <v>0</v>
      </c>
      <c r="R371" s="146">
        <f t="shared" si="92"/>
        <v>0</v>
      </c>
      <c r="S371" s="146">
        <v>0</v>
      </c>
      <c r="T371" s="147">
        <f t="shared" si="93"/>
        <v>0</v>
      </c>
      <c r="AR371" s="148" t="s">
        <v>218</v>
      </c>
      <c r="AT371" s="148" t="s">
        <v>276</v>
      </c>
      <c r="AU371" s="148" t="s">
        <v>164</v>
      </c>
      <c r="AY371" s="13" t="s">
        <v>157</v>
      </c>
      <c r="BE371" s="149">
        <f t="shared" si="94"/>
        <v>0</v>
      </c>
      <c r="BF371" s="149">
        <f t="shared" si="95"/>
        <v>0</v>
      </c>
      <c r="BG371" s="149">
        <f t="shared" si="96"/>
        <v>0</v>
      </c>
      <c r="BH371" s="149">
        <f t="shared" si="97"/>
        <v>0</v>
      </c>
      <c r="BI371" s="149">
        <f t="shared" si="98"/>
        <v>0</v>
      </c>
      <c r="BJ371" s="13" t="s">
        <v>164</v>
      </c>
      <c r="BK371" s="149">
        <f t="shared" si="99"/>
        <v>0</v>
      </c>
      <c r="BL371" s="13" t="s">
        <v>188</v>
      </c>
      <c r="BM371" s="148" t="s">
        <v>900</v>
      </c>
    </row>
    <row r="372" spans="2:65" s="1" customFormat="1" ht="24.2" customHeight="1">
      <c r="B372" s="135"/>
      <c r="C372" s="136" t="s">
        <v>530</v>
      </c>
      <c r="D372" s="136" t="s">
        <v>159</v>
      </c>
      <c r="E372" s="137" t="s">
        <v>901</v>
      </c>
      <c r="F372" s="138" t="s">
        <v>902</v>
      </c>
      <c r="G372" s="139" t="s">
        <v>167</v>
      </c>
      <c r="H372" s="140">
        <v>2.2280000000000002</v>
      </c>
      <c r="I372" s="141"/>
      <c r="J372" s="142">
        <f t="shared" si="90"/>
        <v>0</v>
      </c>
      <c r="K372" s="143"/>
      <c r="L372" s="28"/>
      <c r="M372" s="144" t="s">
        <v>1</v>
      </c>
      <c r="N372" s="145" t="s">
        <v>38</v>
      </c>
      <c r="P372" s="146">
        <f t="shared" si="91"/>
        <v>0</v>
      </c>
      <c r="Q372" s="146">
        <v>0</v>
      </c>
      <c r="R372" s="146">
        <f t="shared" si="92"/>
        <v>0</v>
      </c>
      <c r="S372" s="146">
        <v>0</v>
      </c>
      <c r="T372" s="147">
        <f t="shared" si="93"/>
        <v>0</v>
      </c>
      <c r="AR372" s="148" t="s">
        <v>188</v>
      </c>
      <c r="AT372" s="148" t="s">
        <v>159</v>
      </c>
      <c r="AU372" s="148" t="s">
        <v>164</v>
      </c>
      <c r="AY372" s="13" t="s">
        <v>157</v>
      </c>
      <c r="BE372" s="149">
        <f t="shared" si="94"/>
        <v>0</v>
      </c>
      <c r="BF372" s="149">
        <f t="shared" si="95"/>
        <v>0</v>
      </c>
      <c r="BG372" s="149">
        <f t="shared" si="96"/>
        <v>0</v>
      </c>
      <c r="BH372" s="149">
        <f t="shared" si="97"/>
        <v>0</v>
      </c>
      <c r="BI372" s="149">
        <f t="shared" si="98"/>
        <v>0</v>
      </c>
      <c r="BJ372" s="13" t="s">
        <v>164</v>
      </c>
      <c r="BK372" s="149">
        <f t="shared" si="99"/>
        <v>0</v>
      </c>
      <c r="BL372" s="13" t="s">
        <v>188</v>
      </c>
      <c r="BM372" s="148" t="s">
        <v>903</v>
      </c>
    </row>
    <row r="373" spans="2:65" s="1" customFormat="1" ht="24.2" customHeight="1">
      <c r="B373" s="135"/>
      <c r="C373" s="136" t="s">
        <v>904</v>
      </c>
      <c r="D373" s="136" t="s">
        <v>159</v>
      </c>
      <c r="E373" s="137" t="s">
        <v>905</v>
      </c>
      <c r="F373" s="138" t="s">
        <v>906</v>
      </c>
      <c r="G373" s="139" t="s">
        <v>727</v>
      </c>
      <c r="H373" s="161"/>
      <c r="I373" s="141"/>
      <c r="J373" s="142">
        <f t="shared" si="90"/>
        <v>0</v>
      </c>
      <c r="K373" s="143"/>
      <c r="L373" s="28"/>
      <c r="M373" s="144" t="s">
        <v>1</v>
      </c>
      <c r="N373" s="145" t="s">
        <v>38</v>
      </c>
      <c r="P373" s="146">
        <f t="shared" si="91"/>
        <v>0</v>
      </c>
      <c r="Q373" s="146">
        <v>0</v>
      </c>
      <c r="R373" s="146">
        <f t="shared" si="92"/>
        <v>0</v>
      </c>
      <c r="S373" s="146">
        <v>0</v>
      </c>
      <c r="T373" s="147">
        <f t="shared" si="93"/>
        <v>0</v>
      </c>
      <c r="AR373" s="148" t="s">
        <v>188</v>
      </c>
      <c r="AT373" s="148" t="s">
        <v>159</v>
      </c>
      <c r="AU373" s="148" t="s">
        <v>164</v>
      </c>
      <c r="AY373" s="13" t="s">
        <v>157</v>
      </c>
      <c r="BE373" s="149">
        <f t="shared" si="94"/>
        <v>0</v>
      </c>
      <c r="BF373" s="149">
        <f t="shared" si="95"/>
        <v>0</v>
      </c>
      <c r="BG373" s="149">
        <f t="shared" si="96"/>
        <v>0</v>
      </c>
      <c r="BH373" s="149">
        <f t="shared" si="97"/>
        <v>0</v>
      </c>
      <c r="BI373" s="149">
        <f t="shared" si="98"/>
        <v>0</v>
      </c>
      <c r="BJ373" s="13" t="s">
        <v>164</v>
      </c>
      <c r="BK373" s="149">
        <f t="shared" si="99"/>
        <v>0</v>
      </c>
      <c r="BL373" s="13" t="s">
        <v>188</v>
      </c>
      <c r="BM373" s="148" t="s">
        <v>907</v>
      </c>
    </row>
    <row r="374" spans="2:65" s="11" customFormat="1" ht="22.9" customHeight="1">
      <c r="B374" s="123"/>
      <c r="D374" s="124" t="s">
        <v>71</v>
      </c>
      <c r="E374" s="133" t="s">
        <v>908</v>
      </c>
      <c r="F374" s="133" t="s">
        <v>909</v>
      </c>
      <c r="I374" s="126"/>
      <c r="J374" s="134">
        <f>BK374</f>
        <v>0</v>
      </c>
      <c r="L374" s="123"/>
      <c r="M374" s="128"/>
      <c r="P374" s="129">
        <f>SUM(P375:P376)</f>
        <v>0</v>
      </c>
      <c r="R374" s="129">
        <f>SUM(R375:R376)</f>
        <v>0</v>
      </c>
      <c r="T374" s="130">
        <f>SUM(T375:T376)</f>
        <v>0</v>
      </c>
      <c r="AR374" s="124" t="s">
        <v>164</v>
      </c>
      <c r="AT374" s="131" t="s">
        <v>71</v>
      </c>
      <c r="AU374" s="131" t="s">
        <v>80</v>
      </c>
      <c r="AY374" s="124" t="s">
        <v>157</v>
      </c>
      <c r="BK374" s="132">
        <f>SUM(BK375:BK376)</f>
        <v>0</v>
      </c>
    </row>
    <row r="375" spans="2:65" s="1" customFormat="1" ht="33" customHeight="1">
      <c r="B375" s="135"/>
      <c r="C375" s="136" t="s">
        <v>534</v>
      </c>
      <c r="D375" s="136" t="s">
        <v>159</v>
      </c>
      <c r="E375" s="137" t="s">
        <v>910</v>
      </c>
      <c r="F375" s="138" t="s">
        <v>911</v>
      </c>
      <c r="G375" s="139" t="s">
        <v>162</v>
      </c>
      <c r="H375" s="140">
        <v>1048.22</v>
      </c>
      <c r="I375" s="141"/>
      <c r="J375" s="142">
        <f>ROUND(I375*H375,2)</f>
        <v>0</v>
      </c>
      <c r="K375" s="143"/>
      <c r="L375" s="28"/>
      <c r="M375" s="144" t="s">
        <v>1</v>
      </c>
      <c r="N375" s="145" t="s">
        <v>38</v>
      </c>
      <c r="P375" s="146">
        <f>O375*H375</f>
        <v>0</v>
      </c>
      <c r="Q375" s="146">
        <v>0</v>
      </c>
      <c r="R375" s="146">
        <f>Q375*H375</f>
        <v>0</v>
      </c>
      <c r="S375" s="146">
        <v>0</v>
      </c>
      <c r="T375" s="147">
        <f>S375*H375</f>
        <v>0</v>
      </c>
      <c r="AR375" s="148" t="s">
        <v>188</v>
      </c>
      <c r="AT375" s="148" t="s">
        <v>159</v>
      </c>
      <c r="AU375" s="148" t="s">
        <v>164</v>
      </c>
      <c r="AY375" s="13" t="s">
        <v>157</v>
      </c>
      <c r="BE375" s="149">
        <f>IF(N375="základná",J375,0)</f>
        <v>0</v>
      </c>
      <c r="BF375" s="149">
        <f>IF(N375="znížená",J375,0)</f>
        <v>0</v>
      </c>
      <c r="BG375" s="149">
        <f>IF(N375="zákl. prenesená",J375,0)</f>
        <v>0</v>
      </c>
      <c r="BH375" s="149">
        <f>IF(N375="zníž. prenesená",J375,0)</f>
        <v>0</v>
      </c>
      <c r="BI375" s="149">
        <f>IF(N375="nulová",J375,0)</f>
        <v>0</v>
      </c>
      <c r="BJ375" s="13" t="s">
        <v>164</v>
      </c>
      <c r="BK375" s="149">
        <f>ROUND(I375*H375,2)</f>
        <v>0</v>
      </c>
      <c r="BL375" s="13" t="s">
        <v>188</v>
      </c>
      <c r="BM375" s="148" t="s">
        <v>912</v>
      </c>
    </row>
    <row r="376" spans="2:65" s="1" customFormat="1" ht="24.2" customHeight="1">
      <c r="B376" s="135"/>
      <c r="C376" s="136" t="s">
        <v>913</v>
      </c>
      <c r="D376" s="136" t="s">
        <v>159</v>
      </c>
      <c r="E376" s="137" t="s">
        <v>914</v>
      </c>
      <c r="F376" s="138" t="s">
        <v>915</v>
      </c>
      <c r="G376" s="139" t="s">
        <v>206</v>
      </c>
      <c r="H376" s="140">
        <v>12.436</v>
      </c>
      <c r="I376" s="141"/>
      <c r="J376" s="142">
        <f>ROUND(I376*H376,2)</f>
        <v>0</v>
      </c>
      <c r="K376" s="143"/>
      <c r="L376" s="28"/>
      <c r="M376" s="144" t="s">
        <v>1</v>
      </c>
      <c r="N376" s="145" t="s">
        <v>38</v>
      </c>
      <c r="P376" s="146">
        <f>O376*H376</f>
        <v>0</v>
      </c>
      <c r="Q376" s="146">
        <v>0</v>
      </c>
      <c r="R376" s="146">
        <f>Q376*H376</f>
        <v>0</v>
      </c>
      <c r="S376" s="146">
        <v>0</v>
      </c>
      <c r="T376" s="147">
        <f>S376*H376</f>
        <v>0</v>
      </c>
      <c r="AR376" s="148" t="s">
        <v>188</v>
      </c>
      <c r="AT376" s="148" t="s">
        <v>159</v>
      </c>
      <c r="AU376" s="148" t="s">
        <v>164</v>
      </c>
      <c r="AY376" s="13" t="s">
        <v>157</v>
      </c>
      <c r="BE376" s="149">
        <f>IF(N376="základná",J376,0)</f>
        <v>0</v>
      </c>
      <c r="BF376" s="149">
        <f>IF(N376="znížená",J376,0)</f>
        <v>0</v>
      </c>
      <c r="BG376" s="149">
        <f>IF(N376="zákl. prenesená",J376,0)</f>
        <v>0</v>
      </c>
      <c r="BH376" s="149">
        <f>IF(N376="zníž. prenesená",J376,0)</f>
        <v>0</v>
      </c>
      <c r="BI376" s="149">
        <f>IF(N376="nulová",J376,0)</f>
        <v>0</v>
      </c>
      <c r="BJ376" s="13" t="s">
        <v>164</v>
      </c>
      <c r="BK376" s="149">
        <f>ROUND(I376*H376,2)</f>
        <v>0</v>
      </c>
      <c r="BL376" s="13" t="s">
        <v>188</v>
      </c>
      <c r="BM376" s="148" t="s">
        <v>916</v>
      </c>
    </row>
    <row r="377" spans="2:65" s="11" customFormat="1" ht="22.9" customHeight="1">
      <c r="B377" s="123"/>
      <c r="D377" s="124" t="s">
        <v>71</v>
      </c>
      <c r="E377" s="133" t="s">
        <v>917</v>
      </c>
      <c r="F377" s="133" t="s">
        <v>918</v>
      </c>
      <c r="I377" s="126"/>
      <c r="J377" s="134">
        <f>BK377</f>
        <v>0</v>
      </c>
      <c r="L377" s="123"/>
      <c r="M377" s="128"/>
      <c r="P377" s="129">
        <f>SUM(P378:P387)</f>
        <v>0</v>
      </c>
      <c r="R377" s="129">
        <f>SUM(R378:R387)</f>
        <v>0</v>
      </c>
      <c r="T377" s="130">
        <f>SUM(T378:T387)</f>
        <v>0</v>
      </c>
      <c r="AR377" s="124" t="s">
        <v>164</v>
      </c>
      <c r="AT377" s="131" t="s">
        <v>71</v>
      </c>
      <c r="AU377" s="131" t="s">
        <v>80</v>
      </c>
      <c r="AY377" s="124" t="s">
        <v>157</v>
      </c>
      <c r="BK377" s="132">
        <f>SUM(BK378:BK387)</f>
        <v>0</v>
      </c>
    </row>
    <row r="378" spans="2:65" s="1" customFormat="1" ht="24.2" customHeight="1">
      <c r="B378" s="135"/>
      <c r="C378" s="136" t="s">
        <v>537</v>
      </c>
      <c r="D378" s="136" t="s">
        <v>159</v>
      </c>
      <c r="E378" s="137" t="s">
        <v>919</v>
      </c>
      <c r="F378" s="138" t="s">
        <v>920</v>
      </c>
      <c r="G378" s="139" t="s">
        <v>162</v>
      </c>
      <c r="H378" s="140">
        <v>41.825000000000003</v>
      </c>
      <c r="I378" s="141"/>
      <c r="J378" s="142">
        <f t="shared" ref="J378:J387" si="100">ROUND(I378*H378,2)</f>
        <v>0</v>
      </c>
      <c r="K378" s="143"/>
      <c r="L378" s="28"/>
      <c r="M378" s="144" t="s">
        <v>1</v>
      </c>
      <c r="N378" s="145" t="s">
        <v>38</v>
      </c>
      <c r="P378" s="146">
        <f t="shared" ref="P378:P387" si="101">O378*H378</f>
        <v>0</v>
      </c>
      <c r="Q378" s="146">
        <v>0</v>
      </c>
      <c r="R378" s="146">
        <f t="shared" ref="R378:R387" si="102">Q378*H378</f>
        <v>0</v>
      </c>
      <c r="S378" s="146">
        <v>0</v>
      </c>
      <c r="T378" s="147">
        <f t="shared" ref="T378:T387" si="103">S378*H378</f>
        <v>0</v>
      </c>
      <c r="AR378" s="148" t="s">
        <v>188</v>
      </c>
      <c r="AT378" s="148" t="s">
        <v>159</v>
      </c>
      <c r="AU378" s="148" t="s">
        <v>164</v>
      </c>
      <c r="AY378" s="13" t="s">
        <v>157</v>
      </c>
      <c r="BE378" s="149">
        <f t="shared" ref="BE378:BE387" si="104">IF(N378="základná",J378,0)</f>
        <v>0</v>
      </c>
      <c r="BF378" s="149">
        <f t="shared" ref="BF378:BF387" si="105">IF(N378="znížená",J378,0)</f>
        <v>0</v>
      </c>
      <c r="BG378" s="149">
        <f t="shared" ref="BG378:BG387" si="106">IF(N378="zákl. prenesená",J378,0)</f>
        <v>0</v>
      </c>
      <c r="BH378" s="149">
        <f t="shared" ref="BH378:BH387" si="107">IF(N378="zníž. prenesená",J378,0)</f>
        <v>0</v>
      </c>
      <c r="BI378" s="149">
        <f t="shared" ref="BI378:BI387" si="108">IF(N378="nulová",J378,0)</f>
        <v>0</v>
      </c>
      <c r="BJ378" s="13" t="s">
        <v>164</v>
      </c>
      <c r="BK378" s="149">
        <f t="shared" ref="BK378:BK387" si="109">ROUND(I378*H378,2)</f>
        <v>0</v>
      </c>
      <c r="BL378" s="13" t="s">
        <v>188</v>
      </c>
      <c r="BM378" s="148" t="s">
        <v>921</v>
      </c>
    </row>
    <row r="379" spans="2:65" s="1" customFormat="1" ht="16.5" customHeight="1">
      <c r="B379" s="135"/>
      <c r="C379" s="136" t="s">
        <v>922</v>
      </c>
      <c r="D379" s="136" t="s">
        <v>159</v>
      </c>
      <c r="E379" s="137" t="s">
        <v>923</v>
      </c>
      <c r="F379" s="138" t="s">
        <v>924</v>
      </c>
      <c r="G379" s="139" t="s">
        <v>311</v>
      </c>
      <c r="H379" s="140">
        <v>21.05</v>
      </c>
      <c r="I379" s="141"/>
      <c r="J379" s="142">
        <f t="shared" si="100"/>
        <v>0</v>
      </c>
      <c r="K379" s="143"/>
      <c r="L379" s="28"/>
      <c r="M379" s="144" t="s">
        <v>1</v>
      </c>
      <c r="N379" s="145" t="s">
        <v>38</v>
      </c>
      <c r="P379" s="146">
        <f t="shared" si="101"/>
        <v>0</v>
      </c>
      <c r="Q379" s="146">
        <v>0</v>
      </c>
      <c r="R379" s="146">
        <f t="shared" si="102"/>
        <v>0</v>
      </c>
      <c r="S379" s="146">
        <v>0</v>
      </c>
      <c r="T379" s="147">
        <f t="shared" si="103"/>
        <v>0</v>
      </c>
      <c r="AR379" s="148" t="s">
        <v>188</v>
      </c>
      <c r="AT379" s="148" t="s">
        <v>159</v>
      </c>
      <c r="AU379" s="148" t="s">
        <v>164</v>
      </c>
      <c r="AY379" s="13" t="s">
        <v>157</v>
      </c>
      <c r="BE379" s="149">
        <f t="shared" si="104"/>
        <v>0</v>
      </c>
      <c r="BF379" s="149">
        <f t="shared" si="105"/>
        <v>0</v>
      </c>
      <c r="BG379" s="149">
        <f t="shared" si="106"/>
        <v>0</v>
      </c>
      <c r="BH379" s="149">
        <f t="shared" si="107"/>
        <v>0</v>
      </c>
      <c r="BI379" s="149">
        <f t="shared" si="108"/>
        <v>0</v>
      </c>
      <c r="BJ379" s="13" t="s">
        <v>164</v>
      </c>
      <c r="BK379" s="149">
        <f t="shared" si="109"/>
        <v>0</v>
      </c>
      <c r="BL379" s="13" t="s">
        <v>188</v>
      </c>
      <c r="BM379" s="148" t="s">
        <v>925</v>
      </c>
    </row>
    <row r="380" spans="2:65" s="1" customFormat="1" ht="24.2" customHeight="1">
      <c r="B380" s="135"/>
      <c r="C380" s="136" t="s">
        <v>541</v>
      </c>
      <c r="D380" s="136" t="s">
        <v>159</v>
      </c>
      <c r="E380" s="137" t="s">
        <v>926</v>
      </c>
      <c r="F380" s="138" t="s">
        <v>927</v>
      </c>
      <c r="G380" s="139" t="s">
        <v>311</v>
      </c>
      <c r="H380" s="140">
        <v>96.15</v>
      </c>
      <c r="I380" s="141"/>
      <c r="J380" s="142">
        <f t="shared" si="100"/>
        <v>0</v>
      </c>
      <c r="K380" s="143"/>
      <c r="L380" s="28"/>
      <c r="M380" s="144" t="s">
        <v>1</v>
      </c>
      <c r="N380" s="145" t="s">
        <v>38</v>
      </c>
      <c r="P380" s="146">
        <f t="shared" si="101"/>
        <v>0</v>
      </c>
      <c r="Q380" s="146">
        <v>0</v>
      </c>
      <c r="R380" s="146">
        <f t="shared" si="102"/>
        <v>0</v>
      </c>
      <c r="S380" s="146">
        <v>0</v>
      </c>
      <c r="T380" s="147">
        <f t="shared" si="103"/>
        <v>0</v>
      </c>
      <c r="AR380" s="148" t="s">
        <v>188</v>
      </c>
      <c r="AT380" s="148" t="s">
        <v>159</v>
      </c>
      <c r="AU380" s="148" t="s">
        <v>164</v>
      </c>
      <c r="AY380" s="13" t="s">
        <v>157</v>
      </c>
      <c r="BE380" s="149">
        <f t="shared" si="104"/>
        <v>0</v>
      </c>
      <c r="BF380" s="149">
        <f t="shared" si="105"/>
        <v>0</v>
      </c>
      <c r="BG380" s="149">
        <f t="shared" si="106"/>
        <v>0</v>
      </c>
      <c r="BH380" s="149">
        <f t="shared" si="107"/>
        <v>0</v>
      </c>
      <c r="BI380" s="149">
        <f t="shared" si="108"/>
        <v>0</v>
      </c>
      <c r="BJ380" s="13" t="s">
        <v>164</v>
      </c>
      <c r="BK380" s="149">
        <f t="shared" si="109"/>
        <v>0</v>
      </c>
      <c r="BL380" s="13" t="s">
        <v>188</v>
      </c>
      <c r="BM380" s="148" t="s">
        <v>928</v>
      </c>
    </row>
    <row r="381" spans="2:65" s="1" customFormat="1" ht="24.2" customHeight="1">
      <c r="B381" s="135"/>
      <c r="C381" s="136" t="s">
        <v>929</v>
      </c>
      <c r="D381" s="136" t="s">
        <v>159</v>
      </c>
      <c r="E381" s="137" t="s">
        <v>930</v>
      </c>
      <c r="F381" s="138" t="s">
        <v>931</v>
      </c>
      <c r="G381" s="139" t="s">
        <v>311</v>
      </c>
      <c r="H381" s="140">
        <v>144.30000000000001</v>
      </c>
      <c r="I381" s="141"/>
      <c r="J381" s="142">
        <f t="shared" si="100"/>
        <v>0</v>
      </c>
      <c r="K381" s="143"/>
      <c r="L381" s="28"/>
      <c r="M381" s="144" t="s">
        <v>1</v>
      </c>
      <c r="N381" s="145" t="s">
        <v>38</v>
      </c>
      <c r="P381" s="146">
        <f t="shared" si="101"/>
        <v>0</v>
      </c>
      <c r="Q381" s="146">
        <v>0</v>
      </c>
      <c r="R381" s="146">
        <f t="shared" si="102"/>
        <v>0</v>
      </c>
      <c r="S381" s="146">
        <v>0</v>
      </c>
      <c r="T381" s="147">
        <f t="shared" si="103"/>
        <v>0</v>
      </c>
      <c r="AR381" s="148" t="s">
        <v>188</v>
      </c>
      <c r="AT381" s="148" t="s">
        <v>159</v>
      </c>
      <c r="AU381" s="148" t="s">
        <v>164</v>
      </c>
      <c r="AY381" s="13" t="s">
        <v>157</v>
      </c>
      <c r="BE381" s="149">
        <f t="shared" si="104"/>
        <v>0</v>
      </c>
      <c r="BF381" s="149">
        <f t="shared" si="105"/>
        <v>0</v>
      </c>
      <c r="BG381" s="149">
        <f t="shared" si="106"/>
        <v>0</v>
      </c>
      <c r="BH381" s="149">
        <f t="shared" si="107"/>
        <v>0</v>
      </c>
      <c r="BI381" s="149">
        <f t="shared" si="108"/>
        <v>0</v>
      </c>
      <c r="BJ381" s="13" t="s">
        <v>164</v>
      </c>
      <c r="BK381" s="149">
        <f t="shared" si="109"/>
        <v>0</v>
      </c>
      <c r="BL381" s="13" t="s">
        <v>188</v>
      </c>
      <c r="BM381" s="148" t="s">
        <v>932</v>
      </c>
    </row>
    <row r="382" spans="2:65" s="1" customFormat="1" ht="24.2" customHeight="1">
      <c r="B382" s="135"/>
      <c r="C382" s="136" t="s">
        <v>544</v>
      </c>
      <c r="D382" s="136" t="s">
        <v>159</v>
      </c>
      <c r="E382" s="137" t="s">
        <v>933</v>
      </c>
      <c r="F382" s="138" t="s">
        <v>934</v>
      </c>
      <c r="G382" s="139" t="s">
        <v>311</v>
      </c>
      <c r="H382" s="140">
        <v>98.7</v>
      </c>
      <c r="I382" s="141"/>
      <c r="J382" s="142">
        <f t="shared" si="100"/>
        <v>0</v>
      </c>
      <c r="K382" s="143"/>
      <c r="L382" s="28"/>
      <c r="M382" s="144" t="s">
        <v>1</v>
      </c>
      <c r="N382" s="145" t="s">
        <v>38</v>
      </c>
      <c r="P382" s="146">
        <f t="shared" si="101"/>
        <v>0</v>
      </c>
      <c r="Q382" s="146">
        <v>0</v>
      </c>
      <c r="R382" s="146">
        <f t="shared" si="102"/>
        <v>0</v>
      </c>
      <c r="S382" s="146">
        <v>0</v>
      </c>
      <c r="T382" s="147">
        <f t="shared" si="103"/>
        <v>0</v>
      </c>
      <c r="AR382" s="148" t="s">
        <v>188</v>
      </c>
      <c r="AT382" s="148" t="s">
        <v>159</v>
      </c>
      <c r="AU382" s="148" t="s">
        <v>164</v>
      </c>
      <c r="AY382" s="13" t="s">
        <v>157</v>
      </c>
      <c r="BE382" s="149">
        <f t="shared" si="104"/>
        <v>0</v>
      </c>
      <c r="BF382" s="149">
        <f t="shared" si="105"/>
        <v>0</v>
      </c>
      <c r="BG382" s="149">
        <f t="shared" si="106"/>
        <v>0</v>
      </c>
      <c r="BH382" s="149">
        <f t="shared" si="107"/>
        <v>0</v>
      </c>
      <c r="BI382" s="149">
        <f t="shared" si="108"/>
        <v>0</v>
      </c>
      <c r="BJ382" s="13" t="s">
        <v>164</v>
      </c>
      <c r="BK382" s="149">
        <f t="shared" si="109"/>
        <v>0</v>
      </c>
      <c r="BL382" s="13" t="s">
        <v>188</v>
      </c>
      <c r="BM382" s="148" t="s">
        <v>935</v>
      </c>
    </row>
    <row r="383" spans="2:65" s="1" customFormat="1" ht="24.2" customHeight="1">
      <c r="B383" s="135"/>
      <c r="C383" s="136" t="s">
        <v>936</v>
      </c>
      <c r="D383" s="136" t="s">
        <v>159</v>
      </c>
      <c r="E383" s="137" t="s">
        <v>937</v>
      </c>
      <c r="F383" s="138" t="s">
        <v>938</v>
      </c>
      <c r="G383" s="139" t="s">
        <v>311</v>
      </c>
      <c r="H383" s="140">
        <v>154.1</v>
      </c>
      <c r="I383" s="141"/>
      <c r="J383" s="142">
        <f t="shared" si="100"/>
        <v>0</v>
      </c>
      <c r="K383" s="143"/>
      <c r="L383" s="28"/>
      <c r="M383" s="144" t="s">
        <v>1</v>
      </c>
      <c r="N383" s="145" t="s">
        <v>38</v>
      </c>
      <c r="P383" s="146">
        <f t="shared" si="101"/>
        <v>0</v>
      </c>
      <c r="Q383" s="146">
        <v>0</v>
      </c>
      <c r="R383" s="146">
        <f t="shared" si="102"/>
        <v>0</v>
      </c>
      <c r="S383" s="146">
        <v>0</v>
      </c>
      <c r="T383" s="147">
        <f t="shared" si="103"/>
        <v>0</v>
      </c>
      <c r="AR383" s="148" t="s">
        <v>188</v>
      </c>
      <c r="AT383" s="148" t="s">
        <v>159</v>
      </c>
      <c r="AU383" s="148" t="s">
        <v>164</v>
      </c>
      <c r="AY383" s="13" t="s">
        <v>157</v>
      </c>
      <c r="BE383" s="149">
        <f t="shared" si="104"/>
        <v>0</v>
      </c>
      <c r="BF383" s="149">
        <f t="shared" si="105"/>
        <v>0</v>
      </c>
      <c r="BG383" s="149">
        <f t="shared" si="106"/>
        <v>0</v>
      </c>
      <c r="BH383" s="149">
        <f t="shared" si="107"/>
        <v>0</v>
      </c>
      <c r="BI383" s="149">
        <f t="shared" si="108"/>
        <v>0</v>
      </c>
      <c r="BJ383" s="13" t="s">
        <v>164</v>
      </c>
      <c r="BK383" s="149">
        <f t="shared" si="109"/>
        <v>0</v>
      </c>
      <c r="BL383" s="13" t="s">
        <v>188</v>
      </c>
      <c r="BM383" s="148" t="s">
        <v>939</v>
      </c>
    </row>
    <row r="384" spans="2:65" s="1" customFormat="1" ht="24.2" customHeight="1">
      <c r="B384" s="135"/>
      <c r="C384" s="136" t="s">
        <v>548</v>
      </c>
      <c r="D384" s="136" t="s">
        <v>159</v>
      </c>
      <c r="E384" s="137" t="s">
        <v>940</v>
      </c>
      <c r="F384" s="138" t="s">
        <v>941</v>
      </c>
      <c r="G384" s="139" t="s">
        <v>311</v>
      </c>
      <c r="H384" s="140">
        <v>110.88</v>
      </c>
      <c r="I384" s="141"/>
      <c r="J384" s="142">
        <f t="shared" si="100"/>
        <v>0</v>
      </c>
      <c r="K384" s="143"/>
      <c r="L384" s="28"/>
      <c r="M384" s="144" t="s">
        <v>1</v>
      </c>
      <c r="N384" s="145" t="s">
        <v>38</v>
      </c>
      <c r="P384" s="146">
        <f t="shared" si="101"/>
        <v>0</v>
      </c>
      <c r="Q384" s="146">
        <v>0</v>
      </c>
      <c r="R384" s="146">
        <f t="shared" si="102"/>
        <v>0</v>
      </c>
      <c r="S384" s="146">
        <v>0</v>
      </c>
      <c r="T384" s="147">
        <f t="shared" si="103"/>
        <v>0</v>
      </c>
      <c r="AR384" s="148" t="s">
        <v>188</v>
      </c>
      <c r="AT384" s="148" t="s">
        <v>159</v>
      </c>
      <c r="AU384" s="148" t="s">
        <v>164</v>
      </c>
      <c r="AY384" s="13" t="s">
        <v>157</v>
      </c>
      <c r="BE384" s="149">
        <f t="shared" si="104"/>
        <v>0</v>
      </c>
      <c r="BF384" s="149">
        <f t="shared" si="105"/>
        <v>0</v>
      </c>
      <c r="BG384" s="149">
        <f t="shared" si="106"/>
        <v>0</v>
      </c>
      <c r="BH384" s="149">
        <f t="shared" si="107"/>
        <v>0</v>
      </c>
      <c r="BI384" s="149">
        <f t="shared" si="108"/>
        <v>0</v>
      </c>
      <c r="BJ384" s="13" t="s">
        <v>164</v>
      </c>
      <c r="BK384" s="149">
        <f t="shared" si="109"/>
        <v>0</v>
      </c>
      <c r="BL384" s="13" t="s">
        <v>188</v>
      </c>
      <c r="BM384" s="148" t="s">
        <v>942</v>
      </c>
    </row>
    <row r="385" spans="2:65" s="1" customFormat="1" ht="24.2" customHeight="1">
      <c r="B385" s="135"/>
      <c r="C385" s="136" t="s">
        <v>943</v>
      </c>
      <c r="D385" s="136" t="s">
        <v>159</v>
      </c>
      <c r="E385" s="137" t="s">
        <v>944</v>
      </c>
      <c r="F385" s="138" t="s">
        <v>945</v>
      </c>
      <c r="G385" s="139" t="s">
        <v>311</v>
      </c>
      <c r="H385" s="140">
        <v>80.150000000000006</v>
      </c>
      <c r="I385" s="141"/>
      <c r="J385" s="142">
        <f t="shared" si="100"/>
        <v>0</v>
      </c>
      <c r="K385" s="143"/>
      <c r="L385" s="28"/>
      <c r="M385" s="144" t="s">
        <v>1</v>
      </c>
      <c r="N385" s="145" t="s">
        <v>38</v>
      </c>
      <c r="P385" s="146">
        <f t="shared" si="101"/>
        <v>0</v>
      </c>
      <c r="Q385" s="146">
        <v>0</v>
      </c>
      <c r="R385" s="146">
        <f t="shared" si="102"/>
        <v>0</v>
      </c>
      <c r="S385" s="146">
        <v>0</v>
      </c>
      <c r="T385" s="147">
        <f t="shared" si="103"/>
        <v>0</v>
      </c>
      <c r="AR385" s="148" t="s">
        <v>188</v>
      </c>
      <c r="AT385" s="148" t="s">
        <v>159</v>
      </c>
      <c r="AU385" s="148" t="s">
        <v>164</v>
      </c>
      <c r="AY385" s="13" t="s">
        <v>157</v>
      </c>
      <c r="BE385" s="149">
        <f t="shared" si="104"/>
        <v>0</v>
      </c>
      <c r="BF385" s="149">
        <f t="shared" si="105"/>
        <v>0</v>
      </c>
      <c r="BG385" s="149">
        <f t="shared" si="106"/>
        <v>0</v>
      </c>
      <c r="BH385" s="149">
        <f t="shared" si="107"/>
        <v>0</v>
      </c>
      <c r="BI385" s="149">
        <f t="shared" si="108"/>
        <v>0</v>
      </c>
      <c r="BJ385" s="13" t="s">
        <v>164</v>
      </c>
      <c r="BK385" s="149">
        <f t="shared" si="109"/>
        <v>0</v>
      </c>
      <c r="BL385" s="13" t="s">
        <v>188</v>
      </c>
      <c r="BM385" s="148" t="s">
        <v>946</v>
      </c>
    </row>
    <row r="386" spans="2:65" s="1" customFormat="1" ht="24.2" customHeight="1">
      <c r="B386" s="135"/>
      <c r="C386" s="136" t="s">
        <v>551</v>
      </c>
      <c r="D386" s="136" t="s">
        <v>159</v>
      </c>
      <c r="E386" s="137" t="s">
        <v>947</v>
      </c>
      <c r="F386" s="138" t="s">
        <v>948</v>
      </c>
      <c r="G386" s="139" t="s">
        <v>311</v>
      </c>
      <c r="H386" s="140">
        <v>45.9</v>
      </c>
      <c r="I386" s="141"/>
      <c r="J386" s="142">
        <f t="shared" si="100"/>
        <v>0</v>
      </c>
      <c r="K386" s="143"/>
      <c r="L386" s="28"/>
      <c r="M386" s="144" t="s">
        <v>1</v>
      </c>
      <c r="N386" s="145" t="s">
        <v>38</v>
      </c>
      <c r="P386" s="146">
        <f t="shared" si="101"/>
        <v>0</v>
      </c>
      <c r="Q386" s="146">
        <v>0</v>
      </c>
      <c r="R386" s="146">
        <f t="shared" si="102"/>
        <v>0</v>
      </c>
      <c r="S386" s="146">
        <v>0</v>
      </c>
      <c r="T386" s="147">
        <f t="shared" si="103"/>
        <v>0</v>
      </c>
      <c r="AR386" s="148" t="s">
        <v>188</v>
      </c>
      <c r="AT386" s="148" t="s">
        <v>159</v>
      </c>
      <c r="AU386" s="148" t="s">
        <v>164</v>
      </c>
      <c r="AY386" s="13" t="s">
        <v>157</v>
      </c>
      <c r="BE386" s="149">
        <f t="shared" si="104"/>
        <v>0</v>
      </c>
      <c r="BF386" s="149">
        <f t="shared" si="105"/>
        <v>0</v>
      </c>
      <c r="BG386" s="149">
        <f t="shared" si="106"/>
        <v>0</v>
      </c>
      <c r="BH386" s="149">
        <f t="shared" si="107"/>
        <v>0</v>
      </c>
      <c r="BI386" s="149">
        <f t="shared" si="108"/>
        <v>0</v>
      </c>
      <c r="BJ386" s="13" t="s">
        <v>164</v>
      </c>
      <c r="BK386" s="149">
        <f t="shared" si="109"/>
        <v>0</v>
      </c>
      <c r="BL386" s="13" t="s">
        <v>188</v>
      </c>
      <c r="BM386" s="148" t="s">
        <v>949</v>
      </c>
    </row>
    <row r="387" spans="2:65" s="1" customFormat="1" ht="24.2" customHeight="1">
      <c r="B387" s="135"/>
      <c r="C387" s="136" t="s">
        <v>950</v>
      </c>
      <c r="D387" s="136" t="s">
        <v>159</v>
      </c>
      <c r="E387" s="137" t="s">
        <v>951</v>
      </c>
      <c r="F387" s="138" t="s">
        <v>952</v>
      </c>
      <c r="G387" s="139" t="s">
        <v>727</v>
      </c>
      <c r="H387" s="161"/>
      <c r="I387" s="141"/>
      <c r="J387" s="142">
        <f t="shared" si="100"/>
        <v>0</v>
      </c>
      <c r="K387" s="143"/>
      <c r="L387" s="28"/>
      <c r="M387" s="144" t="s">
        <v>1</v>
      </c>
      <c r="N387" s="145" t="s">
        <v>38</v>
      </c>
      <c r="P387" s="146">
        <f t="shared" si="101"/>
        <v>0</v>
      </c>
      <c r="Q387" s="146">
        <v>0</v>
      </c>
      <c r="R387" s="146">
        <f t="shared" si="102"/>
        <v>0</v>
      </c>
      <c r="S387" s="146">
        <v>0</v>
      </c>
      <c r="T387" s="147">
        <f t="shared" si="103"/>
        <v>0</v>
      </c>
      <c r="AR387" s="148" t="s">
        <v>188</v>
      </c>
      <c r="AT387" s="148" t="s">
        <v>159</v>
      </c>
      <c r="AU387" s="148" t="s">
        <v>164</v>
      </c>
      <c r="AY387" s="13" t="s">
        <v>157</v>
      </c>
      <c r="BE387" s="149">
        <f t="shared" si="104"/>
        <v>0</v>
      </c>
      <c r="BF387" s="149">
        <f t="shared" si="105"/>
        <v>0</v>
      </c>
      <c r="BG387" s="149">
        <f t="shared" si="106"/>
        <v>0</v>
      </c>
      <c r="BH387" s="149">
        <f t="shared" si="107"/>
        <v>0</v>
      </c>
      <c r="BI387" s="149">
        <f t="shared" si="108"/>
        <v>0</v>
      </c>
      <c r="BJ387" s="13" t="s">
        <v>164</v>
      </c>
      <c r="BK387" s="149">
        <f t="shared" si="109"/>
        <v>0</v>
      </c>
      <c r="BL387" s="13" t="s">
        <v>188</v>
      </c>
      <c r="BM387" s="148" t="s">
        <v>953</v>
      </c>
    </row>
    <row r="388" spans="2:65" s="11" customFormat="1" ht="22.9" customHeight="1">
      <c r="B388" s="123"/>
      <c r="D388" s="124" t="s">
        <v>71</v>
      </c>
      <c r="E388" s="133" t="s">
        <v>954</v>
      </c>
      <c r="F388" s="133" t="s">
        <v>955</v>
      </c>
      <c r="I388" s="126"/>
      <c r="J388" s="134">
        <f>BK388</f>
        <v>0</v>
      </c>
      <c r="L388" s="123"/>
      <c r="M388" s="128"/>
      <c r="P388" s="129">
        <f>SUM(P389:P409)</f>
        <v>0</v>
      </c>
      <c r="R388" s="129">
        <f>SUM(R389:R409)</f>
        <v>0</v>
      </c>
      <c r="T388" s="130">
        <f>SUM(T389:T409)</f>
        <v>0</v>
      </c>
      <c r="AR388" s="124" t="s">
        <v>164</v>
      </c>
      <c r="AT388" s="131" t="s">
        <v>71</v>
      </c>
      <c r="AU388" s="131" t="s">
        <v>80</v>
      </c>
      <c r="AY388" s="124" t="s">
        <v>157</v>
      </c>
      <c r="BK388" s="132">
        <f>SUM(BK389:BK409)</f>
        <v>0</v>
      </c>
    </row>
    <row r="389" spans="2:65" s="1" customFormat="1" ht="33" customHeight="1">
      <c r="B389" s="135"/>
      <c r="C389" s="136" t="s">
        <v>555</v>
      </c>
      <c r="D389" s="136" t="s">
        <v>159</v>
      </c>
      <c r="E389" s="137" t="s">
        <v>956</v>
      </c>
      <c r="F389" s="138" t="s">
        <v>957</v>
      </c>
      <c r="G389" s="139" t="s">
        <v>162</v>
      </c>
      <c r="H389" s="140">
        <v>610.26</v>
      </c>
      <c r="I389" s="141"/>
      <c r="J389" s="142">
        <f t="shared" ref="J389:J409" si="110">ROUND(I389*H389,2)</f>
        <v>0</v>
      </c>
      <c r="K389" s="143"/>
      <c r="L389" s="28"/>
      <c r="M389" s="144" t="s">
        <v>1</v>
      </c>
      <c r="N389" s="145" t="s">
        <v>38</v>
      </c>
      <c r="P389" s="146">
        <f t="shared" ref="P389:P409" si="111">O389*H389</f>
        <v>0</v>
      </c>
      <c r="Q389" s="146">
        <v>0</v>
      </c>
      <c r="R389" s="146">
        <f t="shared" ref="R389:R409" si="112">Q389*H389</f>
        <v>0</v>
      </c>
      <c r="S389" s="146">
        <v>0</v>
      </c>
      <c r="T389" s="147">
        <f t="shared" ref="T389:T409" si="113">S389*H389</f>
        <v>0</v>
      </c>
      <c r="AR389" s="148" t="s">
        <v>188</v>
      </c>
      <c r="AT389" s="148" t="s">
        <v>159</v>
      </c>
      <c r="AU389" s="148" t="s">
        <v>164</v>
      </c>
      <c r="AY389" s="13" t="s">
        <v>157</v>
      </c>
      <c r="BE389" s="149">
        <f t="shared" ref="BE389:BE409" si="114">IF(N389="základná",J389,0)</f>
        <v>0</v>
      </c>
      <c r="BF389" s="149">
        <f t="shared" ref="BF389:BF409" si="115">IF(N389="znížená",J389,0)</f>
        <v>0</v>
      </c>
      <c r="BG389" s="149">
        <f t="shared" ref="BG389:BG409" si="116">IF(N389="zákl. prenesená",J389,0)</f>
        <v>0</v>
      </c>
      <c r="BH389" s="149">
        <f t="shared" ref="BH389:BH409" si="117">IF(N389="zníž. prenesená",J389,0)</f>
        <v>0</v>
      </c>
      <c r="BI389" s="149">
        <f t="shared" ref="BI389:BI409" si="118">IF(N389="nulová",J389,0)</f>
        <v>0</v>
      </c>
      <c r="BJ389" s="13" t="s">
        <v>164</v>
      </c>
      <c r="BK389" s="149">
        <f t="shared" ref="BK389:BK409" si="119">ROUND(I389*H389,2)</f>
        <v>0</v>
      </c>
      <c r="BL389" s="13" t="s">
        <v>188</v>
      </c>
      <c r="BM389" s="148" t="s">
        <v>958</v>
      </c>
    </row>
    <row r="390" spans="2:65" s="1" customFormat="1" ht="21.75" customHeight="1">
      <c r="B390" s="135"/>
      <c r="C390" s="136" t="s">
        <v>959</v>
      </c>
      <c r="D390" s="136" t="s">
        <v>159</v>
      </c>
      <c r="E390" s="137" t="s">
        <v>960</v>
      </c>
      <c r="F390" s="138" t="s">
        <v>961</v>
      </c>
      <c r="G390" s="139" t="s">
        <v>162</v>
      </c>
      <c r="H390" s="140">
        <v>610.26</v>
      </c>
      <c r="I390" s="141"/>
      <c r="J390" s="142">
        <f t="shared" si="110"/>
        <v>0</v>
      </c>
      <c r="K390" s="143"/>
      <c r="L390" s="28"/>
      <c r="M390" s="144" t="s">
        <v>1</v>
      </c>
      <c r="N390" s="145" t="s">
        <v>38</v>
      </c>
      <c r="P390" s="146">
        <f t="shared" si="111"/>
        <v>0</v>
      </c>
      <c r="Q390" s="146">
        <v>0</v>
      </c>
      <c r="R390" s="146">
        <f t="shared" si="112"/>
        <v>0</v>
      </c>
      <c r="S390" s="146">
        <v>0</v>
      </c>
      <c r="T390" s="147">
        <f t="shared" si="113"/>
        <v>0</v>
      </c>
      <c r="AR390" s="148" t="s">
        <v>188</v>
      </c>
      <c r="AT390" s="148" t="s">
        <v>159</v>
      </c>
      <c r="AU390" s="148" t="s">
        <v>164</v>
      </c>
      <c r="AY390" s="13" t="s">
        <v>157</v>
      </c>
      <c r="BE390" s="149">
        <f t="shared" si="114"/>
        <v>0</v>
      </c>
      <c r="BF390" s="149">
        <f t="shared" si="115"/>
        <v>0</v>
      </c>
      <c r="BG390" s="149">
        <f t="shared" si="116"/>
        <v>0</v>
      </c>
      <c r="BH390" s="149">
        <f t="shared" si="117"/>
        <v>0</v>
      </c>
      <c r="BI390" s="149">
        <f t="shared" si="118"/>
        <v>0</v>
      </c>
      <c r="BJ390" s="13" t="s">
        <v>164</v>
      </c>
      <c r="BK390" s="149">
        <f t="shared" si="119"/>
        <v>0</v>
      </c>
      <c r="BL390" s="13" t="s">
        <v>188</v>
      </c>
      <c r="BM390" s="148" t="s">
        <v>962</v>
      </c>
    </row>
    <row r="391" spans="2:65" s="1" customFormat="1" ht="24.2" customHeight="1">
      <c r="B391" s="135"/>
      <c r="C391" s="150" t="s">
        <v>558</v>
      </c>
      <c r="D391" s="150" t="s">
        <v>276</v>
      </c>
      <c r="E391" s="151" t="s">
        <v>963</v>
      </c>
      <c r="F391" s="152" t="s">
        <v>964</v>
      </c>
      <c r="G391" s="153" t="s">
        <v>162</v>
      </c>
      <c r="H391" s="154">
        <v>616.36300000000006</v>
      </c>
      <c r="I391" s="155"/>
      <c r="J391" s="156">
        <f t="shared" si="110"/>
        <v>0</v>
      </c>
      <c r="K391" s="157"/>
      <c r="L391" s="158"/>
      <c r="M391" s="159" t="s">
        <v>1</v>
      </c>
      <c r="N391" s="160" t="s">
        <v>38</v>
      </c>
      <c r="P391" s="146">
        <f t="shared" si="111"/>
        <v>0</v>
      </c>
      <c r="Q391" s="146">
        <v>0</v>
      </c>
      <c r="R391" s="146">
        <f t="shared" si="112"/>
        <v>0</v>
      </c>
      <c r="S391" s="146">
        <v>0</v>
      </c>
      <c r="T391" s="147">
        <f t="shared" si="113"/>
        <v>0</v>
      </c>
      <c r="AR391" s="148" t="s">
        <v>218</v>
      </c>
      <c r="AT391" s="148" t="s">
        <v>276</v>
      </c>
      <c r="AU391" s="148" t="s">
        <v>164</v>
      </c>
      <c r="AY391" s="13" t="s">
        <v>157</v>
      </c>
      <c r="BE391" s="149">
        <f t="shared" si="114"/>
        <v>0</v>
      </c>
      <c r="BF391" s="149">
        <f t="shared" si="115"/>
        <v>0</v>
      </c>
      <c r="BG391" s="149">
        <f t="shared" si="116"/>
        <v>0</v>
      </c>
      <c r="BH391" s="149">
        <f t="shared" si="117"/>
        <v>0</v>
      </c>
      <c r="BI391" s="149">
        <f t="shared" si="118"/>
        <v>0</v>
      </c>
      <c r="BJ391" s="13" t="s">
        <v>164</v>
      </c>
      <c r="BK391" s="149">
        <f t="shared" si="119"/>
        <v>0</v>
      </c>
      <c r="BL391" s="13" t="s">
        <v>188</v>
      </c>
      <c r="BM391" s="148" t="s">
        <v>965</v>
      </c>
    </row>
    <row r="392" spans="2:65" s="1" customFormat="1" ht="33" customHeight="1">
      <c r="B392" s="135"/>
      <c r="C392" s="136" t="s">
        <v>966</v>
      </c>
      <c r="D392" s="136" t="s">
        <v>159</v>
      </c>
      <c r="E392" s="137" t="s">
        <v>967</v>
      </c>
      <c r="F392" s="138" t="s">
        <v>968</v>
      </c>
      <c r="G392" s="139" t="s">
        <v>162</v>
      </c>
      <c r="H392" s="140">
        <v>9.1</v>
      </c>
      <c r="I392" s="141"/>
      <c r="J392" s="142">
        <f t="shared" si="110"/>
        <v>0</v>
      </c>
      <c r="K392" s="143"/>
      <c r="L392" s="28"/>
      <c r="M392" s="144" t="s">
        <v>1</v>
      </c>
      <c r="N392" s="145" t="s">
        <v>38</v>
      </c>
      <c r="P392" s="146">
        <f t="shared" si="111"/>
        <v>0</v>
      </c>
      <c r="Q392" s="146">
        <v>0</v>
      </c>
      <c r="R392" s="146">
        <f t="shared" si="112"/>
        <v>0</v>
      </c>
      <c r="S392" s="146">
        <v>0</v>
      </c>
      <c r="T392" s="147">
        <f t="shared" si="113"/>
        <v>0</v>
      </c>
      <c r="AR392" s="148" t="s">
        <v>188</v>
      </c>
      <c r="AT392" s="148" t="s">
        <v>159</v>
      </c>
      <c r="AU392" s="148" t="s">
        <v>164</v>
      </c>
      <c r="AY392" s="13" t="s">
        <v>157</v>
      </c>
      <c r="BE392" s="149">
        <f t="shared" si="114"/>
        <v>0</v>
      </c>
      <c r="BF392" s="149">
        <f t="shared" si="115"/>
        <v>0</v>
      </c>
      <c r="BG392" s="149">
        <f t="shared" si="116"/>
        <v>0</v>
      </c>
      <c r="BH392" s="149">
        <f t="shared" si="117"/>
        <v>0</v>
      </c>
      <c r="BI392" s="149">
        <f t="shared" si="118"/>
        <v>0</v>
      </c>
      <c r="BJ392" s="13" t="s">
        <v>164</v>
      </c>
      <c r="BK392" s="149">
        <f t="shared" si="119"/>
        <v>0</v>
      </c>
      <c r="BL392" s="13" t="s">
        <v>188</v>
      </c>
      <c r="BM392" s="148" t="s">
        <v>969</v>
      </c>
    </row>
    <row r="393" spans="2:65" s="1" customFormat="1" ht="24.2" customHeight="1">
      <c r="B393" s="135"/>
      <c r="C393" s="150" t="s">
        <v>562</v>
      </c>
      <c r="D393" s="150" t="s">
        <v>276</v>
      </c>
      <c r="E393" s="151" t="s">
        <v>963</v>
      </c>
      <c r="F393" s="152" t="s">
        <v>964</v>
      </c>
      <c r="G393" s="153" t="s">
        <v>162</v>
      </c>
      <c r="H393" s="154">
        <v>9.1910000000000007</v>
      </c>
      <c r="I393" s="155"/>
      <c r="J393" s="156">
        <f t="shared" si="110"/>
        <v>0</v>
      </c>
      <c r="K393" s="157"/>
      <c r="L393" s="158"/>
      <c r="M393" s="159" t="s">
        <v>1</v>
      </c>
      <c r="N393" s="160" t="s">
        <v>38</v>
      </c>
      <c r="P393" s="146">
        <f t="shared" si="111"/>
        <v>0</v>
      </c>
      <c r="Q393" s="146">
        <v>0</v>
      </c>
      <c r="R393" s="146">
        <f t="shared" si="112"/>
        <v>0</v>
      </c>
      <c r="S393" s="146">
        <v>0</v>
      </c>
      <c r="T393" s="147">
        <f t="shared" si="113"/>
        <v>0</v>
      </c>
      <c r="AR393" s="148" t="s">
        <v>218</v>
      </c>
      <c r="AT393" s="148" t="s">
        <v>276</v>
      </c>
      <c r="AU393" s="148" t="s">
        <v>164</v>
      </c>
      <c r="AY393" s="13" t="s">
        <v>157</v>
      </c>
      <c r="BE393" s="149">
        <f t="shared" si="114"/>
        <v>0</v>
      </c>
      <c r="BF393" s="149">
        <f t="shared" si="115"/>
        <v>0</v>
      </c>
      <c r="BG393" s="149">
        <f t="shared" si="116"/>
        <v>0</v>
      </c>
      <c r="BH393" s="149">
        <f t="shared" si="117"/>
        <v>0</v>
      </c>
      <c r="BI393" s="149">
        <f t="shared" si="118"/>
        <v>0</v>
      </c>
      <c r="BJ393" s="13" t="s">
        <v>164</v>
      </c>
      <c r="BK393" s="149">
        <f t="shared" si="119"/>
        <v>0</v>
      </c>
      <c r="BL393" s="13" t="s">
        <v>188</v>
      </c>
      <c r="BM393" s="148" t="s">
        <v>970</v>
      </c>
    </row>
    <row r="394" spans="2:65" s="1" customFormat="1" ht="24.2" customHeight="1">
      <c r="B394" s="135"/>
      <c r="C394" s="136" t="s">
        <v>971</v>
      </c>
      <c r="D394" s="136" t="s">
        <v>159</v>
      </c>
      <c r="E394" s="137" t="s">
        <v>972</v>
      </c>
      <c r="F394" s="138" t="s">
        <v>973</v>
      </c>
      <c r="G394" s="139" t="s">
        <v>311</v>
      </c>
      <c r="H394" s="140">
        <v>745.4</v>
      </c>
      <c r="I394" s="141"/>
      <c r="J394" s="142">
        <f t="shared" si="110"/>
        <v>0</v>
      </c>
      <c r="K394" s="143"/>
      <c r="L394" s="28"/>
      <c r="M394" s="144" t="s">
        <v>1</v>
      </c>
      <c r="N394" s="145" t="s">
        <v>38</v>
      </c>
      <c r="P394" s="146">
        <f t="shared" si="111"/>
        <v>0</v>
      </c>
      <c r="Q394" s="146">
        <v>0</v>
      </c>
      <c r="R394" s="146">
        <f t="shared" si="112"/>
        <v>0</v>
      </c>
      <c r="S394" s="146">
        <v>0</v>
      </c>
      <c r="T394" s="147">
        <f t="shared" si="113"/>
        <v>0</v>
      </c>
      <c r="AR394" s="148" t="s">
        <v>188</v>
      </c>
      <c r="AT394" s="148" t="s">
        <v>159</v>
      </c>
      <c r="AU394" s="148" t="s">
        <v>164</v>
      </c>
      <c r="AY394" s="13" t="s">
        <v>157</v>
      </c>
      <c r="BE394" s="149">
        <f t="shared" si="114"/>
        <v>0</v>
      </c>
      <c r="BF394" s="149">
        <f t="shared" si="115"/>
        <v>0</v>
      </c>
      <c r="BG394" s="149">
        <f t="shared" si="116"/>
        <v>0</v>
      </c>
      <c r="BH394" s="149">
        <f t="shared" si="117"/>
        <v>0</v>
      </c>
      <c r="BI394" s="149">
        <f t="shared" si="118"/>
        <v>0</v>
      </c>
      <c r="BJ394" s="13" t="s">
        <v>164</v>
      </c>
      <c r="BK394" s="149">
        <f t="shared" si="119"/>
        <v>0</v>
      </c>
      <c r="BL394" s="13" t="s">
        <v>188</v>
      </c>
      <c r="BM394" s="148" t="s">
        <v>974</v>
      </c>
    </row>
    <row r="395" spans="2:65" s="1" customFormat="1" ht="37.9" customHeight="1">
      <c r="B395" s="135"/>
      <c r="C395" s="150" t="s">
        <v>565</v>
      </c>
      <c r="D395" s="150" t="s">
        <v>276</v>
      </c>
      <c r="E395" s="151" t="s">
        <v>975</v>
      </c>
      <c r="F395" s="152" t="s">
        <v>976</v>
      </c>
      <c r="G395" s="153" t="s">
        <v>311</v>
      </c>
      <c r="H395" s="154">
        <v>782.67</v>
      </c>
      <c r="I395" s="155"/>
      <c r="J395" s="156">
        <f t="shared" si="110"/>
        <v>0</v>
      </c>
      <c r="K395" s="157"/>
      <c r="L395" s="158"/>
      <c r="M395" s="159" t="s">
        <v>1</v>
      </c>
      <c r="N395" s="160" t="s">
        <v>38</v>
      </c>
      <c r="P395" s="146">
        <f t="shared" si="111"/>
        <v>0</v>
      </c>
      <c r="Q395" s="146">
        <v>0</v>
      </c>
      <c r="R395" s="146">
        <f t="shared" si="112"/>
        <v>0</v>
      </c>
      <c r="S395" s="146">
        <v>0</v>
      </c>
      <c r="T395" s="147">
        <f t="shared" si="113"/>
        <v>0</v>
      </c>
      <c r="AR395" s="148" t="s">
        <v>218</v>
      </c>
      <c r="AT395" s="148" t="s">
        <v>276</v>
      </c>
      <c r="AU395" s="148" t="s">
        <v>164</v>
      </c>
      <c r="AY395" s="13" t="s">
        <v>157</v>
      </c>
      <c r="BE395" s="149">
        <f t="shared" si="114"/>
        <v>0</v>
      </c>
      <c r="BF395" s="149">
        <f t="shared" si="115"/>
        <v>0</v>
      </c>
      <c r="BG395" s="149">
        <f t="shared" si="116"/>
        <v>0</v>
      </c>
      <c r="BH395" s="149">
        <f t="shared" si="117"/>
        <v>0</v>
      </c>
      <c r="BI395" s="149">
        <f t="shared" si="118"/>
        <v>0</v>
      </c>
      <c r="BJ395" s="13" t="s">
        <v>164</v>
      </c>
      <c r="BK395" s="149">
        <f t="shared" si="119"/>
        <v>0</v>
      </c>
      <c r="BL395" s="13" t="s">
        <v>188</v>
      </c>
      <c r="BM395" s="148" t="s">
        <v>977</v>
      </c>
    </row>
    <row r="396" spans="2:65" s="1" customFormat="1" ht="37.9" customHeight="1">
      <c r="B396" s="135"/>
      <c r="C396" s="150" t="s">
        <v>978</v>
      </c>
      <c r="D396" s="150" t="s">
        <v>276</v>
      </c>
      <c r="E396" s="151" t="s">
        <v>979</v>
      </c>
      <c r="F396" s="152" t="s">
        <v>980</v>
      </c>
      <c r="G396" s="153" t="s">
        <v>311</v>
      </c>
      <c r="H396" s="154">
        <v>782.67</v>
      </c>
      <c r="I396" s="155"/>
      <c r="J396" s="156">
        <f t="shared" si="110"/>
        <v>0</v>
      </c>
      <c r="K396" s="157"/>
      <c r="L396" s="158"/>
      <c r="M396" s="159" t="s">
        <v>1</v>
      </c>
      <c r="N396" s="160" t="s">
        <v>38</v>
      </c>
      <c r="P396" s="146">
        <f t="shared" si="111"/>
        <v>0</v>
      </c>
      <c r="Q396" s="146">
        <v>0</v>
      </c>
      <c r="R396" s="146">
        <f t="shared" si="112"/>
        <v>0</v>
      </c>
      <c r="S396" s="146">
        <v>0</v>
      </c>
      <c r="T396" s="147">
        <f t="shared" si="113"/>
        <v>0</v>
      </c>
      <c r="AR396" s="148" t="s">
        <v>218</v>
      </c>
      <c r="AT396" s="148" t="s">
        <v>276</v>
      </c>
      <c r="AU396" s="148" t="s">
        <v>164</v>
      </c>
      <c r="AY396" s="13" t="s">
        <v>157</v>
      </c>
      <c r="BE396" s="149">
        <f t="shared" si="114"/>
        <v>0</v>
      </c>
      <c r="BF396" s="149">
        <f t="shared" si="115"/>
        <v>0</v>
      </c>
      <c r="BG396" s="149">
        <f t="shared" si="116"/>
        <v>0</v>
      </c>
      <c r="BH396" s="149">
        <f t="shared" si="117"/>
        <v>0</v>
      </c>
      <c r="BI396" s="149">
        <f t="shared" si="118"/>
        <v>0</v>
      </c>
      <c r="BJ396" s="13" t="s">
        <v>164</v>
      </c>
      <c r="BK396" s="149">
        <f t="shared" si="119"/>
        <v>0</v>
      </c>
      <c r="BL396" s="13" t="s">
        <v>188</v>
      </c>
      <c r="BM396" s="148" t="s">
        <v>981</v>
      </c>
    </row>
    <row r="397" spans="2:65" s="1" customFormat="1" ht="16.5" customHeight="1">
      <c r="B397" s="135"/>
      <c r="C397" s="150" t="s">
        <v>569</v>
      </c>
      <c r="D397" s="150" t="s">
        <v>276</v>
      </c>
      <c r="E397" s="151" t="s">
        <v>982</v>
      </c>
      <c r="F397" s="152" t="s">
        <v>983</v>
      </c>
      <c r="G397" s="153" t="s">
        <v>162</v>
      </c>
      <c r="H397" s="154">
        <v>252.66</v>
      </c>
      <c r="I397" s="155"/>
      <c r="J397" s="156">
        <f t="shared" si="110"/>
        <v>0</v>
      </c>
      <c r="K397" s="157"/>
      <c r="L397" s="158"/>
      <c r="M397" s="159" t="s">
        <v>1</v>
      </c>
      <c r="N397" s="160" t="s">
        <v>38</v>
      </c>
      <c r="P397" s="146">
        <f t="shared" si="111"/>
        <v>0</v>
      </c>
      <c r="Q397" s="146">
        <v>0</v>
      </c>
      <c r="R397" s="146">
        <f t="shared" si="112"/>
        <v>0</v>
      </c>
      <c r="S397" s="146">
        <v>0</v>
      </c>
      <c r="T397" s="147">
        <f t="shared" si="113"/>
        <v>0</v>
      </c>
      <c r="AR397" s="148" t="s">
        <v>218</v>
      </c>
      <c r="AT397" s="148" t="s">
        <v>276</v>
      </c>
      <c r="AU397" s="148" t="s">
        <v>164</v>
      </c>
      <c r="AY397" s="13" t="s">
        <v>157</v>
      </c>
      <c r="BE397" s="149">
        <f t="shared" si="114"/>
        <v>0</v>
      </c>
      <c r="BF397" s="149">
        <f t="shared" si="115"/>
        <v>0</v>
      </c>
      <c r="BG397" s="149">
        <f t="shared" si="116"/>
        <v>0</v>
      </c>
      <c r="BH397" s="149">
        <f t="shared" si="117"/>
        <v>0</v>
      </c>
      <c r="BI397" s="149">
        <f t="shared" si="118"/>
        <v>0</v>
      </c>
      <c r="BJ397" s="13" t="s">
        <v>164</v>
      </c>
      <c r="BK397" s="149">
        <f t="shared" si="119"/>
        <v>0</v>
      </c>
      <c r="BL397" s="13" t="s">
        <v>188</v>
      </c>
      <c r="BM397" s="148" t="s">
        <v>984</v>
      </c>
    </row>
    <row r="398" spans="2:65" s="1" customFormat="1" ht="33" customHeight="1">
      <c r="B398" s="135"/>
      <c r="C398" s="136" t="s">
        <v>985</v>
      </c>
      <c r="D398" s="136" t="s">
        <v>159</v>
      </c>
      <c r="E398" s="137" t="s">
        <v>986</v>
      </c>
      <c r="F398" s="138" t="s">
        <v>987</v>
      </c>
      <c r="G398" s="139" t="s">
        <v>300</v>
      </c>
      <c r="H398" s="140">
        <v>69</v>
      </c>
      <c r="I398" s="141"/>
      <c r="J398" s="142">
        <f t="shared" si="110"/>
        <v>0</v>
      </c>
      <c r="K398" s="143"/>
      <c r="L398" s="28"/>
      <c r="M398" s="144" t="s">
        <v>1</v>
      </c>
      <c r="N398" s="145" t="s">
        <v>38</v>
      </c>
      <c r="P398" s="146">
        <f t="shared" si="111"/>
        <v>0</v>
      </c>
      <c r="Q398" s="146">
        <v>0</v>
      </c>
      <c r="R398" s="146">
        <f t="shared" si="112"/>
        <v>0</v>
      </c>
      <c r="S398" s="146">
        <v>0</v>
      </c>
      <c r="T398" s="147">
        <f t="shared" si="113"/>
        <v>0</v>
      </c>
      <c r="AR398" s="148" t="s">
        <v>188</v>
      </c>
      <c r="AT398" s="148" t="s">
        <v>159</v>
      </c>
      <c r="AU398" s="148" t="s">
        <v>164</v>
      </c>
      <c r="AY398" s="13" t="s">
        <v>157</v>
      </c>
      <c r="BE398" s="149">
        <f t="shared" si="114"/>
        <v>0</v>
      </c>
      <c r="BF398" s="149">
        <f t="shared" si="115"/>
        <v>0</v>
      </c>
      <c r="BG398" s="149">
        <f t="shared" si="116"/>
        <v>0</v>
      </c>
      <c r="BH398" s="149">
        <f t="shared" si="117"/>
        <v>0</v>
      </c>
      <c r="BI398" s="149">
        <f t="shared" si="118"/>
        <v>0</v>
      </c>
      <c r="BJ398" s="13" t="s">
        <v>164</v>
      </c>
      <c r="BK398" s="149">
        <f t="shared" si="119"/>
        <v>0</v>
      </c>
      <c r="BL398" s="13" t="s">
        <v>188</v>
      </c>
      <c r="BM398" s="148" t="s">
        <v>988</v>
      </c>
    </row>
    <row r="399" spans="2:65" s="1" customFormat="1" ht="16.5" customHeight="1">
      <c r="B399" s="135"/>
      <c r="C399" s="150" t="s">
        <v>572</v>
      </c>
      <c r="D399" s="150" t="s">
        <v>276</v>
      </c>
      <c r="E399" s="151" t="s">
        <v>989</v>
      </c>
      <c r="F399" s="152" t="s">
        <v>990</v>
      </c>
      <c r="G399" s="153" t="s">
        <v>597</v>
      </c>
      <c r="H399" s="154">
        <v>19</v>
      </c>
      <c r="I399" s="155"/>
      <c r="J399" s="156">
        <f t="shared" si="110"/>
        <v>0</v>
      </c>
      <c r="K399" s="157"/>
      <c r="L399" s="158"/>
      <c r="M399" s="159" t="s">
        <v>1</v>
      </c>
      <c r="N399" s="160" t="s">
        <v>38</v>
      </c>
      <c r="P399" s="146">
        <f t="shared" si="111"/>
        <v>0</v>
      </c>
      <c r="Q399" s="146">
        <v>0</v>
      </c>
      <c r="R399" s="146">
        <f t="shared" si="112"/>
        <v>0</v>
      </c>
      <c r="S399" s="146">
        <v>0</v>
      </c>
      <c r="T399" s="147">
        <f t="shared" si="113"/>
        <v>0</v>
      </c>
      <c r="AR399" s="148" t="s">
        <v>218</v>
      </c>
      <c r="AT399" s="148" t="s">
        <v>276</v>
      </c>
      <c r="AU399" s="148" t="s">
        <v>164</v>
      </c>
      <c r="AY399" s="13" t="s">
        <v>157</v>
      </c>
      <c r="BE399" s="149">
        <f t="shared" si="114"/>
        <v>0</v>
      </c>
      <c r="BF399" s="149">
        <f t="shared" si="115"/>
        <v>0</v>
      </c>
      <c r="BG399" s="149">
        <f t="shared" si="116"/>
        <v>0</v>
      </c>
      <c r="BH399" s="149">
        <f t="shared" si="117"/>
        <v>0</v>
      </c>
      <c r="BI399" s="149">
        <f t="shared" si="118"/>
        <v>0</v>
      </c>
      <c r="BJ399" s="13" t="s">
        <v>164</v>
      </c>
      <c r="BK399" s="149">
        <f t="shared" si="119"/>
        <v>0</v>
      </c>
      <c r="BL399" s="13" t="s">
        <v>188</v>
      </c>
      <c r="BM399" s="148" t="s">
        <v>991</v>
      </c>
    </row>
    <row r="400" spans="2:65" s="1" customFormat="1" ht="16.5" customHeight="1">
      <c r="B400" s="135"/>
      <c r="C400" s="150" t="s">
        <v>992</v>
      </c>
      <c r="D400" s="150" t="s">
        <v>276</v>
      </c>
      <c r="E400" s="151" t="s">
        <v>993</v>
      </c>
      <c r="F400" s="152" t="s">
        <v>994</v>
      </c>
      <c r="G400" s="153" t="s">
        <v>597</v>
      </c>
      <c r="H400" s="154">
        <v>24</v>
      </c>
      <c r="I400" s="155"/>
      <c r="J400" s="156">
        <f t="shared" si="110"/>
        <v>0</v>
      </c>
      <c r="K400" s="157"/>
      <c r="L400" s="158"/>
      <c r="M400" s="159" t="s">
        <v>1</v>
      </c>
      <c r="N400" s="160" t="s">
        <v>38</v>
      </c>
      <c r="P400" s="146">
        <f t="shared" si="111"/>
        <v>0</v>
      </c>
      <c r="Q400" s="146">
        <v>0</v>
      </c>
      <c r="R400" s="146">
        <f t="shared" si="112"/>
        <v>0</v>
      </c>
      <c r="S400" s="146">
        <v>0</v>
      </c>
      <c r="T400" s="147">
        <f t="shared" si="113"/>
        <v>0</v>
      </c>
      <c r="AR400" s="148" t="s">
        <v>218</v>
      </c>
      <c r="AT400" s="148" t="s">
        <v>276</v>
      </c>
      <c r="AU400" s="148" t="s">
        <v>164</v>
      </c>
      <c r="AY400" s="13" t="s">
        <v>157</v>
      </c>
      <c r="BE400" s="149">
        <f t="shared" si="114"/>
        <v>0</v>
      </c>
      <c r="BF400" s="149">
        <f t="shared" si="115"/>
        <v>0</v>
      </c>
      <c r="BG400" s="149">
        <f t="shared" si="116"/>
        <v>0</v>
      </c>
      <c r="BH400" s="149">
        <f t="shared" si="117"/>
        <v>0</v>
      </c>
      <c r="BI400" s="149">
        <f t="shared" si="118"/>
        <v>0</v>
      </c>
      <c r="BJ400" s="13" t="s">
        <v>164</v>
      </c>
      <c r="BK400" s="149">
        <f t="shared" si="119"/>
        <v>0</v>
      </c>
      <c r="BL400" s="13" t="s">
        <v>188</v>
      </c>
      <c r="BM400" s="148" t="s">
        <v>995</v>
      </c>
    </row>
    <row r="401" spans="2:65" s="1" customFormat="1" ht="16.5" customHeight="1">
      <c r="B401" s="135"/>
      <c r="C401" s="150" t="s">
        <v>576</v>
      </c>
      <c r="D401" s="150" t="s">
        <v>276</v>
      </c>
      <c r="E401" s="151" t="s">
        <v>996</v>
      </c>
      <c r="F401" s="152" t="s">
        <v>997</v>
      </c>
      <c r="G401" s="153" t="s">
        <v>597</v>
      </c>
      <c r="H401" s="154">
        <v>26</v>
      </c>
      <c r="I401" s="155"/>
      <c r="J401" s="156">
        <f t="shared" si="110"/>
        <v>0</v>
      </c>
      <c r="K401" s="157"/>
      <c r="L401" s="158"/>
      <c r="M401" s="159" t="s">
        <v>1</v>
      </c>
      <c r="N401" s="160" t="s">
        <v>38</v>
      </c>
      <c r="P401" s="146">
        <f t="shared" si="111"/>
        <v>0</v>
      </c>
      <c r="Q401" s="146">
        <v>0</v>
      </c>
      <c r="R401" s="146">
        <f t="shared" si="112"/>
        <v>0</v>
      </c>
      <c r="S401" s="146">
        <v>0</v>
      </c>
      <c r="T401" s="147">
        <f t="shared" si="113"/>
        <v>0</v>
      </c>
      <c r="AR401" s="148" t="s">
        <v>218</v>
      </c>
      <c r="AT401" s="148" t="s">
        <v>276</v>
      </c>
      <c r="AU401" s="148" t="s">
        <v>164</v>
      </c>
      <c r="AY401" s="13" t="s">
        <v>157</v>
      </c>
      <c r="BE401" s="149">
        <f t="shared" si="114"/>
        <v>0</v>
      </c>
      <c r="BF401" s="149">
        <f t="shared" si="115"/>
        <v>0</v>
      </c>
      <c r="BG401" s="149">
        <f t="shared" si="116"/>
        <v>0</v>
      </c>
      <c r="BH401" s="149">
        <f t="shared" si="117"/>
        <v>0</v>
      </c>
      <c r="BI401" s="149">
        <f t="shared" si="118"/>
        <v>0</v>
      </c>
      <c r="BJ401" s="13" t="s">
        <v>164</v>
      </c>
      <c r="BK401" s="149">
        <f t="shared" si="119"/>
        <v>0</v>
      </c>
      <c r="BL401" s="13" t="s">
        <v>188</v>
      </c>
      <c r="BM401" s="148" t="s">
        <v>998</v>
      </c>
    </row>
    <row r="402" spans="2:65" s="1" customFormat="1" ht="24.2" customHeight="1">
      <c r="B402" s="135"/>
      <c r="C402" s="150" t="s">
        <v>999</v>
      </c>
      <c r="D402" s="150" t="s">
        <v>276</v>
      </c>
      <c r="E402" s="151" t="s">
        <v>1000</v>
      </c>
      <c r="F402" s="152" t="s">
        <v>1001</v>
      </c>
      <c r="G402" s="153" t="s">
        <v>300</v>
      </c>
      <c r="H402" s="154">
        <v>69</v>
      </c>
      <c r="I402" s="155"/>
      <c r="J402" s="156">
        <f t="shared" si="110"/>
        <v>0</v>
      </c>
      <c r="K402" s="157"/>
      <c r="L402" s="158"/>
      <c r="M402" s="159" t="s">
        <v>1</v>
      </c>
      <c r="N402" s="160" t="s">
        <v>38</v>
      </c>
      <c r="P402" s="146">
        <f t="shared" si="111"/>
        <v>0</v>
      </c>
      <c r="Q402" s="146">
        <v>0</v>
      </c>
      <c r="R402" s="146">
        <f t="shared" si="112"/>
        <v>0</v>
      </c>
      <c r="S402" s="146">
        <v>0</v>
      </c>
      <c r="T402" s="147">
        <f t="shared" si="113"/>
        <v>0</v>
      </c>
      <c r="AR402" s="148" t="s">
        <v>218</v>
      </c>
      <c r="AT402" s="148" t="s">
        <v>276</v>
      </c>
      <c r="AU402" s="148" t="s">
        <v>164</v>
      </c>
      <c r="AY402" s="13" t="s">
        <v>157</v>
      </c>
      <c r="BE402" s="149">
        <f t="shared" si="114"/>
        <v>0</v>
      </c>
      <c r="BF402" s="149">
        <f t="shared" si="115"/>
        <v>0</v>
      </c>
      <c r="BG402" s="149">
        <f t="shared" si="116"/>
        <v>0</v>
      </c>
      <c r="BH402" s="149">
        <f t="shared" si="117"/>
        <v>0</v>
      </c>
      <c r="BI402" s="149">
        <f t="shared" si="118"/>
        <v>0</v>
      </c>
      <c r="BJ402" s="13" t="s">
        <v>164</v>
      </c>
      <c r="BK402" s="149">
        <f t="shared" si="119"/>
        <v>0</v>
      </c>
      <c r="BL402" s="13" t="s">
        <v>188</v>
      </c>
      <c r="BM402" s="148" t="s">
        <v>1002</v>
      </c>
    </row>
    <row r="403" spans="2:65" s="1" customFormat="1" ht="21.75" customHeight="1">
      <c r="B403" s="135"/>
      <c r="C403" s="136" t="s">
        <v>579</v>
      </c>
      <c r="D403" s="136" t="s">
        <v>159</v>
      </c>
      <c r="E403" s="137" t="s">
        <v>1003</v>
      </c>
      <c r="F403" s="138" t="s">
        <v>1004</v>
      </c>
      <c r="G403" s="139" t="s">
        <v>300</v>
      </c>
      <c r="H403" s="140">
        <v>69</v>
      </c>
      <c r="I403" s="141"/>
      <c r="J403" s="142">
        <f t="shared" si="110"/>
        <v>0</v>
      </c>
      <c r="K403" s="143"/>
      <c r="L403" s="28"/>
      <c r="M403" s="144" t="s">
        <v>1</v>
      </c>
      <c r="N403" s="145" t="s">
        <v>38</v>
      </c>
      <c r="P403" s="146">
        <f t="shared" si="111"/>
        <v>0</v>
      </c>
      <c r="Q403" s="146">
        <v>0</v>
      </c>
      <c r="R403" s="146">
        <f t="shared" si="112"/>
        <v>0</v>
      </c>
      <c r="S403" s="146">
        <v>0</v>
      </c>
      <c r="T403" s="147">
        <f t="shared" si="113"/>
        <v>0</v>
      </c>
      <c r="AR403" s="148" t="s">
        <v>188</v>
      </c>
      <c r="AT403" s="148" t="s">
        <v>159</v>
      </c>
      <c r="AU403" s="148" t="s">
        <v>164</v>
      </c>
      <c r="AY403" s="13" t="s">
        <v>157</v>
      </c>
      <c r="BE403" s="149">
        <f t="shared" si="114"/>
        <v>0</v>
      </c>
      <c r="BF403" s="149">
        <f t="shared" si="115"/>
        <v>0</v>
      </c>
      <c r="BG403" s="149">
        <f t="shared" si="116"/>
        <v>0</v>
      </c>
      <c r="BH403" s="149">
        <f t="shared" si="117"/>
        <v>0</v>
      </c>
      <c r="BI403" s="149">
        <f t="shared" si="118"/>
        <v>0</v>
      </c>
      <c r="BJ403" s="13" t="s">
        <v>164</v>
      </c>
      <c r="BK403" s="149">
        <f t="shared" si="119"/>
        <v>0</v>
      </c>
      <c r="BL403" s="13" t="s">
        <v>188</v>
      </c>
      <c r="BM403" s="148" t="s">
        <v>1005</v>
      </c>
    </row>
    <row r="404" spans="2:65" s="1" customFormat="1" ht="16.5" customHeight="1">
      <c r="B404" s="135"/>
      <c r="C404" s="150" t="s">
        <v>1006</v>
      </c>
      <c r="D404" s="150" t="s">
        <v>276</v>
      </c>
      <c r="E404" s="151" t="s">
        <v>1007</v>
      </c>
      <c r="F404" s="152" t="s">
        <v>1008</v>
      </c>
      <c r="G404" s="153" t="s">
        <v>597</v>
      </c>
      <c r="H404" s="154">
        <v>69</v>
      </c>
      <c r="I404" s="155"/>
      <c r="J404" s="156">
        <f t="shared" si="110"/>
        <v>0</v>
      </c>
      <c r="K404" s="157"/>
      <c r="L404" s="158"/>
      <c r="M404" s="159" t="s">
        <v>1</v>
      </c>
      <c r="N404" s="160" t="s">
        <v>38</v>
      </c>
      <c r="P404" s="146">
        <f t="shared" si="111"/>
        <v>0</v>
      </c>
      <c r="Q404" s="146">
        <v>0</v>
      </c>
      <c r="R404" s="146">
        <f t="shared" si="112"/>
        <v>0</v>
      </c>
      <c r="S404" s="146">
        <v>0</v>
      </c>
      <c r="T404" s="147">
        <f t="shared" si="113"/>
        <v>0</v>
      </c>
      <c r="AR404" s="148" t="s">
        <v>218</v>
      </c>
      <c r="AT404" s="148" t="s">
        <v>276</v>
      </c>
      <c r="AU404" s="148" t="s">
        <v>164</v>
      </c>
      <c r="AY404" s="13" t="s">
        <v>157</v>
      </c>
      <c r="BE404" s="149">
        <f t="shared" si="114"/>
        <v>0</v>
      </c>
      <c r="BF404" s="149">
        <f t="shared" si="115"/>
        <v>0</v>
      </c>
      <c r="BG404" s="149">
        <f t="shared" si="116"/>
        <v>0</v>
      </c>
      <c r="BH404" s="149">
        <f t="shared" si="117"/>
        <v>0</v>
      </c>
      <c r="BI404" s="149">
        <f t="shared" si="118"/>
        <v>0</v>
      </c>
      <c r="BJ404" s="13" t="s">
        <v>164</v>
      </c>
      <c r="BK404" s="149">
        <f t="shared" si="119"/>
        <v>0</v>
      </c>
      <c r="BL404" s="13" t="s">
        <v>188</v>
      </c>
      <c r="BM404" s="148" t="s">
        <v>1009</v>
      </c>
    </row>
    <row r="405" spans="2:65" s="1" customFormat="1" ht="16.5" customHeight="1">
      <c r="B405" s="135"/>
      <c r="C405" s="136" t="s">
        <v>583</v>
      </c>
      <c r="D405" s="136" t="s">
        <v>159</v>
      </c>
      <c r="E405" s="137" t="s">
        <v>1010</v>
      </c>
      <c r="F405" s="138" t="s">
        <v>1011</v>
      </c>
      <c r="G405" s="139" t="s">
        <v>300</v>
      </c>
      <c r="H405" s="140">
        <v>69</v>
      </c>
      <c r="I405" s="141"/>
      <c r="J405" s="142">
        <f t="shared" si="110"/>
        <v>0</v>
      </c>
      <c r="K405" s="143"/>
      <c r="L405" s="28"/>
      <c r="M405" s="144" t="s">
        <v>1</v>
      </c>
      <c r="N405" s="145" t="s">
        <v>38</v>
      </c>
      <c r="P405" s="146">
        <f t="shared" si="111"/>
        <v>0</v>
      </c>
      <c r="Q405" s="146">
        <v>0</v>
      </c>
      <c r="R405" s="146">
        <f t="shared" si="112"/>
        <v>0</v>
      </c>
      <c r="S405" s="146">
        <v>0</v>
      </c>
      <c r="T405" s="147">
        <f t="shared" si="113"/>
        <v>0</v>
      </c>
      <c r="AR405" s="148" t="s">
        <v>188</v>
      </c>
      <c r="AT405" s="148" t="s">
        <v>159</v>
      </c>
      <c r="AU405" s="148" t="s">
        <v>164</v>
      </c>
      <c r="AY405" s="13" t="s">
        <v>157</v>
      </c>
      <c r="BE405" s="149">
        <f t="shared" si="114"/>
        <v>0</v>
      </c>
      <c r="BF405" s="149">
        <f t="shared" si="115"/>
        <v>0</v>
      </c>
      <c r="BG405" s="149">
        <f t="shared" si="116"/>
        <v>0</v>
      </c>
      <c r="BH405" s="149">
        <f t="shared" si="117"/>
        <v>0</v>
      </c>
      <c r="BI405" s="149">
        <f t="shared" si="118"/>
        <v>0</v>
      </c>
      <c r="BJ405" s="13" t="s">
        <v>164</v>
      </c>
      <c r="BK405" s="149">
        <f t="shared" si="119"/>
        <v>0</v>
      </c>
      <c r="BL405" s="13" t="s">
        <v>188</v>
      </c>
      <c r="BM405" s="148" t="s">
        <v>1012</v>
      </c>
    </row>
    <row r="406" spans="2:65" s="1" customFormat="1" ht="16.5" customHeight="1">
      <c r="B406" s="135"/>
      <c r="C406" s="150" t="s">
        <v>1013</v>
      </c>
      <c r="D406" s="150" t="s">
        <v>276</v>
      </c>
      <c r="E406" s="151" t="s">
        <v>1014</v>
      </c>
      <c r="F406" s="152" t="s">
        <v>1015</v>
      </c>
      <c r="G406" s="153" t="s">
        <v>300</v>
      </c>
      <c r="H406" s="154">
        <v>19</v>
      </c>
      <c r="I406" s="155"/>
      <c r="J406" s="156">
        <f t="shared" si="110"/>
        <v>0</v>
      </c>
      <c r="K406" s="157"/>
      <c r="L406" s="158"/>
      <c r="M406" s="159" t="s">
        <v>1</v>
      </c>
      <c r="N406" s="160" t="s">
        <v>38</v>
      </c>
      <c r="P406" s="146">
        <f t="shared" si="111"/>
        <v>0</v>
      </c>
      <c r="Q406" s="146">
        <v>0</v>
      </c>
      <c r="R406" s="146">
        <f t="shared" si="112"/>
        <v>0</v>
      </c>
      <c r="S406" s="146">
        <v>0</v>
      </c>
      <c r="T406" s="147">
        <f t="shared" si="113"/>
        <v>0</v>
      </c>
      <c r="AR406" s="148" t="s">
        <v>218</v>
      </c>
      <c r="AT406" s="148" t="s">
        <v>276</v>
      </c>
      <c r="AU406" s="148" t="s">
        <v>164</v>
      </c>
      <c r="AY406" s="13" t="s">
        <v>157</v>
      </c>
      <c r="BE406" s="149">
        <f t="shared" si="114"/>
        <v>0</v>
      </c>
      <c r="BF406" s="149">
        <f t="shared" si="115"/>
        <v>0</v>
      </c>
      <c r="BG406" s="149">
        <f t="shared" si="116"/>
        <v>0</v>
      </c>
      <c r="BH406" s="149">
        <f t="shared" si="117"/>
        <v>0</v>
      </c>
      <c r="BI406" s="149">
        <f t="shared" si="118"/>
        <v>0</v>
      </c>
      <c r="BJ406" s="13" t="s">
        <v>164</v>
      </c>
      <c r="BK406" s="149">
        <f t="shared" si="119"/>
        <v>0</v>
      </c>
      <c r="BL406" s="13" t="s">
        <v>188</v>
      </c>
      <c r="BM406" s="148" t="s">
        <v>1016</v>
      </c>
    </row>
    <row r="407" spans="2:65" s="1" customFormat="1" ht="16.5" customHeight="1">
      <c r="B407" s="135"/>
      <c r="C407" s="150" t="s">
        <v>586</v>
      </c>
      <c r="D407" s="150" t="s">
        <v>276</v>
      </c>
      <c r="E407" s="151" t="s">
        <v>1017</v>
      </c>
      <c r="F407" s="152" t="s">
        <v>1018</v>
      </c>
      <c r="G407" s="153" t="s">
        <v>300</v>
      </c>
      <c r="H407" s="154">
        <v>24</v>
      </c>
      <c r="I407" s="155"/>
      <c r="J407" s="156">
        <f t="shared" si="110"/>
        <v>0</v>
      </c>
      <c r="K407" s="157"/>
      <c r="L407" s="158"/>
      <c r="M407" s="159" t="s">
        <v>1</v>
      </c>
      <c r="N407" s="160" t="s">
        <v>38</v>
      </c>
      <c r="P407" s="146">
        <f t="shared" si="111"/>
        <v>0</v>
      </c>
      <c r="Q407" s="146">
        <v>0</v>
      </c>
      <c r="R407" s="146">
        <f t="shared" si="112"/>
        <v>0</v>
      </c>
      <c r="S407" s="146">
        <v>0</v>
      </c>
      <c r="T407" s="147">
        <f t="shared" si="113"/>
        <v>0</v>
      </c>
      <c r="AR407" s="148" t="s">
        <v>218</v>
      </c>
      <c r="AT407" s="148" t="s">
        <v>276</v>
      </c>
      <c r="AU407" s="148" t="s">
        <v>164</v>
      </c>
      <c r="AY407" s="13" t="s">
        <v>157</v>
      </c>
      <c r="BE407" s="149">
        <f t="shared" si="114"/>
        <v>0</v>
      </c>
      <c r="BF407" s="149">
        <f t="shared" si="115"/>
        <v>0</v>
      </c>
      <c r="BG407" s="149">
        <f t="shared" si="116"/>
        <v>0</v>
      </c>
      <c r="BH407" s="149">
        <f t="shared" si="117"/>
        <v>0</v>
      </c>
      <c r="BI407" s="149">
        <f t="shared" si="118"/>
        <v>0</v>
      </c>
      <c r="BJ407" s="13" t="s">
        <v>164</v>
      </c>
      <c r="BK407" s="149">
        <f t="shared" si="119"/>
        <v>0</v>
      </c>
      <c r="BL407" s="13" t="s">
        <v>188</v>
      </c>
      <c r="BM407" s="148" t="s">
        <v>1019</v>
      </c>
    </row>
    <row r="408" spans="2:65" s="1" customFormat="1" ht="16.5" customHeight="1">
      <c r="B408" s="135"/>
      <c r="C408" s="150" t="s">
        <v>1020</v>
      </c>
      <c r="D408" s="150" t="s">
        <v>276</v>
      </c>
      <c r="E408" s="151" t="s">
        <v>1021</v>
      </c>
      <c r="F408" s="152" t="s">
        <v>1022</v>
      </c>
      <c r="G408" s="153" t="s">
        <v>300</v>
      </c>
      <c r="H408" s="154">
        <v>26</v>
      </c>
      <c r="I408" s="155"/>
      <c r="J408" s="156">
        <f t="shared" si="110"/>
        <v>0</v>
      </c>
      <c r="K408" s="157"/>
      <c r="L408" s="158"/>
      <c r="M408" s="159" t="s">
        <v>1</v>
      </c>
      <c r="N408" s="160" t="s">
        <v>38</v>
      </c>
      <c r="P408" s="146">
        <f t="shared" si="111"/>
        <v>0</v>
      </c>
      <c r="Q408" s="146">
        <v>0</v>
      </c>
      <c r="R408" s="146">
        <f t="shared" si="112"/>
        <v>0</v>
      </c>
      <c r="S408" s="146">
        <v>0</v>
      </c>
      <c r="T408" s="147">
        <f t="shared" si="113"/>
        <v>0</v>
      </c>
      <c r="AR408" s="148" t="s">
        <v>218</v>
      </c>
      <c r="AT408" s="148" t="s">
        <v>276</v>
      </c>
      <c r="AU408" s="148" t="s">
        <v>164</v>
      </c>
      <c r="AY408" s="13" t="s">
        <v>157</v>
      </c>
      <c r="BE408" s="149">
        <f t="shared" si="114"/>
        <v>0</v>
      </c>
      <c r="BF408" s="149">
        <f t="shared" si="115"/>
        <v>0</v>
      </c>
      <c r="BG408" s="149">
        <f t="shared" si="116"/>
        <v>0</v>
      </c>
      <c r="BH408" s="149">
        <f t="shared" si="117"/>
        <v>0</v>
      </c>
      <c r="BI408" s="149">
        <f t="shared" si="118"/>
        <v>0</v>
      </c>
      <c r="BJ408" s="13" t="s">
        <v>164</v>
      </c>
      <c r="BK408" s="149">
        <f t="shared" si="119"/>
        <v>0</v>
      </c>
      <c r="BL408" s="13" t="s">
        <v>188</v>
      </c>
      <c r="BM408" s="148" t="s">
        <v>1023</v>
      </c>
    </row>
    <row r="409" spans="2:65" s="1" customFormat="1" ht="24.2" customHeight="1">
      <c r="B409" s="135"/>
      <c r="C409" s="136" t="s">
        <v>590</v>
      </c>
      <c r="D409" s="136" t="s">
        <v>159</v>
      </c>
      <c r="E409" s="137" t="s">
        <v>1024</v>
      </c>
      <c r="F409" s="138" t="s">
        <v>1025</v>
      </c>
      <c r="G409" s="139" t="s">
        <v>727</v>
      </c>
      <c r="H409" s="161"/>
      <c r="I409" s="141"/>
      <c r="J409" s="142">
        <f t="shared" si="110"/>
        <v>0</v>
      </c>
      <c r="K409" s="143"/>
      <c r="L409" s="28"/>
      <c r="M409" s="144" t="s">
        <v>1</v>
      </c>
      <c r="N409" s="145" t="s">
        <v>38</v>
      </c>
      <c r="P409" s="146">
        <f t="shared" si="111"/>
        <v>0</v>
      </c>
      <c r="Q409" s="146">
        <v>0</v>
      </c>
      <c r="R409" s="146">
        <f t="shared" si="112"/>
        <v>0</v>
      </c>
      <c r="S409" s="146">
        <v>0</v>
      </c>
      <c r="T409" s="147">
        <f t="shared" si="113"/>
        <v>0</v>
      </c>
      <c r="AR409" s="148" t="s">
        <v>188</v>
      </c>
      <c r="AT409" s="148" t="s">
        <v>159</v>
      </c>
      <c r="AU409" s="148" t="s">
        <v>164</v>
      </c>
      <c r="AY409" s="13" t="s">
        <v>157</v>
      </c>
      <c r="BE409" s="149">
        <f t="shared" si="114"/>
        <v>0</v>
      </c>
      <c r="BF409" s="149">
        <f t="shared" si="115"/>
        <v>0</v>
      </c>
      <c r="BG409" s="149">
        <f t="shared" si="116"/>
        <v>0</v>
      </c>
      <c r="BH409" s="149">
        <f t="shared" si="117"/>
        <v>0</v>
      </c>
      <c r="BI409" s="149">
        <f t="shared" si="118"/>
        <v>0</v>
      </c>
      <c r="BJ409" s="13" t="s">
        <v>164</v>
      </c>
      <c r="BK409" s="149">
        <f t="shared" si="119"/>
        <v>0</v>
      </c>
      <c r="BL409" s="13" t="s">
        <v>188</v>
      </c>
      <c r="BM409" s="148" t="s">
        <v>1026</v>
      </c>
    </row>
    <row r="410" spans="2:65" s="11" customFormat="1" ht="22.9" customHeight="1">
      <c r="B410" s="123"/>
      <c r="D410" s="124" t="s">
        <v>71</v>
      </c>
      <c r="E410" s="133" t="s">
        <v>1027</v>
      </c>
      <c r="F410" s="133" t="s">
        <v>1028</v>
      </c>
      <c r="I410" s="126"/>
      <c r="J410" s="134">
        <f>BK410</f>
        <v>0</v>
      </c>
      <c r="L410" s="123"/>
      <c r="M410" s="128"/>
      <c r="P410" s="129">
        <f>SUM(P411:P424)</f>
        <v>0</v>
      </c>
      <c r="R410" s="129">
        <f>SUM(R411:R424)</f>
        <v>6.4000000000000005E-4</v>
      </c>
      <c r="T410" s="130">
        <f>SUM(T411:T424)</f>
        <v>0</v>
      </c>
      <c r="AR410" s="124" t="s">
        <v>164</v>
      </c>
      <c r="AT410" s="131" t="s">
        <v>71</v>
      </c>
      <c r="AU410" s="131" t="s">
        <v>80</v>
      </c>
      <c r="AY410" s="124" t="s">
        <v>157</v>
      </c>
      <c r="BK410" s="132">
        <f>SUM(BK411:BK424)</f>
        <v>0</v>
      </c>
    </row>
    <row r="411" spans="2:65" s="1" customFormat="1" ht="24.2" customHeight="1">
      <c r="B411" s="135"/>
      <c r="C411" s="136" t="s">
        <v>1029</v>
      </c>
      <c r="D411" s="162" t="s">
        <v>159</v>
      </c>
      <c r="E411" s="137" t="s">
        <v>1030</v>
      </c>
      <c r="F411" s="214" t="s">
        <v>3233</v>
      </c>
      <c r="G411" s="139" t="s">
        <v>300</v>
      </c>
      <c r="H411" s="140">
        <v>4</v>
      </c>
      <c r="I411" s="141"/>
      <c r="J411" s="142">
        <f t="shared" ref="J411:J424" si="120">ROUND(I411*H411,2)</f>
        <v>0</v>
      </c>
      <c r="K411" s="143"/>
      <c r="L411" s="28"/>
      <c r="M411" s="144" t="s">
        <v>1</v>
      </c>
      <c r="N411" s="145" t="s">
        <v>38</v>
      </c>
      <c r="P411" s="146">
        <f t="shared" ref="P411:P424" si="121">O411*H411</f>
        <v>0</v>
      </c>
      <c r="Q411" s="146">
        <v>1.6000000000000001E-4</v>
      </c>
      <c r="R411" s="146">
        <f t="shared" ref="R411:R424" si="122">Q411*H411</f>
        <v>6.4000000000000005E-4</v>
      </c>
      <c r="S411" s="146">
        <v>0</v>
      </c>
      <c r="T411" s="147">
        <f t="shared" ref="T411:T424" si="123">S411*H411</f>
        <v>0</v>
      </c>
      <c r="AR411" s="148" t="s">
        <v>188</v>
      </c>
      <c r="AT411" s="148" t="s">
        <v>159</v>
      </c>
      <c r="AU411" s="148" t="s">
        <v>164</v>
      </c>
      <c r="AY411" s="13" t="s">
        <v>157</v>
      </c>
      <c r="BE411" s="149">
        <f t="shared" ref="BE411:BE424" si="124">IF(N411="základná",J411,0)</f>
        <v>0</v>
      </c>
      <c r="BF411" s="149">
        <f t="shared" ref="BF411:BF424" si="125">IF(N411="znížená",J411,0)</f>
        <v>0</v>
      </c>
      <c r="BG411" s="149">
        <f t="shared" ref="BG411:BG424" si="126">IF(N411="zákl. prenesená",J411,0)</f>
        <v>0</v>
      </c>
      <c r="BH411" s="149">
        <f t="shared" ref="BH411:BH424" si="127">IF(N411="zníž. prenesená",J411,0)</f>
        <v>0</v>
      </c>
      <c r="BI411" s="149">
        <f t="shared" ref="BI411:BI424" si="128">IF(N411="nulová",J411,0)</f>
        <v>0</v>
      </c>
      <c r="BJ411" s="13" t="s">
        <v>164</v>
      </c>
      <c r="BK411" s="149">
        <f t="shared" ref="BK411:BK424" si="129">ROUND(I411*H411,2)</f>
        <v>0</v>
      </c>
      <c r="BL411" s="13" t="s">
        <v>188</v>
      </c>
      <c r="BM411" s="148" t="s">
        <v>1031</v>
      </c>
    </row>
    <row r="412" spans="2:65" s="1" customFormat="1" ht="24.2" customHeight="1">
      <c r="B412" s="135"/>
      <c r="C412" s="136" t="s">
        <v>1032</v>
      </c>
      <c r="D412" s="136" t="s">
        <v>159</v>
      </c>
      <c r="E412" s="137" t="s">
        <v>1033</v>
      </c>
      <c r="F412" s="138" t="s">
        <v>1034</v>
      </c>
      <c r="G412" s="139" t="s">
        <v>162</v>
      </c>
      <c r="H412" s="140">
        <v>167.66</v>
      </c>
      <c r="I412" s="141"/>
      <c r="J412" s="142">
        <f t="shared" si="120"/>
        <v>0</v>
      </c>
      <c r="K412" s="143"/>
      <c r="L412" s="28"/>
      <c r="M412" s="144" t="s">
        <v>1</v>
      </c>
      <c r="N412" s="145" t="s">
        <v>38</v>
      </c>
      <c r="P412" s="146">
        <f t="shared" si="121"/>
        <v>0</v>
      </c>
      <c r="Q412" s="146">
        <v>0</v>
      </c>
      <c r="R412" s="146">
        <f t="shared" si="122"/>
        <v>0</v>
      </c>
      <c r="S412" s="146">
        <v>0</v>
      </c>
      <c r="T412" s="147">
        <f t="shared" si="123"/>
        <v>0</v>
      </c>
      <c r="AR412" s="148" t="s">
        <v>188</v>
      </c>
      <c r="AT412" s="148" t="s">
        <v>159</v>
      </c>
      <c r="AU412" s="148" t="s">
        <v>164</v>
      </c>
      <c r="AY412" s="13" t="s">
        <v>157</v>
      </c>
      <c r="BE412" s="149">
        <f t="shared" si="124"/>
        <v>0</v>
      </c>
      <c r="BF412" s="149">
        <f t="shared" si="125"/>
        <v>0</v>
      </c>
      <c r="BG412" s="149">
        <f t="shared" si="126"/>
        <v>0</v>
      </c>
      <c r="BH412" s="149">
        <f t="shared" si="127"/>
        <v>0</v>
      </c>
      <c r="BI412" s="149">
        <f t="shared" si="128"/>
        <v>0</v>
      </c>
      <c r="BJ412" s="13" t="s">
        <v>164</v>
      </c>
      <c r="BK412" s="149">
        <f t="shared" si="129"/>
        <v>0</v>
      </c>
      <c r="BL412" s="13" t="s">
        <v>188</v>
      </c>
      <c r="BM412" s="148" t="s">
        <v>1035</v>
      </c>
    </row>
    <row r="413" spans="2:65" s="1" customFormat="1" ht="21.75" customHeight="1">
      <c r="B413" s="135"/>
      <c r="C413" s="136" t="s">
        <v>593</v>
      </c>
      <c r="D413" s="136" t="s">
        <v>159</v>
      </c>
      <c r="E413" s="137" t="s">
        <v>1036</v>
      </c>
      <c r="F413" s="138" t="s">
        <v>1037</v>
      </c>
      <c r="G413" s="139" t="s">
        <v>162</v>
      </c>
      <c r="H413" s="140">
        <v>166.26900000000001</v>
      </c>
      <c r="I413" s="141"/>
      <c r="J413" s="142">
        <f t="shared" si="120"/>
        <v>0</v>
      </c>
      <c r="K413" s="143"/>
      <c r="L413" s="28"/>
      <c r="M413" s="144" t="s">
        <v>1</v>
      </c>
      <c r="N413" s="145" t="s">
        <v>38</v>
      </c>
      <c r="P413" s="146">
        <f t="shared" si="121"/>
        <v>0</v>
      </c>
      <c r="Q413" s="146">
        <v>0</v>
      </c>
      <c r="R413" s="146">
        <f t="shared" si="122"/>
        <v>0</v>
      </c>
      <c r="S413" s="146">
        <v>0</v>
      </c>
      <c r="T413" s="147">
        <f t="shared" si="123"/>
        <v>0</v>
      </c>
      <c r="AR413" s="148" t="s">
        <v>188</v>
      </c>
      <c r="AT413" s="148" t="s">
        <v>159</v>
      </c>
      <c r="AU413" s="148" t="s">
        <v>164</v>
      </c>
      <c r="AY413" s="13" t="s">
        <v>157</v>
      </c>
      <c r="BE413" s="149">
        <f t="shared" si="124"/>
        <v>0</v>
      </c>
      <c r="BF413" s="149">
        <f t="shared" si="125"/>
        <v>0</v>
      </c>
      <c r="BG413" s="149">
        <f t="shared" si="126"/>
        <v>0</v>
      </c>
      <c r="BH413" s="149">
        <f t="shared" si="127"/>
        <v>0</v>
      </c>
      <c r="BI413" s="149">
        <f t="shared" si="128"/>
        <v>0</v>
      </c>
      <c r="BJ413" s="13" t="s">
        <v>164</v>
      </c>
      <c r="BK413" s="149">
        <f t="shared" si="129"/>
        <v>0</v>
      </c>
      <c r="BL413" s="13" t="s">
        <v>188</v>
      </c>
      <c r="BM413" s="148" t="s">
        <v>1038</v>
      </c>
    </row>
    <row r="414" spans="2:65" s="1" customFormat="1" ht="21.75" customHeight="1">
      <c r="B414" s="135"/>
      <c r="C414" s="136" t="s">
        <v>682</v>
      </c>
      <c r="D414" s="162" t="s">
        <v>159</v>
      </c>
      <c r="E414" s="137" t="s">
        <v>1039</v>
      </c>
      <c r="F414" s="138" t="s">
        <v>1037</v>
      </c>
      <c r="G414" s="139" t="s">
        <v>162</v>
      </c>
      <c r="H414" s="140">
        <v>26.8</v>
      </c>
      <c r="I414" s="141"/>
      <c r="J414" s="142">
        <f t="shared" si="120"/>
        <v>0</v>
      </c>
      <c r="K414" s="143"/>
      <c r="L414" s="28"/>
      <c r="M414" s="144" t="s">
        <v>1</v>
      </c>
      <c r="N414" s="145" t="s">
        <v>38</v>
      </c>
      <c r="P414" s="146">
        <f t="shared" si="121"/>
        <v>0</v>
      </c>
      <c r="Q414" s="146">
        <v>0</v>
      </c>
      <c r="R414" s="146">
        <f t="shared" si="122"/>
        <v>0</v>
      </c>
      <c r="S414" s="146">
        <v>0</v>
      </c>
      <c r="T414" s="147">
        <f t="shared" si="123"/>
        <v>0</v>
      </c>
      <c r="AR414" s="148" t="s">
        <v>188</v>
      </c>
      <c r="AT414" s="148" t="s">
        <v>159</v>
      </c>
      <c r="AU414" s="148" t="s">
        <v>164</v>
      </c>
      <c r="AY414" s="13" t="s">
        <v>157</v>
      </c>
      <c r="BE414" s="149">
        <f t="shared" si="124"/>
        <v>0</v>
      </c>
      <c r="BF414" s="149">
        <f t="shared" si="125"/>
        <v>0</v>
      </c>
      <c r="BG414" s="149">
        <f t="shared" si="126"/>
        <v>0</v>
      </c>
      <c r="BH414" s="149">
        <f t="shared" si="127"/>
        <v>0</v>
      </c>
      <c r="BI414" s="149">
        <f t="shared" si="128"/>
        <v>0</v>
      </c>
      <c r="BJ414" s="13" t="s">
        <v>164</v>
      </c>
      <c r="BK414" s="149">
        <f t="shared" si="129"/>
        <v>0</v>
      </c>
      <c r="BL414" s="13" t="s">
        <v>188</v>
      </c>
      <c r="BM414" s="148" t="s">
        <v>1040</v>
      </c>
    </row>
    <row r="415" spans="2:65" s="1" customFormat="1" ht="24.2" customHeight="1">
      <c r="B415" s="135"/>
      <c r="C415" s="136" t="s">
        <v>1041</v>
      </c>
      <c r="D415" s="136" t="s">
        <v>159</v>
      </c>
      <c r="E415" s="137" t="s">
        <v>1042</v>
      </c>
      <c r="F415" s="138" t="s">
        <v>1043</v>
      </c>
      <c r="G415" s="139" t="s">
        <v>311</v>
      </c>
      <c r="H415" s="140">
        <v>21.5</v>
      </c>
      <c r="I415" s="141"/>
      <c r="J415" s="142">
        <f t="shared" si="120"/>
        <v>0</v>
      </c>
      <c r="K415" s="143"/>
      <c r="L415" s="28"/>
      <c r="M415" s="144" t="s">
        <v>1</v>
      </c>
      <c r="N415" s="145" t="s">
        <v>38</v>
      </c>
      <c r="P415" s="146">
        <f t="shared" si="121"/>
        <v>0</v>
      </c>
      <c r="Q415" s="146">
        <v>0</v>
      </c>
      <c r="R415" s="146">
        <f t="shared" si="122"/>
        <v>0</v>
      </c>
      <c r="S415" s="146">
        <v>0</v>
      </c>
      <c r="T415" s="147">
        <f t="shared" si="123"/>
        <v>0</v>
      </c>
      <c r="AR415" s="148" t="s">
        <v>188</v>
      </c>
      <c r="AT415" s="148" t="s">
        <v>159</v>
      </c>
      <c r="AU415" s="148" t="s">
        <v>164</v>
      </c>
      <c r="AY415" s="13" t="s">
        <v>157</v>
      </c>
      <c r="BE415" s="149">
        <f t="shared" si="124"/>
        <v>0</v>
      </c>
      <c r="BF415" s="149">
        <f t="shared" si="125"/>
        <v>0</v>
      </c>
      <c r="BG415" s="149">
        <f t="shared" si="126"/>
        <v>0</v>
      </c>
      <c r="BH415" s="149">
        <f t="shared" si="127"/>
        <v>0</v>
      </c>
      <c r="BI415" s="149">
        <f t="shared" si="128"/>
        <v>0</v>
      </c>
      <c r="BJ415" s="13" t="s">
        <v>164</v>
      </c>
      <c r="BK415" s="149">
        <f t="shared" si="129"/>
        <v>0</v>
      </c>
      <c r="BL415" s="13" t="s">
        <v>188</v>
      </c>
      <c r="BM415" s="148" t="s">
        <v>1044</v>
      </c>
    </row>
    <row r="416" spans="2:65" s="1" customFormat="1" ht="16.5" customHeight="1">
      <c r="B416" s="135"/>
      <c r="C416" s="150" t="s">
        <v>598</v>
      </c>
      <c r="D416" s="150" t="s">
        <v>276</v>
      </c>
      <c r="E416" s="151" t="s">
        <v>1045</v>
      </c>
      <c r="F416" s="152" t="s">
        <v>1046</v>
      </c>
      <c r="G416" s="153" t="s">
        <v>311</v>
      </c>
      <c r="H416" s="154">
        <v>21.5</v>
      </c>
      <c r="I416" s="155"/>
      <c r="J416" s="156">
        <f t="shared" si="120"/>
        <v>0</v>
      </c>
      <c r="K416" s="157"/>
      <c r="L416" s="158"/>
      <c r="M416" s="159" t="s">
        <v>1</v>
      </c>
      <c r="N416" s="160" t="s">
        <v>38</v>
      </c>
      <c r="P416" s="146">
        <f t="shared" si="121"/>
        <v>0</v>
      </c>
      <c r="Q416" s="146">
        <v>0</v>
      </c>
      <c r="R416" s="146">
        <f t="shared" si="122"/>
        <v>0</v>
      </c>
      <c r="S416" s="146">
        <v>0</v>
      </c>
      <c r="T416" s="147">
        <f t="shared" si="123"/>
        <v>0</v>
      </c>
      <c r="AR416" s="148" t="s">
        <v>218</v>
      </c>
      <c r="AT416" s="148" t="s">
        <v>276</v>
      </c>
      <c r="AU416" s="148" t="s">
        <v>164</v>
      </c>
      <c r="AY416" s="13" t="s">
        <v>157</v>
      </c>
      <c r="BE416" s="149">
        <f t="shared" si="124"/>
        <v>0</v>
      </c>
      <c r="BF416" s="149">
        <f t="shared" si="125"/>
        <v>0</v>
      </c>
      <c r="BG416" s="149">
        <f t="shared" si="126"/>
        <v>0</v>
      </c>
      <c r="BH416" s="149">
        <f t="shared" si="127"/>
        <v>0</v>
      </c>
      <c r="BI416" s="149">
        <f t="shared" si="128"/>
        <v>0</v>
      </c>
      <c r="BJ416" s="13" t="s">
        <v>164</v>
      </c>
      <c r="BK416" s="149">
        <f t="shared" si="129"/>
        <v>0</v>
      </c>
      <c r="BL416" s="13" t="s">
        <v>188</v>
      </c>
      <c r="BM416" s="148" t="s">
        <v>1047</v>
      </c>
    </row>
    <row r="417" spans="2:65" s="1" customFormat="1" ht="24.2" customHeight="1">
      <c r="B417" s="135"/>
      <c r="C417" s="136" t="s">
        <v>1048</v>
      </c>
      <c r="D417" s="136" t="s">
        <v>159</v>
      </c>
      <c r="E417" s="137" t="s">
        <v>1049</v>
      </c>
      <c r="F417" s="138" t="s">
        <v>1050</v>
      </c>
      <c r="G417" s="139" t="s">
        <v>162</v>
      </c>
      <c r="H417" s="140">
        <v>84.68</v>
      </c>
      <c r="I417" s="141"/>
      <c r="J417" s="142">
        <f t="shared" si="120"/>
        <v>0</v>
      </c>
      <c r="K417" s="143"/>
      <c r="L417" s="28"/>
      <c r="M417" s="144" t="s">
        <v>1</v>
      </c>
      <c r="N417" s="145" t="s">
        <v>38</v>
      </c>
      <c r="P417" s="146">
        <f t="shared" si="121"/>
        <v>0</v>
      </c>
      <c r="Q417" s="146">
        <v>0</v>
      </c>
      <c r="R417" s="146">
        <f t="shared" si="122"/>
        <v>0</v>
      </c>
      <c r="S417" s="146">
        <v>0</v>
      </c>
      <c r="T417" s="147">
        <f t="shared" si="123"/>
        <v>0</v>
      </c>
      <c r="AR417" s="148" t="s">
        <v>188</v>
      </c>
      <c r="AT417" s="148" t="s">
        <v>159</v>
      </c>
      <c r="AU417" s="148" t="s">
        <v>164</v>
      </c>
      <c r="AY417" s="13" t="s">
        <v>157</v>
      </c>
      <c r="BE417" s="149">
        <f t="shared" si="124"/>
        <v>0</v>
      </c>
      <c r="BF417" s="149">
        <f t="shared" si="125"/>
        <v>0</v>
      </c>
      <c r="BG417" s="149">
        <f t="shared" si="126"/>
        <v>0</v>
      </c>
      <c r="BH417" s="149">
        <f t="shared" si="127"/>
        <v>0</v>
      </c>
      <c r="BI417" s="149">
        <f t="shared" si="128"/>
        <v>0</v>
      </c>
      <c r="BJ417" s="13" t="s">
        <v>164</v>
      </c>
      <c r="BK417" s="149">
        <f t="shared" si="129"/>
        <v>0</v>
      </c>
      <c r="BL417" s="13" t="s">
        <v>188</v>
      </c>
      <c r="BM417" s="148" t="s">
        <v>1051</v>
      </c>
    </row>
    <row r="418" spans="2:65" s="1" customFormat="1" ht="16.5" customHeight="1">
      <c r="B418" s="135"/>
      <c r="C418" s="136" t="s">
        <v>601</v>
      </c>
      <c r="D418" s="136" t="s">
        <v>159</v>
      </c>
      <c r="E418" s="137" t="s">
        <v>1052</v>
      </c>
      <c r="F418" s="138" t="s">
        <v>1053</v>
      </c>
      <c r="G418" s="139" t="s">
        <v>300</v>
      </c>
      <c r="H418" s="140">
        <v>2</v>
      </c>
      <c r="I418" s="141"/>
      <c r="J418" s="142">
        <f t="shared" si="120"/>
        <v>0</v>
      </c>
      <c r="K418" s="143"/>
      <c r="L418" s="28"/>
      <c r="M418" s="144" t="s">
        <v>1</v>
      </c>
      <c r="N418" s="145" t="s">
        <v>38</v>
      </c>
      <c r="P418" s="146">
        <f t="shared" si="121"/>
        <v>0</v>
      </c>
      <c r="Q418" s="146">
        <v>0</v>
      </c>
      <c r="R418" s="146">
        <f t="shared" si="122"/>
        <v>0</v>
      </c>
      <c r="S418" s="146">
        <v>0</v>
      </c>
      <c r="T418" s="147">
        <f t="shared" si="123"/>
        <v>0</v>
      </c>
      <c r="AR418" s="148" t="s">
        <v>188</v>
      </c>
      <c r="AT418" s="148" t="s">
        <v>159</v>
      </c>
      <c r="AU418" s="148" t="s">
        <v>164</v>
      </c>
      <c r="AY418" s="13" t="s">
        <v>157</v>
      </c>
      <c r="BE418" s="149">
        <f t="shared" si="124"/>
        <v>0</v>
      </c>
      <c r="BF418" s="149">
        <f t="shared" si="125"/>
        <v>0</v>
      </c>
      <c r="BG418" s="149">
        <f t="shared" si="126"/>
        <v>0</v>
      </c>
      <c r="BH418" s="149">
        <f t="shared" si="127"/>
        <v>0</v>
      </c>
      <c r="BI418" s="149">
        <f t="shared" si="128"/>
        <v>0</v>
      </c>
      <c r="BJ418" s="13" t="s">
        <v>164</v>
      </c>
      <c r="BK418" s="149">
        <f t="shared" si="129"/>
        <v>0</v>
      </c>
      <c r="BL418" s="13" t="s">
        <v>188</v>
      </c>
      <c r="BM418" s="148" t="s">
        <v>1054</v>
      </c>
    </row>
    <row r="419" spans="2:65" s="1" customFormat="1" ht="21.75" customHeight="1">
      <c r="B419" s="135"/>
      <c r="C419" s="136" t="s">
        <v>1055</v>
      </c>
      <c r="D419" s="136" t="s">
        <v>159</v>
      </c>
      <c r="E419" s="137" t="s">
        <v>1056</v>
      </c>
      <c r="F419" s="138" t="s">
        <v>1057</v>
      </c>
      <c r="G419" s="139" t="s">
        <v>311</v>
      </c>
      <c r="H419" s="140">
        <v>6.55</v>
      </c>
      <c r="I419" s="141"/>
      <c r="J419" s="142">
        <f t="shared" si="120"/>
        <v>0</v>
      </c>
      <c r="K419" s="143"/>
      <c r="L419" s="28"/>
      <c r="M419" s="144" t="s">
        <v>1</v>
      </c>
      <c r="N419" s="145" t="s">
        <v>38</v>
      </c>
      <c r="P419" s="146">
        <f t="shared" si="121"/>
        <v>0</v>
      </c>
      <c r="Q419" s="146">
        <v>0</v>
      </c>
      <c r="R419" s="146">
        <f t="shared" si="122"/>
        <v>0</v>
      </c>
      <c r="S419" s="146">
        <v>0</v>
      </c>
      <c r="T419" s="147">
        <f t="shared" si="123"/>
        <v>0</v>
      </c>
      <c r="AR419" s="148" t="s">
        <v>188</v>
      </c>
      <c r="AT419" s="148" t="s">
        <v>159</v>
      </c>
      <c r="AU419" s="148" t="s">
        <v>164</v>
      </c>
      <c r="AY419" s="13" t="s">
        <v>157</v>
      </c>
      <c r="BE419" s="149">
        <f t="shared" si="124"/>
        <v>0</v>
      </c>
      <c r="BF419" s="149">
        <f t="shared" si="125"/>
        <v>0</v>
      </c>
      <c r="BG419" s="149">
        <f t="shared" si="126"/>
        <v>0</v>
      </c>
      <c r="BH419" s="149">
        <f t="shared" si="127"/>
        <v>0</v>
      </c>
      <c r="BI419" s="149">
        <f t="shared" si="128"/>
        <v>0</v>
      </c>
      <c r="BJ419" s="13" t="s">
        <v>164</v>
      </c>
      <c r="BK419" s="149">
        <f t="shared" si="129"/>
        <v>0</v>
      </c>
      <c r="BL419" s="13" t="s">
        <v>188</v>
      </c>
      <c r="BM419" s="148" t="s">
        <v>1058</v>
      </c>
    </row>
    <row r="420" spans="2:65" s="1" customFormat="1" ht="24.2" customHeight="1">
      <c r="B420" s="135"/>
      <c r="C420" s="150" t="s">
        <v>605</v>
      </c>
      <c r="D420" s="150" t="s">
        <v>276</v>
      </c>
      <c r="E420" s="151" t="s">
        <v>1059</v>
      </c>
      <c r="F420" s="152" t="s">
        <v>1060</v>
      </c>
      <c r="G420" s="153" t="s">
        <v>597</v>
      </c>
      <c r="H420" s="154">
        <v>1</v>
      </c>
      <c r="I420" s="155"/>
      <c r="J420" s="156">
        <f t="shared" si="120"/>
        <v>0</v>
      </c>
      <c r="K420" s="157"/>
      <c r="L420" s="158"/>
      <c r="M420" s="159" t="s">
        <v>1</v>
      </c>
      <c r="N420" s="160" t="s">
        <v>38</v>
      </c>
      <c r="P420" s="146">
        <f t="shared" si="121"/>
        <v>0</v>
      </c>
      <c r="Q420" s="146">
        <v>0</v>
      </c>
      <c r="R420" s="146">
        <f t="shared" si="122"/>
        <v>0</v>
      </c>
      <c r="S420" s="146">
        <v>0</v>
      </c>
      <c r="T420" s="147">
        <f t="shared" si="123"/>
        <v>0</v>
      </c>
      <c r="AR420" s="148" t="s">
        <v>218</v>
      </c>
      <c r="AT420" s="148" t="s">
        <v>276</v>
      </c>
      <c r="AU420" s="148" t="s">
        <v>164</v>
      </c>
      <c r="AY420" s="13" t="s">
        <v>157</v>
      </c>
      <c r="BE420" s="149">
        <f t="shared" si="124"/>
        <v>0</v>
      </c>
      <c r="BF420" s="149">
        <f t="shared" si="125"/>
        <v>0</v>
      </c>
      <c r="BG420" s="149">
        <f t="shared" si="126"/>
        <v>0</v>
      </c>
      <c r="BH420" s="149">
        <f t="shared" si="127"/>
        <v>0</v>
      </c>
      <c r="BI420" s="149">
        <f t="shared" si="128"/>
        <v>0</v>
      </c>
      <c r="BJ420" s="13" t="s">
        <v>164</v>
      </c>
      <c r="BK420" s="149">
        <f t="shared" si="129"/>
        <v>0</v>
      </c>
      <c r="BL420" s="13" t="s">
        <v>188</v>
      </c>
      <c r="BM420" s="148" t="s">
        <v>1061</v>
      </c>
    </row>
    <row r="421" spans="2:65" s="1" customFormat="1" ht="24.2" customHeight="1">
      <c r="B421" s="135"/>
      <c r="C421" s="136" t="s">
        <v>1062</v>
      </c>
      <c r="D421" s="136" t="s">
        <v>159</v>
      </c>
      <c r="E421" s="137" t="s">
        <v>1063</v>
      </c>
      <c r="F421" s="138" t="s">
        <v>1064</v>
      </c>
      <c r="G421" s="139" t="s">
        <v>1065</v>
      </c>
      <c r="H421" s="140">
        <v>1296.999</v>
      </c>
      <c r="I421" s="141"/>
      <c r="J421" s="142">
        <f t="shared" si="120"/>
        <v>0</v>
      </c>
      <c r="K421" s="143"/>
      <c r="L421" s="28"/>
      <c r="M421" s="144" t="s">
        <v>1</v>
      </c>
      <c r="N421" s="145" t="s">
        <v>38</v>
      </c>
      <c r="P421" s="146">
        <f t="shared" si="121"/>
        <v>0</v>
      </c>
      <c r="Q421" s="146">
        <v>0</v>
      </c>
      <c r="R421" s="146">
        <f t="shared" si="122"/>
        <v>0</v>
      </c>
      <c r="S421" s="146">
        <v>0</v>
      </c>
      <c r="T421" s="147">
        <f t="shared" si="123"/>
        <v>0</v>
      </c>
      <c r="AR421" s="148" t="s">
        <v>188</v>
      </c>
      <c r="AT421" s="148" t="s">
        <v>159</v>
      </c>
      <c r="AU421" s="148" t="s">
        <v>164</v>
      </c>
      <c r="AY421" s="13" t="s">
        <v>157</v>
      </c>
      <c r="BE421" s="149">
        <f t="shared" si="124"/>
        <v>0</v>
      </c>
      <c r="BF421" s="149">
        <f t="shared" si="125"/>
        <v>0</v>
      </c>
      <c r="BG421" s="149">
        <f t="shared" si="126"/>
        <v>0</v>
      </c>
      <c r="BH421" s="149">
        <f t="shared" si="127"/>
        <v>0</v>
      </c>
      <c r="BI421" s="149">
        <f t="shared" si="128"/>
        <v>0</v>
      </c>
      <c r="BJ421" s="13" t="s">
        <v>164</v>
      </c>
      <c r="BK421" s="149">
        <f t="shared" si="129"/>
        <v>0</v>
      </c>
      <c r="BL421" s="13" t="s">
        <v>188</v>
      </c>
      <c r="BM421" s="148" t="s">
        <v>1066</v>
      </c>
    </row>
    <row r="422" spans="2:65" s="1" customFormat="1" ht="24.2" customHeight="1">
      <c r="B422" s="135"/>
      <c r="C422" s="150" t="s">
        <v>608</v>
      </c>
      <c r="D422" s="150" t="s">
        <v>276</v>
      </c>
      <c r="E422" s="151" t="s">
        <v>1067</v>
      </c>
      <c r="F422" s="152" t="s">
        <v>1068</v>
      </c>
      <c r="G422" s="153" t="s">
        <v>1065</v>
      </c>
      <c r="H422" s="154">
        <v>1295.5999999999999</v>
      </c>
      <c r="I422" s="155"/>
      <c r="J422" s="156">
        <f t="shared" si="120"/>
        <v>0</v>
      </c>
      <c r="K422" s="157"/>
      <c r="L422" s="158"/>
      <c r="M422" s="159" t="s">
        <v>1</v>
      </c>
      <c r="N422" s="160" t="s">
        <v>38</v>
      </c>
      <c r="P422" s="146">
        <f t="shared" si="121"/>
        <v>0</v>
      </c>
      <c r="Q422" s="146">
        <v>0</v>
      </c>
      <c r="R422" s="146">
        <f t="shared" si="122"/>
        <v>0</v>
      </c>
      <c r="S422" s="146">
        <v>0</v>
      </c>
      <c r="T422" s="147">
        <f t="shared" si="123"/>
        <v>0</v>
      </c>
      <c r="AR422" s="148" t="s">
        <v>218</v>
      </c>
      <c r="AT422" s="148" t="s">
        <v>276</v>
      </c>
      <c r="AU422" s="148" t="s">
        <v>164</v>
      </c>
      <c r="AY422" s="13" t="s">
        <v>157</v>
      </c>
      <c r="BE422" s="149">
        <f t="shared" si="124"/>
        <v>0</v>
      </c>
      <c r="BF422" s="149">
        <f t="shared" si="125"/>
        <v>0</v>
      </c>
      <c r="BG422" s="149">
        <f t="shared" si="126"/>
        <v>0</v>
      </c>
      <c r="BH422" s="149">
        <f t="shared" si="127"/>
        <v>0</v>
      </c>
      <c r="BI422" s="149">
        <f t="shared" si="128"/>
        <v>0</v>
      </c>
      <c r="BJ422" s="13" t="s">
        <v>164</v>
      </c>
      <c r="BK422" s="149">
        <f t="shared" si="129"/>
        <v>0</v>
      </c>
      <c r="BL422" s="13" t="s">
        <v>188</v>
      </c>
      <c r="BM422" s="148" t="s">
        <v>1069</v>
      </c>
    </row>
    <row r="423" spans="2:65" s="1" customFormat="1" ht="24.2" customHeight="1">
      <c r="B423" s="135"/>
      <c r="C423" s="150" t="s">
        <v>1070</v>
      </c>
      <c r="D423" s="150" t="s">
        <v>276</v>
      </c>
      <c r="E423" s="151" t="s">
        <v>1071</v>
      </c>
      <c r="F423" s="152" t="s">
        <v>1072</v>
      </c>
      <c r="G423" s="153" t="s">
        <v>206</v>
      </c>
      <c r="H423" s="154">
        <v>1.399</v>
      </c>
      <c r="I423" s="155"/>
      <c r="J423" s="156">
        <f t="shared" si="120"/>
        <v>0</v>
      </c>
      <c r="K423" s="157"/>
      <c r="L423" s="158"/>
      <c r="M423" s="159" t="s">
        <v>1</v>
      </c>
      <c r="N423" s="160" t="s">
        <v>38</v>
      </c>
      <c r="P423" s="146">
        <f t="shared" si="121"/>
        <v>0</v>
      </c>
      <c r="Q423" s="146">
        <v>0</v>
      </c>
      <c r="R423" s="146">
        <f t="shared" si="122"/>
        <v>0</v>
      </c>
      <c r="S423" s="146">
        <v>0</v>
      </c>
      <c r="T423" s="147">
        <f t="shared" si="123"/>
        <v>0</v>
      </c>
      <c r="AR423" s="148" t="s">
        <v>218</v>
      </c>
      <c r="AT423" s="148" t="s">
        <v>276</v>
      </c>
      <c r="AU423" s="148" t="s">
        <v>164</v>
      </c>
      <c r="AY423" s="13" t="s">
        <v>157</v>
      </c>
      <c r="BE423" s="149">
        <f t="shared" si="124"/>
        <v>0</v>
      </c>
      <c r="BF423" s="149">
        <f t="shared" si="125"/>
        <v>0</v>
      </c>
      <c r="BG423" s="149">
        <f t="shared" si="126"/>
        <v>0</v>
      </c>
      <c r="BH423" s="149">
        <f t="shared" si="127"/>
        <v>0</v>
      </c>
      <c r="BI423" s="149">
        <f t="shared" si="128"/>
        <v>0</v>
      </c>
      <c r="BJ423" s="13" t="s">
        <v>164</v>
      </c>
      <c r="BK423" s="149">
        <f t="shared" si="129"/>
        <v>0</v>
      </c>
      <c r="BL423" s="13" t="s">
        <v>188</v>
      </c>
      <c r="BM423" s="148" t="s">
        <v>1073</v>
      </c>
    </row>
    <row r="424" spans="2:65" s="1" customFormat="1" ht="24.2" customHeight="1">
      <c r="B424" s="135"/>
      <c r="C424" s="136" t="s">
        <v>612</v>
      </c>
      <c r="D424" s="136" t="s">
        <v>159</v>
      </c>
      <c r="E424" s="137" t="s">
        <v>1074</v>
      </c>
      <c r="F424" s="138" t="s">
        <v>1075</v>
      </c>
      <c r="G424" s="139" t="s">
        <v>727</v>
      </c>
      <c r="H424" s="161"/>
      <c r="I424" s="141"/>
      <c r="J424" s="142">
        <f t="shared" si="120"/>
        <v>0</v>
      </c>
      <c r="K424" s="143"/>
      <c r="L424" s="28"/>
      <c r="M424" s="144" t="s">
        <v>1</v>
      </c>
      <c r="N424" s="145" t="s">
        <v>38</v>
      </c>
      <c r="P424" s="146">
        <f t="shared" si="121"/>
        <v>0</v>
      </c>
      <c r="Q424" s="146">
        <v>0</v>
      </c>
      <c r="R424" s="146">
        <f t="shared" si="122"/>
        <v>0</v>
      </c>
      <c r="S424" s="146">
        <v>0</v>
      </c>
      <c r="T424" s="147">
        <f t="shared" si="123"/>
        <v>0</v>
      </c>
      <c r="AR424" s="148" t="s">
        <v>188</v>
      </c>
      <c r="AT424" s="148" t="s">
        <v>159</v>
      </c>
      <c r="AU424" s="148" t="s">
        <v>164</v>
      </c>
      <c r="AY424" s="13" t="s">
        <v>157</v>
      </c>
      <c r="BE424" s="149">
        <f t="shared" si="124"/>
        <v>0</v>
      </c>
      <c r="BF424" s="149">
        <f t="shared" si="125"/>
        <v>0</v>
      </c>
      <c r="BG424" s="149">
        <f t="shared" si="126"/>
        <v>0</v>
      </c>
      <c r="BH424" s="149">
        <f t="shared" si="127"/>
        <v>0</v>
      </c>
      <c r="BI424" s="149">
        <f t="shared" si="128"/>
        <v>0</v>
      </c>
      <c r="BJ424" s="13" t="s">
        <v>164</v>
      </c>
      <c r="BK424" s="149">
        <f t="shared" si="129"/>
        <v>0</v>
      </c>
      <c r="BL424" s="13" t="s">
        <v>188</v>
      </c>
      <c r="BM424" s="148" t="s">
        <v>1076</v>
      </c>
    </row>
    <row r="425" spans="2:65" s="11" customFormat="1" ht="22.9" customHeight="1">
      <c r="B425" s="123"/>
      <c r="D425" s="124" t="s">
        <v>71</v>
      </c>
      <c r="E425" s="133" t="s">
        <v>1077</v>
      </c>
      <c r="F425" s="133" t="s">
        <v>1078</v>
      </c>
      <c r="I425" s="126"/>
      <c r="J425" s="134">
        <f>BK425</f>
        <v>0</v>
      </c>
      <c r="L425" s="123"/>
      <c r="M425" s="128"/>
      <c r="P425" s="129">
        <f>SUM(P426:P436)</f>
        <v>0</v>
      </c>
      <c r="R425" s="129">
        <f>SUM(R426:R436)</f>
        <v>0</v>
      </c>
      <c r="T425" s="130">
        <f>SUM(T426:T436)</f>
        <v>0</v>
      </c>
      <c r="AR425" s="124" t="s">
        <v>164</v>
      </c>
      <c r="AT425" s="131" t="s">
        <v>71</v>
      </c>
      <c r="AU425" s="131" t="s">
        <v>80</v>
      </c>
      <c r="AY425" s="124" t="s">
        <v>157</v>
      </c>
      <c r="BK425" s="132">
        <f>SUM(BK426:BK436)</f>
        <v>0</v>
      </c>
    </row>
    <row r="426" spans="2:65" s="1" customFormat="1" ht="37.9" customHeight="1">
      <c r="B426" s="135"/>
      <c r="C426" s="136" t="s">
        <v>1079</v>
      </c>
      <c r="D426" s="136" t="s">
        <v>159</v>
      </c>
      <c r="E426" s="137" t="s">
        <v>1080</v>
      </c>
      <c r="F426" s="138" t="s">
        <v>1081</v>
      </c>
      <c r="G426" s="139" t="s">
        <v>162</v>
      </c>
      <c r="H426" s="140">
        <v>66.400000000000006</v>
      </c>
      <c r="I426" s="141"/>
      <c r="J426" s="142">
        <f t="shared" ref="J426:J436" si="130">ROUND(I426*H426,2)</f>
        <v>0</v>
      </c>
      <c r="K426" s="143"/>
      <c r="L426" s="28"/>
      <c r="M426" s="144" t="s">
        <v>1</v>
      </c>
      <c r="N426" s="145" t="s">
        <v>38</v>
      </c>
      <c r="P426" s="146">
        <f t="shared" ref="P426:P436" si="131">O426*H426</f>
        <v>0</v>
      </c>
      <c r="Q426" s="146">
        <v>0</v>
      </c>
      <c r="R426" s="146">
        <f t="shared" ref="R426:R436" si="132">Q426*H426</f>
        <v>0</v>
      </c>
      <c r="S426" s="146">
        <v>0</v>
      </c>
      <c r="T426" s="147">
        <f t="shared" ref="T426:T436" si="133">S426*H426</f>
        <v>0</v>
      </c>
      <c r="AR426" s="148" t="s">
        <v>188</v>
      </c>
      <c r="AT426" s="148" t="s">
        <v>159</v>
      </c>
      <c r="AU426" s="148" t="s">
        <v>164</v>
      </c>
      <c r="AY426" s="13" t="s">
        <v>157</v>
      </c>
      <c r="BE426" s="149">
        <f t="shared" ref="BE426:BE436" si="134">IF(N426="základná",J426,0)</f>
        <v>0</v>
      </c>
      <c r="BF426" s="149">
        <f t="shared" ref="BF426:BF436" si="135">IF(N426="znížená",J426,0)</f>
        <v>0</v>
      </c>
      <c r="BG426" s="149">
        <f t="shared" ref="BG426:BG436" si="136">IF(N426="zákl. prenesená",J426,0)</f>
        <v>0</v>
      </c>
      <c r="BH426" s="149">
        <f t="shared" ref="BH426:BH436" si="137">IF(N426="zníž. prenesená",J426,0)</f>
        <v>0</v>
      </c>
      <c r="BI426" s="149">
        <f t="shared" ref="BI426:BI436" si="138">IF(N426="nulová",J426,0)</f>
        <v>0</v>
      </c>
      <c r="BJ426" s="13" t="s">
        <v>164</v>
      </c>
      <c r="BK426" s="149">
        <f t="shared" ref="BK426:BK436" si="139">ROUND(I426*H426,2)</f>
        <v>0</v>
      </c>
      <c r="BL426" s="13" t="s">
        <v>188</v>
      </c>
      <c r="BM426" s="148" t="s">
        <v>1082</v>
      </c>
    </row>
    <row r="427" spans="2:65" s="1" customFormat="1" ht="24.2" customHeight="1">
      <c r="B427" s="135"/>
      <c r="C427" s="150" t="s">
        <v>615</v>
      </c>
      <c r="D427" s="150" t="s">
        <v>276</v>
      </c>
      <c r="E427" s="151" t="s">
        <v>1083</v>
      </c>
      <c r="F427" s="152" t="s">
        <v>1084</v>
      </c>
      <c r="G427" s="153" t="s">
        <v>300</v>
      </c>
      <c r="H427" s="154">
        <v>268.92</v>
      </c>
      <c r="I427" s="155"/>
      <c r="J427" s="156">
        <f t="shared" si="130"/>
        <v>0</v>
      </c>
      <c r="K427" s="157"/>
      <c r="L427" s="158"/>
      <c r="M427" s="159" t="s">
        <v>1</v>
      </c>
      <c r="N427" s="160" t="s">
        <v>38</v>
      </c>
      <c r="P427" s="146">
        <f t="shared" si="131"/>
        <v>0</v>
      </c>
      <c r="Q427" s="146">
        <v>0</v>
      </c>
      <c r="R427" s="146">
        <f t="shared" si="132"/>
        <v>0</v>
      </c>
      <c r="S427" s="146">
        <v>0</v>
      </c>
      <c r="T427" s="147">
        <f t="shared" si="133"/>
        <v>0</v>
      </c>
      <c r="AR427" s="148" t="s">
        <v>218</v>
      </c>
      <c r="AT427" s="148" t="s">
        <v>276</v>
      </c>
      <c r="AU427" s="148" t="s">
        <v>164</v>
      </c>
      <c r="AY427" s="13" t="s">
        <v>157</v>
      </c>
      <c r="BE427" s="149">
        <f t="shared" si="134"/>
        <v>0</v>
      </c>
      <c r="BF427" s="149">
        <f t="shared" si="135"/>
        <v>0</v>
      </c>
      <c r="BG427" s="149">
        <f t="shared" si="136"/>
        <v>0</v>
      </c>
      <c r="BH427" s="149">
        <f t="shared" si="137"/>
        <v>0</v>
      </c>
      <c r="BI427" s="149">
        <f t="shared" si="138"/>
        <v>0</v>
      </c>
      <c r="BJ427" s="13" t="s">
        <v>164</v>
      </c>
      <c r="BK427" s="149">
        <f t="shared" si="139"/>
        <v>0</v>
      </c>
      <c r="BL427" s="13" t="s">
        <v>188</v>
      </c>
      <c r="BM427" s="148" t="s">
        <v>1085</v>
      </c>
    </row>
    <row r="428" spans="2:65" s="1" customFormat="1" ht="16.5" customHeight="1">
      <c r="B428" s="135"/>
      <c r="C428" s="136" t="s">
        <v>1086</v>
      </c>
      <c r="D428" s="136" t="s">
        <v>159</v>
      </c>
      <c r="E428" s="137" t="s">
        <v>1087</v>
      </c>
      <c r="F428" s="138" t="s">
        <v>1088</v>
      </c>
      <c r="G428" s="139" t="s">
        <v>311</v>
      </c>
      <c r="H428" s="140">
        <v>67.2</v>
      </c>
      <c r="I428" s="141"/>
      <c r="J428" s="142">
        <f t="shared" si="130"/>
        <v>0</v>
      </c>
      <c r="K428" s="143"/>
      <c r="L428" s="28"/>
      <c r="M428" s="144" t="s">
        <v>1</v>
      </c>
      <c r="N428" s="145" t="s">
        <v>38</v>
      </c>
      <c r="P428" s="146">
        <f t="shared" si="131"/>
        <v>0</v>
      </c>
      <c r="Q428" s="146">
        <v>0</v>
      </c>
      <c r="R428" s="146">
        <f t="shared" si="132"/>
        <v>0</v>
      </c>
      <c r="S428" s="146">
        <v>0</v>
      </c>
      <c r="T428" s="147">
        <f t="shared" si="133"/>
        <v>0</v>
      </c>
      <c r="AR428" s="148" t="s">
        <v>188</v>
      </c>
      <c r="AT428" s="148" t="s">
        <v>159</v>
      </c>
      <c r="AU428" s="148" t="s">
        <v>164</v>
      </c>
      <c r="AY428" s="13" t="s">
        <v>157</v>
      </c>
      <c r="BE428" s="149">
        <f t="shared" si="134"/>
        <v>0</v>
      </c>
      <c r="BF428" s="149">
        <f t="shared" si="135"/>
        <v>0</v>
      </c>
      <c r="BG428" s="149">
        <f t="shared" si="136"/>
        <v>0</v>
      </c>
      <c r="BH428" s="149">
        <f t="shared" si="137"/>
        <v>0</v>
      </c>
      <c r="BI428" s="149">
        <f t="shared" si="138"/>
        <v>0</v>
      </c>
      <c r="BJ428" s="13" t="s">
        <v>164</v>
      </c>
      <c r="BK428" s="149">
        <f t="shared" si="139"/>
        <v>0</v>
      </c>
      <c r="BL428" s="13" t="s">
        <v>188</v>
      </c>
      <c r="BM428" s="148" t="s">
        <v>1089</v>
      </c>
    </row>
    <row r="429" spans="2:65" s="1" customFormat="1" ht="16.5" customHeight="1">
      <c r="B429" s="135"/>
      <c r="C429" s="136" t="s">
        <v>619</v>
      </c>
      <c r="D429" s="136" t="s">
        <v>159</v>
      </c>
      <c r="E429" s="137" t="s">
        <v>1090</v>
      </c>
      <c r="F429" s="138" t="s">
        <v>1091</v>
      </c>
      <c r="G429" s="139" t="s">
        <v>311</v>
      </c>
      <c r="H429" s="140">
        <v>67.2</v>
      </c>
      <c r="I429" s="141"/>
      <c r="J429" s="142">
        <f t="shared" si="130"/>
        <v>0</v>
      </c>
      <c r="K429" s="143"/>
      <c r="L429" s="28"/>
      <c r="M429" s="144" t="s">
        <v>1</v>
      </c>
      <c r="N429" s="145" t="s">
        <v>38</v>
      </c>
      <c r="P429" s="146">
        <f t="shared" si="131"/>
        <v>0</v>
      </c>
      <c r="Q429" s="146">
        <v>0</v>
      </c>
      <c r="R429" s="146">
        <f t="shared" si="132"/>
        <v>0</v>
      </c>
      <c r="S429" s="146">
        <v>0</v>
      </c>
      <c r="T429" s="147">
        <f t="shared" si="133"/>
        <v>0</v>
      </c>
      <c r="AR429" s="148" t="s">
        <v>188</v>
      </c>
      <c r="AT429" s="148" t="s">
        <v>159</v>
      </c>
      <c r="AU429" s="148" t="s">
        <v>164</v>
      </c>
      <c r="AY429" s="13" t="s">
        <v>157</v>
      </c>
      <c r="BE429" s="149">
        <f t="shared" si="134"/>
        <v>0</v>
      </c>
      <c r="BF429" s="149">
        <f t="shared" si="135"/>
        <v>0</v>
      </c>
      <c r="BG429" s="149">
        <f t="shared" si="136"/>
        <v>0</v>
      </c>
      <c r="BH429" s="149">
        <f t="shared" si="137"/>
        <v>0</v>
      </c>
      <c r="BI429" s="149">
        <f t="shared" si="138"/>
        <v>0</v>
      </c>
      <c r="BJ429" s="13" t="s">
        <v>164</v>
      </c>
      <c r="BK429" s="149">
        <f t="shared" si="139"/>
        <v>0</v>
      </c>
      <c r="BL429" s="13" t="s">
        <v>188</v>
      </c>
      <c r="BM429" s="148" t="s">
        <v>1092</v>
      </c>
    </row>
    <row r="430" spans="2:65" s="1" customFormat="1" ht="24.2" customHeight="1">
      <c r="B430" s="135"/>
      <c r="C430" s="136" t="s">
        <v>1093</v>
      </c>
      <c r="D430" s="136" t="s">
        <v>159</v>
      </c>
      <c r="E430" s="137" t="s">
        <v>1094</v>
      </c>
      <c r="F430" s="138" t="s">
        <v>1095</v>
      </c>
      <c r="G430" s="139" t="s">
        <v>311</v>
      </c>
      <c r="H430" s="140">
        <v>67.45</v>
      </c>
      <c r="I430" s="141"/>
      <c r="J430" s="142">
        <f t="shared" si="130"/>
        <v>0</v>
      </c>
      <c r="K430" s="143"/>
      <c r="L430" s="28"/>
      <c r="M430" s="144" t="s">
        <v>1</v>
      </c>
      <c r="N430" s="145" t="s">
        <v>38</v>
      </c>
      <c r="P430" s="146">
        <f t="shared" si="131"/>
        <v>0</v>
      </c>
      <c r="Q430" s="146">
        <v>0</v>
      </c>
      <c r="R430" s="146">
        <f t="shared" si="132"/>
        <v>0</v>
      </c>
      <c r="S430" s="146">
        <v>0</v>
      </c>
      <c r="T430" s="147">
        <f t="shared" si="133"/>
        <v>0</v>
      </c>
      <c r="AR430" s="148" t="s">
        <v>188</v>
      </c>
      <c r="AT430" s="148" t="s">
        <v>159</v>
      </c>
      <c r="AU430" s="148" t="s">
        <v>164</v>
      </c>
      <c r="AY430" s="13" t="s">
        <v>157</v>
      </c>
      <c r="BE430" s="149">
        <f t="shared" si="134"/>
        <v>0</v>
      </c>
      <c r="BF430" s="149">
        <f t="shared" si="135"/>
        <v>0</v>
      </c>
      <c r="BG430" s="149">
        <f t="shared" si="136"/>
        <v>0</v>
      </c>
      <c r="BH430" s="149">
        <f t="shared" si="137"/>
        <v>0</v>
      </c>
      <c r="BI430" s="149">
        <f t="shared" si="138"/>
        <v>0</v>
      </c>
      <c r="BJ430" s="13" t="s">
        <v>164</v>
      </c>
      <c r="BK430" s="149">
        <f t="shared" si="139"/>
        <v>0</v>
      </c>
      <c r="BL430" s="13" t="s">
        <v>188</v>
      </c>
      <c r="BM430" s="148" t="s">
        <v>1096</v>
      </c>
    </row>
    <row r="431" spans="2:65" s="1" customFormat="1" ht="24.2" customHeight="1">
      <c r="B431" s="135"/>
      <c r="C431" s="136" t="s">
        <v>622</v>
      </c>
      <c r="D431" s="136" t="s">
        <v>159</v>
      </c>
      <c r="E431" s="137" t="s">
        <v>1097</v>
      </c>
      <c r="F431" s="138" t="s">
        <v>1098</v>
      </c>
      <c r="G431" s="139" t="s">
        <v>311</v>
      </c>
      <c r="H431" s="140">
        <v>28.48</v>
      </c>
      <c r="I431" s="141"/>
      <c r="J431" s="142">
        <f t="shared" si="130"/>
        <v>0</v>
      </c>
      <c r="K431" s="143"/>
      <c r="L431" s="28"/>
      <c r="M431" s="144" t="s">
        <v>1</v>
      </c>
      <c r="N431" s="145" t="s">
        <v>38</v>
      </c>
      <c r="P431" s="146">
        <f t="shared" si="131"/>
        <v>0</v>
      </c>
      <c r="Q431" s="146">
        <v>0</v>
      </c>
      <c r="R431" s="146">
        <f t="shared" si="132"/>
        <v>0</v>
      </c>
      <c r="S431" s="146">
        <v>0</v>
      </c>
      <c r="T431" s="147">
        <f t="shared" si="133"/>
        <v>0</v>
      </c>
      <c r="AR431" s="148" t="s">
        <v>188</v>
      </c>
      <c r="AT431" s="148" t="s">
        <v>159</v>
      </c>
      <c r="AU431" s="148" t="s">
        <v>164</v>
      </c>
      <c r="AY431" s="13" t="s">
        <v>157</v>
      </c>
      <c r="BE431" s="149">
        <f t="shared" si="134"/>
        <v>0</v>
      </c>
      <c r="BF431" s="149">
        <f t="shared" si="135"/>
        <v>0</v>
      </c>
      <c r="BG431" s="149">
        <f t="shared" si="136"/>
        <v>0</v>
      </c>
      <c r="BH431" s="149">
        <f t="shared" si="137"/>
        <v>0</v>
      </c>
      <c r="BI431" s="149">
        <f t="shared" si="138"/>
        <v>0</v>
      </c>
      <c r="BJ431" s="13" t="s">
        <v>164</v>
      </c>
      <c r="BK431" s="149">
        <f t="shared" si="139"/>
        <v>0</v>
      </c>
      <c r="BL431" s="13" t="s">
        <v>188</v>
      </c>
      <c r="BM431" s="148" t="s">
        <v>1099</v>
      </c>
    </row>
    <row r="432" spans="2:65" s="1" customFormat="1" ht="24.2" customHeight="1">
      <c r="B432" s="135"/>
      <c r="C432" s="136" t="s">
        <v>1100</v>
      </c>
      <c r="D432" s="136" t="s">
        <v>159</v>
      </c>
      <c r="E432" s="137" t="s">
        <v>1101</v>
      </c>
      <c r="F432" s="138" t="s">
        <v>1102</v>
      </c>
      <c r="G432" s="139" t="s">
        <v>162</v>
      </c>
      <c r="H432" s="140">
        <v>164.24</v>
      </c>
      <c r="I432" s="141"/>
      <c r="J432" s="142">
        <f t="shared" si="130"/>
        <v>0</v>
      </c>
      <c r="K432" s="143"/>
      <c r="L432" s="28"/>
      <c r="M432" s="144" t="s">
        <v>1</v>
      </c>
      <c r="N432" s="145" t="s">
        <v>38</v>
      </c>
      <c r="P432" s="146">
        <f t="shared" si="131"/>
        <v>0</v>
      </c>
      <c r="Q432" s="146">
        <v>0</v>
      </c>
      <c r="R432" s="146">
        <f t="shared" si="132"/>
        <v>0</v>
      </c>
      <c r="S432" s="146">
        <v>0</v>
      </c>
      <c r="T432" s="147">
        <f t="shared" si="133"/>
        <v>0</v>
      </c>
      <c r="AR432" s="148" t="s">
        <v>188</v>
      </c>
      <c r="AT432" s="148" t="s">
        <v>159</v>
      </c>
      <c r="AU432" s="148" t="s">
        <v>164</v>
      </c>
      <c r="AY432" s="13" t="s">
        <v>157</v>
      </c>
      <c r="BE432" s="149">
        <f t="shared" si="134"/>
        <v>0</v>
      </c>
      <c r="BF432" s="149">
        <f t="shared" si="135"/>
        <v>0</v>
      </c>
      <c r="BG432" s="149">
        <f t="shared" si="136"/>
        <v>0</v>
      </c>
      <c r="BH432" s="149">
        <f t="shared" si="137"/>
        <v>0</v>
      </c>
      <c r="BI432" s="149">
        <f t="shared" si="138"/>
        <v>0</v>
      </c>
      <c r="BJ432" s="13" t="s">
        <v>164</v>
      </c>
      <c r="BK432" s="149">
        <f t="shared" si="139"/>
        <v>0</v>
      </c>
      <c r="BL432" s="13" t="s">
        <v>188</v>
      </c>
      <c r="BM432" s="148" t="s">
        <v>1103</v>
      </c>
    </row>
    <row r="433" spans="2:65" s="1" customFormat="1" ht="24.2" customHeight="1">
      <c r="B433" s="135"/>
      <c r="C433" s="150" t="s">
        <v>626</v>
      </c>
      <c r="D433" s="150" t="s">
        <v>276</v>
      </c>
      <c r="E433" s="151" t="s">
        <v>1104</v>
      </c>
      <c r="F433" s="152" t="s">
        <v>1105</v>
      </c>
      <c r="G433" s="153" t="s">
        <v>162</v>
      </c>
      <c r="H433" s="154">
        <v>210.32499999999999</v>
      </c>
      <c r="I433" s="155"/>
      <c r="J433" s="156">
        <f t="shared" si="130"/>
        <v>0</v>
      </c>
      <c r="K433" s="157"/>
      <c r="L433" s="158"/>
      <c r="M433" s="159" t="s">
        <v>1</v>
      </c>
      <c r="N433" s="160" t="s">
        <v>38</v>
      </c>
      <c r="P433" s="146">
        <f t="shared" si="131"/>
        <v>0</v>
      </c>
      <c r="Q433" s="146">
        <v>0</v>
      </c>
      <c r="R433" s="146">
        <f t="shared" si="132"/>
        <v>0</v>
      </c>
      <c r="S433" s="146">
        <v>0</v>
      </c>
      <c r="T433" s="147">
        <f t="shared" si="133"/>
        <v>0</v>
      </c>
      <c r="AR433" s="148" t="s">
        <v>218</v>
      </c>
      <c r="AT433" s="148" t="s">
        <v>276</v>
      </c>
      <c r="AU433" s="148" t="s">
        <v>164</v>
      </c>
      <c r="AY433" s="13" t="s">
        <v>157</v>
      </c>
      <c r="BE433" s="149">
        <f t="shared" si="134"/>
        <v>0</v>
      </c>
      <c r="BF433" s="149">
        <f t="shared" si="135"/>
        <v>0</v>
      </c>
      <c r="BG433" s="149">
        <f t="shared" si="136"/>
        <v>0</v>
      </c>
      <c r="BH433" s="149">
        <f t="shared" si="137"/>
        <v>0</v>
      </c>
      <c r="BI433" s="149">
        <f t="shared" si="138"/>
        <v>0</v>
      </c>
      <c r="BJ433" s="13" t="s">
        <v>164</v>
      </c>
      <c r="BK433" s="149">
        <f t="shared" si="139"/>
        <v>0</v>
      </c>
      <c r="BL433" s="13" t="s">
        <v>188</v>
      </c>
      <c r="BM433" s="148" t="s">
        <v>1106</v>
      </c>
    </row>
    <row r="434" spans="2:65" s="1" customFormat="1" ht="24.2" customHeight="1">
      <c r="B434" s="135"/>
      <c r="C434" s="136" t="s">
        <v>1107</v>
      </c>
      <c r="D434" s="136" t="s">
        <v>159</v>
      </c>
      <c r="E434" s="137" t="s">
        <v>1108</v>
      </c>
      <c r="F434" s="138" t="s">
        <v>1109</v>
      </c>
      <c r="G434" s="139" t="s">
        <v>162</v>
      </c>
      <c r="H434" s="140">
        <v>11.6</v>
      </c>
      <c r="I434" s="141"/>
      <c r="J434" s="142">
        <f t="shared" si="130"/>
        <v>0</v>
      </c>
      <c r="K434" s="143"/>
      <c r="L434" s="28"/>
      <c r="M434" s="144" t="s">
        <v>1</v>
      </c>
      <c r="N434" s="145" t="s">
        <v>38</v>
      </c>
      <c r="P434" s="146">
        <f t="shared" si="131"/>
        <v>0</v>
      </c>
      <c r="Q434" s="146">
        <v>0</v>
      </c>
      <c r="R434" s="146">
        <f t="shared" si="132"/>
        <v>0</v>
      </c>
      <c r="S434" s="146">
        <v>0</v>
      </c>
      <c r="T434" s="147">
        <f t="shared" si="133"/>
        <v>0</v>
      </c>
      <c r="AR434" s="148" t="s">
        <v>188</v>
      </c>
      <c r="AT434" s="148" t="s">
        <v>159</v>
      </c>
      <c r="AU434" s="148" t="s">
        <v>164</v>
      </c>
      <c r="AY434" s="13" t="s">
        <v>157</v>
      </c>
      <c r="BE434" s="149">
        <f t="shared" si="134"/>
        <v>0</v>
      </c>
      <c r="BF434" s="149">
        <f t="shared" si="135"/>
        <v>0</v>
      </c>
      <c r="BG434" s="149">
        <f t="shared" si="136"/>
        <v>0</v>
      </c>
      <c r="BH434" s="149">
        <f t="shared" si="137"/>
        <v>0</v>
      </c>
      <c r="BI434" s="149">
        <f t="shared" si="138"/>
        <v>0</v>
      </c>
      <c r="BJ434" s="13" t="s">
        <v>164</v>
      </c>
      <c r="BK434" s="149">
        <f t="shared" si="139"/>
        <v>0</v>
      </c>
      <c r="BL434" s="13" t="s">
        <v>188</v>
      </c>
      <c r="BM434" s="148" t="s">
        <v>1110</v>
      </c>
    </row>
    <row r="435" spans="2:65" s="1" customFormat="1" ht="24.2" customHeight="1">
      <c r="B435" s="135"/>
      <c r="C435" s="150" t="s">
        <v>629</v>
      </c>
      <c r="D435" s="150" t="s">
        <v>276</v>
      </c>
      <c r="E435" s="151" t="s">
        <v>1111</v>
      </c>
      <c r="F435" s="152" t="s">
        <v>1112</v>
      </c>
      <c r="G435" s="153" t="s">
        <v>162</v>
      </c>
      <c r="H435" s="154">
        <v>12.295999999999999</v>
      </c>
      <c r="I435" s="155"/>
      <c r="J435" s="156">
        <f t="shared" si="130"/>
        <v>0</v>
      </c>
      <c r="K435" s="157"/>
      <c r="L435" s="158"/>
      <c r="M435" s="159" t="s">
        <v>1</v>
      </c>
      <c r="N435" s="160" t="s">
        <v>38</v>
      </c>
      <c r="P435" s="146">
        <f t="shared" si="131"/>
        <v>0</v>
      </c>
      <c r="Q435" s="146">
        <v>0</v>
      </c>
      <c r="R435" s="146">
        <f t="shared" si="132"/>
        <v>0</v>
      </c>
      <c r="S435" s="146">
        <v>0</v>
      </c>
      <c r="T435" s="147">
        <f t="shared" si="133"/>
        <v>0</v>
      </c>
      <c r="AR435" s="148" t="s">
        <v>218</v>
      </c>
      <c r="AT435" s="148" t="s">
        <v>276</v>
      </c>
      <c r="AU435" s="148" t="s">
        <v>164</v>
      </c>
      <c r="AY435" s="13" t="s">
        <v>157</v>
      </c>
      <c r="BE435" s="149">
        <f t="shared" si="134"/>
        <v>0</v>
      </c>
      <c r="BF435" s="149">
        <f t="shared" si="135"/>
        <v>0</v>
      </c>
      <c r="BG435" s="149">
        <f t="shared" si="136"/>
        <v>0</v>
      </c>
      <c r="BH435" s="149">
        <f t="shared" si="137"/>
        <v>0</v>
      </c>
      <c r="BI435" s="149">
        <f t="shared" si="138"/>
        <v>0</v>
      </c>
      <c r="BJ435" s="13" t="s">
        <v>164</v>
      </c>
      <c r="BK435" s="149">
        <f t="shared" si="139"/>
        <v>0</v>
      </c>
      <c r="BL435" s="13" t="s">
        <v>188</v>
      </c>
      <c r="BM435" s="148" t="s">
        <v>1113</v>
      </c>
    </row>
    <row r="436" spans="2:65" s="1" customFormat="1" ht="24.2" customHeight="1">
      <c r="B436" s="135"/>
      <c r="C436" s="136" t="s">
        <v>1114</v>
      </c>
      <c r="D436" s="136" t="s">
        <v>159</v>
      </c>
      <c r="E436" s="137" t="s">
        <v>1115</v>
      </c>
      <c r="F436" s="138" t="s">
        <v>1116</v>
      </c>
      <c r="G436" s="139" t="s">
        <v>727</v>
      </c>
      <c r="H436" s="161"/>
      <c r="I436" s="141"/>
      <c r="J436" s="142">
        <f t="shared" si="130"/>
        <v>0</v>
      </c>
      <c r="K436" s="143"/>
      <c r="L436" s="28"/>
      <c r="M436" s="144" t="s">
        <v>1</v>
      </c>
      <c r="N436" s="145" t="s">
        <v>38</v>
      </c>
      <c r="P436" s="146">
        <f t="shared" si="131"/>
        <v>0</v>
      </c>
      <c r="Q436" s="146">
        <v>0</v>
      </c>
      <c r="R436" s="146">
        <f t="shared" si="132"/>
        <v>0</v>
      </c>
      <c r="S436" s="146">
        <v>0</v>
      </c>
      <c r="T436" s="147">
        <f t="shared" si="133"/>
        <v>0</v>
      </c>
      <c r="AR436" s="148" t="s">
        <v>188</v>
      </c>
      <c r="AT436" s="148" t="s">
        <v>159</v>
      </c>
      <c r="AU436" s="148" t="s">
        <v>164</v>
      </c>
      <c r="AY436" s="13" t="s">
        <v>157</v>
      </c>
      <c r="BE436" s="149">
        <f t="shared" si="134"/>
        <v>0</v>
      </c>
      <c r="BF436" s="149">
        <f t="shared" si="135"/>
        <v>0</v>
      </c>
      <c r="BG436" s="149">
        <f t="shared" si="136"/>
        <v>0</v>
      </c>
      <c r="BH436" s="149">
        <f t="shared" si="137"/>
        <v>0</v>
      </c>
      <c r="BI436" s="149">
        <f t="shared" si="138"/>
        <v>0</v>
      </c>
      <c r="BJ436" s="13" t="s">
        <v>164</v>
      </c>
      <c r="BK436" s="149">
        <f t="shared" si="139"/>
        <v>0</v>
      </c>
      <c r="BL436" s="13" t="s">
        <v>188</v>
      </c>
      <c r="BM436" s="148" t="s">
        <v>1117</v>
      </c>
    </row>
    <row r="437" spans="2:65" s="11" customFormat="1" ht="22.9" customHeight="1">
      <c r="B437" s="123"/>
      <c r="D437" s="124" t="s">
        <v>71</v>
      </c>
      <c r="E437" s="133" t="s">
        <v>1118</v>
      </c>
      <c r="F437" s="133" t="s">
        <v>1119</v>
      </c>
      <c r="I437" s="126"/>
      <c r="J437" s="134">
        <f>BK437</f>
        <v>0</v>
      </c>
      <c r="L437" s="123"/>
      <c r="M437" s="128"/>
      <c r="P437" s="129">
        <f>SUM(P438:P440)</f>
        <v>0</v>
      </c>
      <c r="R437" s="129">
        <f>SUM(R438:R440)</f>
        <v>0</v>
      </c>
      <c r="T437" s="130">
        <f>SUM(T438:T440)</f>
        <v>0</v>
      </c>
      <c r="AR437" s="124" t="s">
        <v>164</v>
      </c>
      <c r="AT437" s="131" t="s">
        <v>71</v>
      </c>
      <c r="AU437" s="131" t="s">
        <v>80</v>
      </c>
      <c r="AY437" s="124" t="s">
        <v>157</v>
      </c>
      <c r="BK437" s="132">
        <f>SUM(BK438:BK440)</f>
        <v>0</v>
      </c>
    </row>
    <row r="438" spans="2:65" s="1" customFormat="1" ht="24.2" customHeight="1">
      <c r="B438" s="135"/>
      <c r="C438" s="136" t="s">
        <v>633</v>
      </c>
      <c r="D438" s="136" t="s">
        <v>159</v>
      </c>
      <c r="E438" s="137" t="s">
        <v>1120</v>
      </c>
      <c r="F438" s="138" t="s">
        <v>1121</v>
      </c>
      <c r="G438" s="139" t="s">
        <v>311</v>
      </c>
      <c r="H438" s="140">
        <v>910.94500000000005</v>
      </c>
      <c r="I438" s="141"/>
      <c r="J438" s="142">
        <f>ROUND(I438*H438,2)</f>
        <v>0</v>
      </c>
      <c r="K438" s="143"/>
      <c r="L438" s="28"/>
      <c r="M438" s="144" t="s">
        <v>1</v>
      </c>
      <c r="N438" s="145" t="s">
        <v>38</v>
      </c>
      <c r="P438" s="146">
        <f>O438*H438</f>
        <v>0</v>
      </c>
      <c r="Q438" s="146">
        <v>0</v>
      </c>
      <c r="R438" s="146">
        <f>Q438*H438</f>
        <v>0</v>
      </c>
      <c r="S438" s="146">
        <v>0</v>
      </c>
      <c r="T438" s="147">
        <f>S438*H438</f>
        <v>0</v>
      </c>
      <c r="AR438" s="148" t="s">
        <v>188</v>
      </c>
      <c r="AT438" s="148" t="s">
        <v>159</v>
      </c>
      <c r="AU438" s="148" t="s">
        <v>164</v>
      </c>
      <c r="AY438" s="13" t="s">
        <v>157</v>
      </c>
      <c r="BE438" s="149">
        <f>IF(N438="základná",J438,0)</f>
        <v>0</v>
      </c>
      <c r="BF438" s="149">
        <f>IF(N438="znížená",J438,0)</f>
        <v>0</v>
      </c>
      <c r="BG438" s="149">
        <f>IF(N438="zákl. prenesená",J438,0)</f>
        <v>0</v>
      </c>
      <c r="BH438" s="149">
        <f>IF(N438="zníž. prenesená",J438,0)</f>
        <v>0</v>
      </c>
      <c r="BI438" s="149">
        <f>IF(N438="nulová",J438,0)</f>
        <v>0</v>
      </c>
      <c r="BJ438" s="13" t="s">
        <v>164</v>
      </c>
      <c r="BK438" s="149">
        <f>ROUND(I438*H438,2)</f>
        <v>0</v>
      </c>
      <c r="BL438" s="13" t="s">
        <v>188</v>
      </c>
      <c r="BM438" s="148" t="s">
        <v>1122</v>
      </c>
    </row>
    <row r="439" spans="2:65" s="1" customFormat="1" ht="16.5" customHeight="1">
      <c r="B439" s="135"/>
      <c r="C439" s="150" t="s">
        <v>1123</v>
      </c>
      <c r="D439" s="150" t="s">
        <v>276</v>
      </c>
      <c r="E439" s="151" t="s">
        <v>1124</v>
      </c>
      <c r="F439" s="152" t="s">
        <v>1125</v>
      </c>
      <c r="G439" s="153" t="s">
        <v>311</v>
      </c>
      <c r="H439" s="154">
        <v>1047.587</v>
      </c>
      <c r="I439" s="155"/>
      <c r="J439" s="156">
        <f>ROUND(I439*H439,2)</f>
        <v>0</v>
      </c>
      <c r="K439" s="157"/>
      <c r="L439" s="158"/>
      <c r="M439" s="159" t="s">
        <v>1</v>
      </c>
      <c r="N439" s="160" t="s">
        <v>38</v>
      </c>
      <c r="P439" s="146">
        <f>O439*H439</f>
        <v>0</v>
      </c>
      <c r="Q439" s="146">
        <v>0</v>
      </c>
      <c r="R439" s="146">
        <f>Q439*H439</f>
        <v>0</v>
      </c>
      <c r="S439" s="146">
        <v>0</v>
      </c>
      <c r="T439" s="147">
        <f>S439*H439</f>
        <v>0</v>
      </c>
      <c r="AR439" s="148" t="s">
        <v>218</v>
      </c>
      <c r="AT439" s="148" t="s">
        <v>276</v>
      </c>
      <c r="AU439" s="148" t="s">
        <v>164</v>
      </c>
      <c r="AY439" s="13" t="s">
        <v>157</v>
      </c>
      <c r="BE439" s="149">
        <f>IF(N439="základná",J439,0)</f>
        <v>0</v>
      </c>
      <c r="BF439" s="149">
        <f>IF(N439="znížená",J439,0)</f>
        <v>0</v>
      </c>
      <c r="BG439" s="149">
        <f>IF(N439="zákl. prenesená",J439,0)</f>
        <v>0</v>
      </c>
      <c r="BH439" s="149">
        <f>IF(N439="zníž. prenesená",J439,0)</f>
        <v>0</v>
      </c>
      <c r="BI439" s="149">
        <f>IF(N439="nulová",J439,0)</f>
        <v>0</v>
      </c>
      <c r="BJ439" s="13" t="s">
        <v>164</v>
      </c>
      <c r="BK439" s="149">
        <f>ROUND(I439*H439,2)</f>
        <v>0</v>
      </c>
      <c r="BL439" s="13" t="s">
        <v>188</v>
      </c>
      <c r="BM439" s="148" t="s">
        <v>1126</v>
      </c>
    </row>
    <row r="440" spans="2:65" s="1" customFormat="1" ht="24.2" customHeight="1">
      <c r="B440" s="135"/>
      <c r="C440" s="136" t="s">
        <v>636</v>
      </c>
      <c r="D440" s="136" t="s">
        <v>159</v>
      </c>
      <c r="E440" s="137" t="s">
        <v>1127</v>
      </c>
      <c r="F440" s="138" t="s">
        <v>1128</v>
      </c>
      <c r="G440" s="139" t="s">
        <v>727</v>
      </c>
      <c r="H440" s="161"/>
      <c r="I440" s="141"/>
      <c r="J440" s="142">
        <f>ROUND(I440*H440,2)</f>
        <v>0</v>
      </c>
      <c r="K440" s="143"/>
      <c r="L440" s="28"/>
      <c r="M440" s="144" t="s">
        <v>1</v>
      </c>
      <c r="N440" s="145" t="s">
        <v>38</v>
      </c>
      <c r="P440" s="146">
        <f>O440*H440</f>
        <v>0</v>
      </c>
      <c r="Q440" s="146">
        <v>0</v>
      </c>
      <c r="R440" s="146">
        <f>Q440*H440</f>
        <v>0</v>
      </c>
      <c r="S440" s="146">
        <v>0</v>
      </c>
      <c r="T440" s="147">
        <f>S440*H440</f>
        <v>0</v>
      </c>
      <c r="AR440" s="148" t="s">
        <v>188</v>
      </c>
      <c r="AT440" s="148" t="s">
        <v>159</v>
      </c>
      <c r="AU440" s="148" t="s">
        <v>164</v>
      </c>
      <c r="AY440" s="13" t="s">
        <v>157</v>
      </c>
      <c r="BE440" s="149">
        <f>IF(N440="základná",J440,0)</f>
        <v>0</v>
      </c>
      <c r="BF440" s="149">
        <f>IF(N440="znížená",J440,0)</f>
        <v>0</v>
      </c>
      <c r="BG440" s="149">
        <f>IF(N440="zákl. prenesená",J440,0)</f>
        <v>0</v>
      </c>
      <c r="BH440" s="149">
        <f>IF(N440="zníž. prenesená",J440,0)</f>
        <v>0</v>
      </c>
      <c r="BI440" s="149">
        <f>IF(N440="nulová",J440,0)</f>
        <v>0</v>
      </c>
      <c r="BJ440" s="13" t="s">
        <v>164</v>
      </c>
      <c r="BK440" s="149">
        <f>ROUND(I440*H440,2)</f>
        <v>0</v>
      </c>
      <c r="BL440" s="13" t="s">
        <v>188</v>
      </c>
      <c r="BM440" s="148" t="s">
        <v>1129</v>
      </c>
    </row>
    <row r="441" spans="2:65" s="11" customFormat="1" ht="22.9" customHeight="1">
      <c r="B441" s="123"/>
      <c r="D441" s="124" t="s">
        <v>71</v>
      </c>
      <c r="E441" s="133" t="s">
        <v>1130</v>
      </c>
      <c r="F441" s="133" t="s">
        <v>1131</v>
      </c>
      <c r="I441" s="126"/>
      <c r="J441" s="134">
        <f>BK441</f>
        <v>0</v>
      </c>
      <c r="L441" s="123"/>
      <c r="M441" s="128"/>
      <c r="P441" s="129">
        <f>SUM(P442:P443)</f>
        <v>0</v>
      </c>
      <c r="R441" s="129">
        <f>SUM(R442:R443)</f>
        <v>0</v>
      </c>
      <c r="T441" s="130">
        <f>SUM(T442:T443)</f>
        <v>0</v>
      </c>
      <c r="AR441" s="124" t="s">
        <v>164</v>
      </c>
      <c r="AT441" s="131" t="s">
        <v>71</v>
      </c>
      <c r="AU441" s="131" t="s">
        <v>80</v>
      </c>
      <c r="AY441" s="124" t="s">
        <v>157</v>
      </c>
      <c r="BK441" s="132">
        <f>SUM(BK442:BK443)</f>
        <v>0</v>
      </c>
    </row>
    <row r="442" spans="2:65" s="1" customFormat="1" ht="24.2" customHeight="1">
      <c r="B442" s="135"/>
      <c r="C442" s="136" t="s">
        <v>1132</v>
      </c>
      <c r="D442" s="136" t="s">
        <v>159</v>
      </c>
      <c r="E442" s="137" t="s">
        <v>1133</v>
      </c>
      <c r="F442" s="138" t="s">
        <v>1134</v>
      </c>
      <c r="G442" s="139" t="s">
        <v>162</v>
      </c>
      <c r="H442" s="140">
        <v>624.4</v>
      </c>
      <c r="I442" s="141"/>
      <c r="J442" s="142">
        <f>ROUND(I442*H442,2)</f>
        <v>0</v>
      </c>
      <c r="K442" s="143"/>
      <c r="L442" s="28"/>
      <c r="M442" s="144" t="s">
        <v>1</v>
      </c>
      <c r="N442" s="145" t="s">
        <v>38</v>
      </c>
      <c r="P442" s="146">
        <f>O442*H442</f>
        <v>0</v>
      </c>
      <c r="Q442" s="146">
        <v>0</v>
      </c>
      <c r="R442" s="146">
        <f>Q442*H442</f>
        <v>0</v>
      </c>
      <c r="S442" s="146">
        <v>0</v>
      </c>
      <c r="T442" s="147">
        <f>S442*H442</f>
        <v>0</v>
      </c>
      <c r="AR442" s="148" t="s">
        <v>188</v>
      </c>
      <c r="AT442" s="148" t="s">
        <v>159</v>
      </c>
      <c r="AU442" s="148" t="s">
        <v>164</v>
      </c>
      <c r="AY442" s="13" t="s">
        <v>157</v>
      </c>
      <c r="BE442" s="149">
        <f>IF(N442="základná",J442,0)</f>
        <v>0</v>
      </c>
      <c r="BF442" s="149">
        <f>IF(N442="znížená",J442,0)</f>
        <v>0</v>
      </c>
      <c r="BG442" s="149">
        <f>IF(N442="zákl. prenesená",J442,0)</f>
        <v>0</v>
      </c>
      <c r="BH442" s="149">
        <f>IF(N442="zníž. prenesená",J442,0)</f>
        <v>0</v>
      </c>
      <c r="BI442" s="149">
        <f>IF(N442="nulová",J442,0)</f>
        <v>0</v>
      </c>
      <c r="BJ442" s="13" t="s">
        <v>164</v>
      </c>
      <c r="BK442" s="149">
        <f>ROUND(I442*H442,2)</f>
        <v>0</v>
      </c>
      <c r="BL442" s="13" t="s">
        <v>188</v>
      </c>
      <c r="BM442" s="148" t="s">
        <v>1135</v>
      </c>
    </row>
    <row r="443" spans="2:65" s="1" customFormat="1" ht="24.2" customHeight="1">
      <c r="B443" s="135"/>
      <c r="C443" s="136" t="s">
        <v>640</v>
      </c>
      <c r="D443" s="136" t="s">
        <v>159</v>
      </c>
      <c r="E443" s="137" t="s">
        <v>1136</v>
      </c>
      <c r="F443" s="138" t="s">
        <v>1137</v>
      </c>
      <c r="G443" s="139" t="s">
        <v>727</v>
      </c>
      <c r="H443" s="161"/>
      <c r="I443" s="141"/>
      <c r="J443" s="142">
        <f>ROUND(I443*H443,2)</f>
        <v>0</v>
      </c>
      <c r="K443" s="143"/>
      <c r="L443" s="28"/>
      <c r="M443" s="144" t="s">
        <v>1</v>
      </c>
      <c r="N443" s="145" t="s">
        <v>38</v>
      </c>
      <c r="P443" s="146">
        <f>O443*H443</f>
        <v>0</v>
      </c>
      <c r="Q443" s="146">
        <v>0</v>
      </c>
      <c r="R443" s="146">
        <f>Q443*H443</f>
        <v>0</v>
      </c>
      <c r="S443" s="146">
        <v>0</v>
      </c>
      <c r="T443" s="147">
        <f>S443*H443</f>
        <v>0</v>
      </c>
      <c r="AR443" s="148" t="s">
        <v>188</v>
      </c>
      <c r="AT443" s="148" t="s">
        <v>159</v>
      </c>
      <c r="AU443" s="148" t="s">
        <v>164</v>
      </c>
      <c r="AY443" s="13" t="s">
        <v>157</v>
      </c>
      <c r="BE443" s="149">
        <f>IF(N443="základná",J443,0)</f>
        <v>0</v>
      </c>
      <c r="BF443" s="149">
        <f>IF(N443="znížená",J443,0)</f>
        <v>0</v>
      </c>
      <c r="BG443" s="149">
        <f>IF(N443="zákl. prenesená",J443,0)</f>
        <v>0</v>
      </c>
      <c r="BH443" s="149">
        <f>IF(N443="zníž. prenesená",J443,0)</f>
        <v>0</v>
      </c>
      <c r="BI443" s="149">
        <f>IF(N443="nulová",J443,0)</f>
        <v>0</v>
      </c>
      <c r="BJ443" s="13" t="s">
        <v>164</v>
      </c>
      <c r="BK443" s="149">
        <f>ROUND(I443*H443,2)</f>
        <v>0</v>
      </c>
      <c r="BL443" s="13" t="s">
        <v>188</v>
      </c>
      <c r="BM443" s="148" t="s">
        <v>1138</v>
      </c>
    </row>
    <row r="444" spans="2:65" s="11" customFormat="1" ht="22.9" customHeight="1">
      <c r="B444" s="123"/>
      <c r="D444" s="124" t="s">
        <v>71</v>
      </c>
      <c r="E444" s="133" t="s">
        <v>1139</v>
      </c>
      <c r="F444" s="133" t="s">
        <v>1140</v>
      </c>
      <c r="I444" s="126"/>
      <c r="J444" s="134">
        <f>BK444</f>
        <v>0</v>
      </c>
      <c r="L444" s="123"/>
      <c r="M444" s="128"/>
      <c r="P444" s="129">
        <f>SUM(P445:P446)</f>
        <v>0</v>
      </c>
      <c r="R444" s="129">
        <f>SUM(R445:R446)</f>
        <v>0</v>
      </c>
      <c r="T444" s="130">
        <f>SUM(T445:T446)</f>
        <v>0</v>
      </c>
      <c r="AR444" s="124" t="s">
        <v>164</v>
      </c>
      <c r="AT444" s="131" t="s">
        <v>71</v>
      </c>
      <c r="AU444" s="131" t="s">
        <v>80</v>
      </c>
      <c r="AY444" s="124" t="s">
        <v>157</v>
      </c>
      <c r="BK444" s="132">
        <f>SUM(BK445:BK446)</f>
        <v>0</v>
      </c>
    </row>
    <row r="445" spans="2:65" s="1" customFormat="1" ht="24.2" customHeight="1">
      <c r="B445" s="135"/>
      <c r="C445" s="136" t="s">
        <v>1141</v>
      </c>
      <c r="D445" s="136" t="s">
        <v>159</v>
      </c>
      <c r="E445" s="137" t="s">
        <v>1142</v>
      </c>
      <c r="F445" s="138" t="s">
        <v>1143</v>
      </c>
      <c r="G445" s="139" t="s">
        <v>162</v>
      </c>
      <c r="H445" s="140">
        <v>1048.8499999999999</v>
      </c>
      <c r="I445" s="141"/>
      <c r="J445" s="142">
        <f>ROUND(I445*H445,2)</f>
        <v>0</v>
      </c>
      <c r="K445" s="143"/>
      <c r="L445" s="28"/>
      <c r="M445" s="144" t="s">
        <v>1</v>
      </c>
      <c r="N445" s="145" t="s">
        <v>38</v>
      </c>
      <c r="P445" s="146">
        <f>O445*H445</f>
        <v>0</v>
      </c>
      <c r="Q445" s="146">
        <v>0</v>
      </c>
      <c r="R445" s="146">
        <f>Q445*H445</f>
        <v>0</v>
      </c>
      <c r="S445" s="146">
        <v>0</v>
      </c>
      <c r="T445" s="147">
        <f>S445*H445</f>
        <v>0</v>
      </c>
      <c r="AR445" s="148" t="s">
        <v>188</v>
      </c>
      <c r="AT445" s="148" t="s">
        <v>159</v>
      </c>
      <c r="AU445" s="148" t="s">
        <v>164</v>
      </c>
      <c r="AY445" s="13" t="s">
        <v>157</v>
      </c>
      <c r="BE445" s="149">
        <f>IF(N445="základná",J445,0)</f>
        <v>0</v>
      </c>
      <c r="BF445" s="149">
        <f>IF(N445="znížená",J445,0)</f>
        <v>0</v>
      </c>
      <c r="BG445" s="149">
        <f>IF(N445="zákl. prenesená",J445,0)</f>
        <v>0</v>
      </c>
      <c r="BH445" s="149">
        <f>IF(N445="zníž. prenesená",J445,0)</f>
        <v>0</v>
      </c>
      <c r="BI445" s="149">
        <f>IF(N445="nulová",J445,0)</f>
        <v>0</v>
      </c>
      <c r="BJ445" s="13" t="s">
        <v>164</v>
      </c>
      <c r="BK445" s="149">
        <f>ROUND(I445*H445,2)</f>
        <v>0</v>
      </c>
      <c r="BL445" s="13" t="s">
        <v>188</v>
      </c>
      <c r="BM445" s="148" t="s">
        <v>1144</v>
      </c>
    </row>
    <row r="446" spans="2:65" s="1" customFormat="1" ht="24.2" customHeight="1">
      <c r="B446" s="135"/>
      <c r="C446" s="136" t="s">
        <v>643</v>
      </c>
      <c r="D446" s="136" t="s">
        <v>159</v>
      </c>
      <c r="E446" s="137" t="s">
        <v>1145</v>
      </c>
      <c r="F446" s="138" t="s">
        <v>1146</v>
      </c>
      <c r="G446" s="139" t="s">
        <v>727</v>
      </c>
      <c r="H446" s="161"/>
      <c r="I446" s="141"/>
      <c r="J446" s="142">
        <f>ROUND(I446*H446,2)</f>
        <v>0</v>
      </c>
      <c r="K446" s="143"/>
      <c r="L446" s="28"/>
      <c r="M446" s="144" t="s">
        <v>1</v>
      </c>
      <c r="N446" s="145" t="s">
        <v>38</v>
      </c>
      <c r="P446" s="146">
        <f>O446*H446</f>
        <v>0</v>
      </c>
      <c r="Q446" s="146">
        <v>0</v>
      </c>
      <c r="R446" s="146">
        <f>Q446*H446</f>
        <v>0</v>
      </c>
      <c r="S446" s="146">
        <v>0</v>
      </c>
      <c r="T446" s="147">
        <f>S446*H446</f>
        <v>0</v>
      </c>
      <c r="AR446" s="148" t="s">
        <v>188</v>
      </c>
      <c r="AT446" s="148" t="s">
        <v>159</v>
      </c>
      <c r="AU446" s="148" t="s">
        <v>164</v>
      </c>
      <c r="AY446" s="13" t="s">
        <v>157</v>
      </c>
      <c r="BE446" s="149">
        <f>IF(N446="základná",J446,0)</f>
        <v>0</v>
      </c>
      <c r="BF446" s="149">
        <f>IF(N446="znížená",J446,0)</f>
        <v>0</v>
      </c>
      <c r="BG446" s="149">
        <f>IF(N446="zákl. prenesená",J446,0)</f>
        <v>0</v>
      </c>
      <c r="BH446" s="149">
        <f>IF(N446="zníž. prenesená",J446,0)</f>
        <v>0</v>
      </c>
      <c r="BI446" s="149">
        <f>IF(N446="nulová",J446,0)</f>
        <v>0</v>
      </c>
      <c r="BJ446" s="13" t="s">
        <v>164</v>
      </c>
      <c r="BK446" s="149">
        <f>ROUND(I446*H446,2)</f>
        <v>0</v>
      </c>
      <c r="BL446" s="13" t="s">
        <v>188</v>
      </c>
      <c r="BM446" s="148" t="s">
        <v>1147</v>
      </c>
    </row>
    <row r="447" spans="2:65" s="11" customFormat="1" ht="22.9" customHeight="1">
      <c r="B447" s="123"/>
      <c r="D447" s="124" t="s">
        <v>71</v>
      </c>
      <c r="E447" s="133" t="s">
        <v>1148</v>
      </c>
      <c r="F447" s="133" t="s">
        <v>1149</v>
      </c>
      <c r="I447" s="126"/>
      <c r="J447" s="134">
        <f>BK447</f>
        <v>0</v>
      </c>
      <c r="L447" s="123"/>
      <c r="M447" s="128"/>
      <c r="P447" s="129">
        <f>SUM(P448:P450)</f>
        <v>0</v>
      </c>
      <c r="R447" s="129">
        <f>SUM(R448:R450)</f>
        <v>0</v>
      </c>
      <c r="T447" s="130">
        <f>SUM(T448:T450)</f>
        <v>0</v>
      </c>
      <c r="AR447" s="124" t="s">
        <v>164</v>
      </c>
      <c r="AT447" s="131" t="s">
        <v>71</v>
      </c>
      <c r="AU447" s="131" t="s">
        <v>80</v>
      </c>
      <c r="AY447" s="124" t="s">
        <v>157</v>
      </c>
      <c r="BK447" s="132">
        <f>SUM(BK448:BK450)</f>
        <v>0</v>
      </c>
    </row>
    <row r="448" spans="2:65" s="1" customFormat="1" ht="24.2" customHeight="1">
      <c r="B448" s="135"/>
      <c r="C448" s="136" t="s">
        <v>1150</v>
      </c>
      <c r="D448" s="136" t="s">
        <v>159</v>
      </c>
      <c r="E448" s="137" t="s">
        <v>1151</v>
      </c>
      <c r="F448" s="138" t="s">
        <v>1152</v>
      </c>
      <c r="G448" s="139" t="s">
        <v>162</v>
      </c>
      <c r="H448" s="140">
        <v>551.32000000000005</v>
      </c>
      <c r="I448" s="141"/>
      <c r="J448" s="142">
        <f>ROUND(I448*H448,2)</f>
        <v>0</v>
      </c>
      <c r="K448" s="143"/>
      <c r="L448" s="28"/>
      <c r="M448" s="144" t="s">
        <v>1</v>
      </c>
      <c r="N448" s="145" t="s">
        <v>38</v>
      </c>
      <c r="P448" s="146">
        <f>O448*H448</f>
        <v>0</v>
      </c>
      <c r="Q448" s="146">
        <v>0</v>
      </c>
      <c r="R448" s="146">
        <f>Q448*H448</f>
        <v>0</v>
      </c>
      <c r="S448" s="146">
        <v>0</v>
      </c>
      <c r="T448" s="147">
        <f>S448*H448</f>
        <v>0</v>
      </c>
      <c r="AR448" s="148" t="s">
        <v>188</v>
      </c>
      <c r="AT448" s="148" t="s">
        <v>159</v>
      </c>
      <c r="AU448" s="148" t="s">
        <v>164</v>
      </c>
      <c r="AY448" s="13" t="s">
        <v>157</v>
      </c>
      <c r="BE448" s="149">
        <f>IF(N448="základná",J448,0)</f>
        <v>0</v>
      </c>
      <c r="BF448" s="149">
        <f>IF(N448="znížená",J448,0)</f>
        <v>0</v>
      </c>
      <c r="BG448" s="149">
        <f>IF(N448="zákl. prenesená",J448,0)</f>
        <v>0</v>
      </c>
      <c r="BH448" s="149">
        <f>IF(N448="zníž. prenesená",J448,0)</f>
        <v>0</v>
      </c>
      <c r="BI448" s="149">
        <f>IF(N448="nulová",J448,0)</f>
        <v>0</v>
      </c>
      <c r="BJ448" s="13" t="s">
        <v>164</v>
      </c>
      <c r="BK448" s="149">
        <f>ROUND(I448*H448,2)</f>
        <v>0</v>
      </c>
      <c r="BL448" s="13" t="s">
        <v>188</v>
      </c>
      <c r="BM448" s="148" t="s">
        <v>1153</v>
      </c>
    </row>
    <row r="449" spans="2:65" s="1" customFormat="1" ht="24.2" customHeight="1">
      <c r="B449" s="135"/>
      <c r="C449" s="150" t="s">
        <v>647</v>
      </c>
      <c r="D449" s="150" t="s">
        <v>276</v>
      </c>
      <c r="E449" s="151" t="s">
        <v>1154</v>
      </c>
      <c r="F449" s="152" t="s">
        <v>1155</v>
      </c>
      <c r="G449" s="153" t="s">
        <v>162</v>
      </c>
      <c r="H449" s="154">
        <v>573.37300000000005</v>
      </c>
      <c r="I449" s="155"/>
      <c r="J449" s="156">
        <f>ROUND(I449*H449,2)</f>
        <v>0</v>
      </c>
      <c r="K449" s="157"/>
      <c r="L449" s="158"/>
      <c r="M449" s="159" t="s">
        <v>1</v>
      </c>
      <c r="N449" s="160" t="s">
        <v>38</v>
      </c>
      <c r="P449" s="146">
        <f>O449*H449</f>
        <v>0</v>
      </c>
      <c r="Q449" s="146">
        <v>0</v>
      </c>
      <c r="R449" s="146">
        <f>Q449*H449</f>
        <v>0</v>
      </c>
      <c r="S449" s="146">
        <v>0</v>
      </c>
      <c r="T449" s="147">
        <f>S449*H449</f>
        <v>0</v>
      </c>
      <c r="AR449" s="148" t="s">
        <v>218</v>
      </c>
      <c r="AT449" s="148" t="s">
        <v>276</v>
      </c>
      <c r="AU449" s="148" t="s">
        <v>164</v>
      </c>
      <c r="AY449" s="13" t="s">
        <v>157</v>
      </c>
      <c r="BE449" s="149">
        <f>IF(N449="základná",J449,0)</f>
        <v>0</v>
      </c>
      <c r="BF449" s="149">
        <f>IF(N449="znížená",J449,0)</f>
        <v>0</v>
      </c>
      <c r="BG449" s="149">
        <f>IF(N449="zákl. prenesená",J449,0)</f>
        <v>0</v>
      </c>
      <c r="BH449" s="149">
        <f>IF(N449="zníž. prenesená",J449,0)</f>
        <v>0</v>
      </c>
      <c r="BI449" s="149">
        <f>IF(N449="nulová",J449,0)</f>
        <v>0</v>
      </c>
      <c r="BJ449" s="13" t="s">
        <v>164</v>
      </c>
      <c r="BK449" s="149">
        <f>ROUND(I449*H449,2)</f>
        <v>0</v>
      </c>
      <c r="BL449" s="13" t="s">
        <v>188</v>
      </c>
      <c r="BM449" s="148" t="s">
        <v>1156</v>
      </c>
    </row>
    <row r="450" spans="2:65" s="1" customFormat="1" ht="24.2" customHeight="1">
      <c r="B450" s="135"/>
      <c r="C450" s="136" t="s">
        <v>1157</v>
      </c>
      <c r="D450" s="136" t="s">
        <v>159</v>
      </c>
      <c r="E450" s="137" t="s">
        <v>1158</v>
      </c>
      <c r="F450" s="138" t="s">
        <v>1159</v>
      </c>
      <c r="G450" s="139" t="s">
        <v>727</v>
      </c>
      <c r="H450" s="161"/>
      <c r="I450" s="141"/>
      <c r="J450" s="142">
        <f>ROUND(I450*H450,2)</f>
        <v>0</v>
      </c>
      <c r="K450" s="143"/>
      <c r="L450" s="28"/>
      <c r="M450" s="144" t="s">
        <v>1</v>
      </c>
      <c r="N450" s="145" t="s">
        <v>38</v>
      </c>
      <c r="P450" s="146">
        <f>O450*H450</f>
        <v>0</v>
      </c>
      <c r="Q450" s="146">
        <v>0</v>
      </c>
      <c r="R450" s="146">
        <f>Q450*H450</f>
        <v>0</v>
      </c>
      <c r="S450" s="146">
        <v>0</v>
      </c>
      <c r="T450" s="147">
        <f>S450*H450</f>
        <v>0</v>
      </c>
      <c r="AR450" s="148" t="s">
        <v>188</v>
      </c>
      <c r="AT450" s="148" t="s">
        <v>159</v>
      </c>
      <c r="AU450" s="148" t="s">
        <v>164</v>
      </c>
      <c r="AY450" s="13" t="s">
        <v>157</v>
      </c>
      <c r="BE450" s="149">
        <f>IF(N450="základná",J450,0)</f>
        <v>0</v>
      </c>
      <c r="BF450" s="149">
        <f>IF(N450="znížená",J450,0)</f>
        <v>0</v>
      </c>
      <c r="BG450" s="149">
        <f>IF(N450="zákl. prenesená",J450,0)</f>
        <v>0</v>
      </c>
      <c r="BH450" s="149">
        <f>IF(N450="zníž. prenesená",J450,0)</f>
        <v>0</v>
      </c>
      <c r="BI450" s="149">
        <f>IF(N450="nulová",J450,0)</f>
        <v>0</v>
      </c>
      <c r="BJ450" s="13" t="s">
        <v>164</v>
      </c>
      <c r="BK450" s="149">
        <f>ROUND(I450*H450,2)</f>
        <v>0</v>
      </c>
      <c r="BL450" s="13" t="s">
        <v>188</v>
      </c>
      <c r="BM450" s="148" t="s">
        <v>1160</v>
      </c>
    </row>
    <row r="451" spans="2:65" s="11" customFormat="1" ht="22.9" customHeight="1">
      <c r="B451" s="123"/>
      <c r="D451" s="124" t="s">
        <v>71</v>
      </c>
      <c r="E451" s="133" t="s">
        <v>1161</v>
      </c>
      <c r="F451" s="133" t="s">
        <v>1162</v>
      </c>
      <c r="I451" s="126"/>
      <c r="J451" s="134">
        <f>BK451</f>
        <v>0</v>
      </c>
      <c r="L451" s="123"/>
      <c r="M451" s="128"/>
      <c r="P451" s="129">
        <f>SUM(P452:P454)</f>
        <v>0</v>
      </c>
      <c r="R451" s="129">
        <f>SUM(R452:R454)</f>
        <v>0</v>
      </c>
      <c r="T451" s="130">
        <f>SUM(T452:T454)</f>
        <v>0</v>
      </c>
      <c r="AR451" s="124" t="s">
        <v>164</v>
      </c>
      <c r="AT451" s="131" t="s">
        <v>71</v>
      </c>
      <c r="AU451" s="131" t="s">
        <v>80</v>
      </c>
      <c r="AY451" s="124" t="s">
        <v>157</v>
      </c>
      <c r="BK451" s="132">
        <f>SUM(BK452:BK454)</f>
        <v>0</v>
      </c>
    </row>
    <row r="452" spans="2:65" s="1" customFormat="1" ht="24.2" customHeight="1">
      <c r="B452" s="135"/>
      <c r="C452" s="136" t="s">
        <v>650</v>
      </c>
      <c r="D452" s="136" t="s">
        <v>159</v>
      </c>
      <c r="E452" s="137" t="s">
        <v>1163</v>
      </c>
      <c r="F452" s="138" t="s">
        <v>1164</v>
      </c>
      <c r="G452" s="139" t="s">
        <v>162</v>
      </c>
      <c r="H452" s="140">
        <v>9.2159999999999993</v>
      </c>
      <c r="I452" s="141"/>
      <c r="J452" s="142">
        <f>ROUND(I452*H452,2)</f>
        <v>0</v>
      </c>
      <c r="K452" s="143"/>
      <c r="L452" s="28"/>
      <c r="M452" s="144" t="s">
        <v>1</v>
      </c>
      <c r="N452" s="145" t="s">
        <v>38</v>
      </c>
      <c r="P452" s="146">
        <f>O452*H452</f>
        <v>0</v>
      </c>
      <c r="Q452" s="146">
        <v>0</v>
      </c>
      <c r="R452" s="146">
        <f>Q452*H452</f>
        <v>0</v>
      </c>
      <c r="S452" s="146">
        <v>0</v>
      </c>
      <c r="T452" s="147">
        <f>S452*H452</f>
        <v>0</v>
      </c>
      <c r="AR452" s="148" t="s">
        <v>188</v>
      </c>
      <c r="AT452" s="148" t="s">
        <v>159</v>
      </c>
      <c r="AU452" s="148" t="s">
        <v>164</v>
      </c>
      <c r="AY452" s="13" t="s">
        <v>157</v>
      </c>
      <c r="BE452" s="149">
        <f>IF(N452="základná",J452,0)</f>
        <v>0</v>
      </c>
      <c r="BF452" s="149">
        <f>IF(N452="znížená",J452,0)</f>
        <v>0</v>
      </c>
      <c r="BG452" s="149">
        <f>IF(N452="zákl. prenesená",J452,0)</f>
        <v>0</v>
      </c>
      <c r="BH452" s="149">
        <f>IF(N452="zníž. prenesená",J452,0)</f>
        <v>0</v>
      </c>
      <c r="BI452" s="149">
        <f>IF(N452="nulová",J452,0)</f>
        <v>0</v>
      </c>
      <c r="BJ452" s="13" t="s">
        <v>164</v>
      </c>
      <c r="BK452" s="149">
        <f>ROUND(I452*H452,2)</f>
        <v>0</v>
      </c>
      <c r="BL452" s="13" t="s">
        <v>188</v>
      </c>
      <c r="BM452" s="148" t="s">
        <v>1165</v>
      </c>
    </row>
    <row r="453" spans="2:65" s="1" customFormat="1" ht="24.2" customHeight="1">
      <c r="B453" s="135"/>
      <c r="C453" s="136" t="s">
        <v>1166</v>
      </c>
      <c r="D453" s="136" t="s">
        <v>159</v>
      </c>
      <c r="E453" s="137" t="s">
        <v>1167</v>
      </c>
      <c r="F453" s="138" t="s">
        <v>1168</v>
      </c>
      <c r="G453" s="139" t="s">
        <v>162</v>
      </c>
      <c r="H453" s="140">
        <v>9.2159999999999993</v>
      </c>
      <c r="I453" s="141"/>
      <c r="J453" s="142">
        <f>ROUND(I453*H453,2)</f>
        <v>0</v>
      </c>
      <c r="K453" s="143"/>
      <c r="L453" s="28"/>
      <c r="M453" s="144" t="s">
        <v>1</v>
      </c>
      <c r="N453" s="145" t="s">
        <v>38</v>
      </c>
      <c r="P453" s="146">
        <f>O453*H453</f>
        <v>0</v>
      </c>
      <c r="Q453" s="146">
        <v>0</v>
      </c>
      <c r="R453" s="146">
        <f>Q453*H453</f>
        <v>0</v>
      </c>
      <c r="S453" s="146">
        <v>0</v>
      </c>
      <c r="T453" s="147">
        <f>S453*H453</f>
        <v>0</v>
      </c>
      <c r="AR453" s="148" t="s">
        <v>188</v>
      </c>
      <c r="AT453" s="148" t="s">
        <v>159</v>
      </c>
      <c r="AU453" s="148" t="s">
        <v>164</v>
      </c>
      <c r="AY453" s="13" t="s">
        <v>157</v>
      </c>
      <c r="BE453" s="149">
        <f>IF(N453="základná",J453,0)</f>
        <v>0</v>
      </c>
      <c r="BF453" s="149">
        <f>IF(N453="znížená",J453,0)</f>
        <v>0</v>
      </c>
      <c r="BG453" s="149">
        <f>IF(N453="zákl. prenesená",J453,0)</f>
        <v>0</v>
      </c>
      <c r="BH453" s="149">
        <f>IF(N453="zníž. prenesená",J453,0)</f>
        <v>0</v>
      </c>
      <c r="BI453" s="149">
        <f>IF(N453="nulová",J453,0)</f>
        <v>0</v>
      </c>
      <c r="BJ453" s="13" t="s">
        <v>164</v>
      </c>
      <c r="BK453" s="149">
        <f>ROUND(I453*H453,2)</f>
        <v>0</v>
      </c>
      <c r="BL453" s="13" t="s">
        <v>188</v>
      </c>
      <c r="BM453" s="148" t="s">
        <v>1169</v>
      </c>
    </row>
    <row r="454" spans="2:65" s="1" customFormat="1" ht="37.9" customHeight="1">
      <c r="B454" s="135"/>
      <c r="C454" s="136" t="s">
        <v>654</v>
      </c>
      <c r="D454" s="136" t="s">
        <v>159</v>
      </c>
      <c r="E454" s="137" t="s">
        <v>1170</v>
      </c>
      <c r="F454" s="138" t="s">
        <v>1171</v>
      </c>
      <c r="G454" s="139" t="s">
        <v>162</v>
      </c>
      <c r="H454" s="140">
        <v>126.65300000000001</v>
      </c>
      <c r="I454" s="141"/>
      <c r="J454" s="142">
        <f>ROUND(I454*H454,2)</f>
        <v>0</v>
      </c>
      <c r="K454" s="143"/>
      <c r="L454" s="28"/>
      <c r="M454" s="144" t="s">
        <v>1</v>
      </c>
      <c r="N454" s="145" t="s">
        <v>38</v>
      </c>
      <c r="P454" s="146">
        <f>O454*H454</f>
        <v>0</v>
      </c>
      <c r="Q454" s="146">
        <v>0</v>
      </c>
      <c r="R454" s="146">
        <f>Q454*H454</f>
        <v>0</v>
      </c>
      <c r="S454" s="146">
        <v>0</v>
      </c>
      <c r="T454" s="147">
        <f>S454*H454</f>
        <v>0</v>
      </c>
      <c r="AR454" s="148" t="s">
        <v>188</v>
      </c>
      <c r="AT454" s="148" t="s">
        <v>159</v>
      </c>
      <c r="AU454" s="148" t="s">
        <v>164</v>
      </c>
      <c r="AY454" s="13" t="s">
        <v>157</v>
      </c>
      <c r="BE454" s="149">
        <f>IF(N454="základná",J454,0)</f>
        <v>0</v>
      </c>
      <c r="BF454" s="149">
        <f>IF(N454="znížená",J454,0)</f>
        <v>0</v>
      </c>
      <c r="BG454" s="149">
        <f>IF(N454="zákl. prenesená",J454,0)</f>
        <v>0</v>
      </c>
      <c r="BH454" s="149">
        <f>IF(N454="zníž. prenesená",J454,0)</f>
        <v>0</v>
      </c>
      <c r="BI454" s="149">
        <f>IF(N454="nulová",J454,0)</f>
        <v>0</v>
      </c>
      <c r="BJ454" s="13" t="s">
        <v>164</v>
      </c>
      <c r="BK454" s="149">
        <f>ROUND(I454*H454,2)</f>
        <v>0</v>
      </c>
      <c r="BL454" s="13" t="s">
        <v>188</v>
      </c>
      <c r="BM454" s="148" t="s">
        <v>1172</v>
      </c>
    </row>
    <row r="455" spans="2:65" s="11" customFormat="1" ht="22.9" customHeight="1">
      <c r="B455" s="123"/>
      <c r="D455" s="124" t="s">
        <v>71</v>
      </c>
      <c r="E455" s="133" t="s">
        <v>1173</v>
      </c>
      <c r="F455" s="133" t="s">
        <v>1174</v>
      </c>
      <c r="I455" s="126"/>
      <c r="J455" s="134">
        <f>BK455</f>
        <v>0</v>
      </c>
      <c r="L455" s="123"/>
      <c r="M455" s="128"/>
      <c r="P455" s="129">
        <f>SUM(P456:P458)</f>
        <v>0</v>
      </c>
      <c r="R455" s="129">
        <f>SUM(R456:R458)</f>
        <v>0</v>
      </c>
      <c r="T455" s="130">
        <f>SUM(T456:T458)</f>
        <v>0</v>
      </c>
      <c r="AR455" s="124" t="s">
        <v>164</v>
      </c>
      <c r="AT455" s="131" t="s">
        <v>71</v>
      </c>
      <c r="AU455" s="131" t="s">
        <v>80</v>
      </c>
      <c r="AY455" s="124" t="s">
        <v>157</v>
      </c>
      <c r="BK455" s="132">
        <f>SUM(BK456:BK458)</f>
        <v>0</v>
      </c>
    </row>
    <row r="456" spans="2:65" s="1" customFormat="1" ht="24.2" customHeight="1">
      <c r="B456" s="135"/>
      <c r="C456" s="136" t="s">
        <v>676</v>
      </c>
      <c r="D456" s="136" t="s">
        <v>159</v>
      </c>
      <c r="E456" s="137" t="s">
        <v>1175</v>
      </c>
      <c r="F456" s="138" t="s">
        <v>1176</v>
      </c>
      <c r="G456" s="139" t="s">
        <v>162</v>
      </c>
      <c r="H456" s="140">
        <v>947.99300000000005</v>
      </c>
      <c r="I456" s="141"/>
      <c r="J456" s="142">
        <f>ROUND(I456*H456,2)</f>
        <v>0</v>
      </c>
      <c r="K456" s="143"/>
      <c r="L456" s="28"/>
      <c r="M456" s="144" t="s">
        <v>1</v>
      </c>
      <c r="N456" s="145" t="s">
        <v>38</v>
      </c>
      <c r="P456" s="146">
        <f>O456*H456</f>
        <v>0</v>
      </c>
      <c r="Q456" s="146">
        <v>0</v>
      </c>
      <c r="R456" s="146">
        <f>Q456*H456</f>
        <v>0</v>
      </c>
      <c r="S456" s="146">
        <v>0</v>
      </c>
      <c r="T456" s="147">
        <f>S456*H456</f>
        <v>0</v>
      </c>
      <c r="AR456" s="148" t="s">
        <v>188</v>
      </c>
      <c r="AT456" s="148" t="s">
        <v>159</v>
      </c>
      <c r="AU456" s="148" t="s">
        <v>164</v>
      </c>
      <c r="AY456" s="13" t="s">
        <v>157</v>
      </c>
      <c r="BE456" s="149">
        <f>IF(N456="základná",J456,0)</f>
        <v>0</v>
      </c>
      <c r="BF456" s="149">
        <f>IF(N456="znížená",J456,0)</f>
        <v>0</v>
      </c>
      <c r="BG456" s="149">
        <f>IF(N456="zákl. prenesená",J456,0)</f>
        <v>0</v>
      </c>
      <c r="BH456" s="149">
        <f>IF(N456="zníž. prenesená",J456,0)</f>
        <v>0</v>
      </c>
      <c r="BI456" s="149">
        <f>IF(N456="nulová",J456,0)</f>
        <v>0</v>
      </c>
      <c r="BJ456" s="13" t="s">
        <v>164</v>
      </c>
      <c r="BK456" s="149">
        <f>ROUND(I456*H456,2)</f>
        <v>0</v>
      </c>
      <c r="BL456" s="13" t="s">
        <v>188</v>
      </c>
      <c r="BM456" s="148" t="s">
        <v>1177</v>
      </c>
    </row>
    <row r="457" spans="2:65" s="1" customFormat="1" ht="24.2" customHeight="1">
      <c r="B457" s="135"/>
      <c r="C457" s="136" t="s">
        <v>1178</v>
      </c>
      <c r="D457" s="136" t="s">
        <v>159</v>
      </c>
      <c r="E457" s="137" t="s">
        <v>1179</v>
      </c>
      <c r="F457" s="138" t="s">
        <v>1180</v>
      </c>
      <c r="G457" s="139" t="s">
        <v>162</v>
      </c>
      <c r="H457" s="140">
        <v>1435.55</v>
      </c>
      <c r="I457" s="141"/>
      <c r="J457" s="142">
        <f>ROUND(I457*H457,2)</f>
        <v>0</v>
      </c>
      <c r="K457" s="143"/>
      <c r="L457" s="28"/>
      <c r="M457" s="144" t="s">
        <v>1</v>
      </c>
      <c r="N457" s="145" t="s">
        <v>38</v>
      </c>
      <c r="P457" s="146">
        <f>O457*H457</f>
        <v>0</v>
      </c>
      <c r="Q457" s="146">
        <v>0</v>
      </c>
      <c r="R457" s="146">
        <f>Q457*H457</f>
        <v>0</v>
      </c>
      <c r="S457" s="146">
        <v>0</v>
      </c>
      <c r="T457" s="147">
        <f>S457*H457</f>
        <v>0</v>
      </c>
      <c r="AR457" s="148" t="s">
        <v>188</v>
      </c>
      <c r="AT457" s="148" t="s">
        <v>159</v>
      </c>
      <c r="AU457" s="148" t="s">
        <v>164</v>
      </c>
      <c r="AY457" s="13" t="s">
        <v>157</v>
      </c>
      <c r="BE457" s="149">
        <f>IF(N457="základná",J457,0)</f>
        <v>0</v>
      </c>
      <c r="BF457" s="149">
        <f>IF(N457="znížená",J457,0)</f>
        <v>0</v>
      </c>
      <c r="BG457" s="149">
        <f>IF(N457="zákl. prenesená",J457,0)</f>
        <v>0</v>
      </c>
      <c r="BH457" s="149">
        <f>IF(N457="zníž. prenesená",J457,0)</f>
        <v>0</v>
      </c>
      <c r="BI457" s="149">
        <f>IF(N457="nulová",J457,0)</f>
        <v>0</v>
      </c>
      <c r="BJ457" s="13" t="s">
        <v>164</v>
      </c>
      <c r="BK457" s="149">
        <f>ROUND(I457*H457,2)</f>
        <v>0</v>
      </c>
      <c r="BL457" s="13" t="s">
        <v>188</v>
      </c>
      <c r="BM457" s="148" t="s">
        <v>1181</v>
      </c>
    </row>
    <row r="458" spans="2:65" s="1" customFormat="1" ht="33" customHeight="1">
      <c r="B458" s="135"/>
      <c r="C458" s="136" t="s">
        <v>1182</v>
      </c>
      <c r="D458" s="136" t="s">
        <v>159</v>
      </c>
      <c r="E458" s="137" t="s">
        <v>1183</v>
      </c>
      <c r="F458" s="138" t="s">
        <v>1184</v>
      </c>
      <c r="G458" s="139" t="s">
        <v>162</v>
      </c>
      <c r="H458" s="140">
        <v>3492.7979999999998</v>
      </c>
      <c r="I458" s="141"/>
      <c r="J458" s="142">
        <f>ROUND(I458*H458,2)</f>
        <v>0</v>
      </c>
      <c r="K458" s="143"/>
      <c r="L458" s="28"/>
      <c r="M458" s="144" t="s">
        <v>1</v>
      </c>
      <c r="N458" s="145" t="s">
        <v>38</v>
      </c>
      <c r="P458" s="146">
        <f>O458*H458</f>
        <v>0</v>
      </c>
      <c r="Q458" s="146">
        <v>0</v>
      </c>
      <c r="R458" s="146">
        <f>Q458*H458</f>
        <v>0</v>
      </c>
      <c r="S458" s="146">
        <v>0</v>
      </c>
      <c r="T458" s="147">
        <f>S458*H458</f>
        <v>0</v>
      </c>
      <c r="AR458" s="148" t="s">
        <v>188</v>
      </c>
      <c r="AT458" s="148" t="s">
        <v>159</v>
      </c>
      <c r="AU458" s="148" t="s">
        <v>164</v>
      </c>
      <c r="AY458" s="13" t="s">
        <v>157</v>
      </c>
      <c r="BE458" s="149">
        <f>IF(N458="základná",J458,0)</f>
        <v>0</v>
      </c>
      <c r="BF458" s="149">
        <f>IF(N458="znížená",J458,0)</f>
        <v>0</v>
      </c>
      <c r="BG458" s="149">
        <f>IF(N458="zákl. prenesená",J458,0)</f>
        <v>0</v>
      </c>
      <c r="BH458" s="149">
        <f>IF(N458="zníž. prenesená",J458,0)</f>
        <v>0</v>
      </c>
      <c r="BI458" s="149">
        <f>IF(N458="nulová",J458,0)</f>
        <v>0</v>
      </c>
      <c r="BJ458" s="13" t="s">
        <v>164</v>
      </c>
      <c r="BK458" s="149">
        <f>ROUND(I458*H458,2)</f>
        <v>0</v>
      </c>
      <c r="BL458" s="13" t="s">
        <v>188</v>
      </c>
      <c r="BM458" s="148" t="s">
        <v>1185</v>
      </c>
    </row>
    <row r="459" spans="2:65" s="11" customFormat="1" ht="25.9" customHeight="1">
      <c r="B459" s="123"/>
      <c r="D459" s="124" t="s">
        <v>71</v>
      </c>
      <c r="E459" s="125" t="s">
        <v>1186</v>
      </c>
      <c r="F459" s="125" t="s">
        <v>1187</v>
      </c>
      <c r="I459" s="126"/>
      <c r="J459" s="127">
        <f>BK459</f>
        <v>0</v>
      </c>
      <c r="L459" s="123"/>
      <c r="M459" s="128"/>
      <c r="P459" s="129">
        <f>P460+P462+P464</f>
        <v>0</v>
      </c>
      <c r="R459" s="129">
        <f>R460+R462+R464</f>
        <v>0</v>
      </c>
      <c r="T459" s="130">
        <f>T460+T462+T464</f>
        <v>0</v>
      </c>
      <c r="AR459" s="124" t="s">
        <v>80</v>
      </c>
      <c r="AT459" s="131" t="s">
        <v>71</v>
      </c>
      <c r="AU459" s="131" t="s">
        <v>72</v>
      </c>
      <c r="AY459" s="124" t="s">
        <v>157</v>
      </c>
      <c r="BK459" s="132">
        <f>BK460+BK462+BK464</f>
        <v>0</v>
      </c>
    </row>
    <row r="460" spans="2:65" s="11" customFormat="1" ht="22.9" customHeight="1">
      <c r="B460" s="123"/>
      <c r="D460" s="124" t="s">
        <v>71</v>
      </c>
      <c r="E460" s="133" t="s">
        <v>1188</v>
      </c>
      <c r="F460" s="133" t="s">
        <v>1189</v>
      </c>
      <c r="I460" s="126"/>
      <c r="J460" s="134">
        <f>BK460</f>
        <v>0</v>
      </c>
      <c r="L460" s="123"/>
      <c r="M460" s="128"/>
      <c r="P460" s="129">
        <f>P461</f>
        <v>0</v>
      </c>
      <c r="R460" s="129">
        <f>R461</f>
        <v>0</v>
      </c>
      <c r="T460" s="130">
        <f>T461</f>
        <v>0</v>
      </c>
      <c r="AR460" s="124" t="s">
        <v>80</v>
      </c>
      <c r="AT460" s="131" t="s">
        <v>71</v>
      </c>
      <c r="AU460" s="131" t="s">
        <v>80</v>
      </c>
      <c r="AY460" s="124" t="s">
        <v>157</v>
      </c>
      <c r="BK460" s="132">
        <f>BK461</f>
        <v>0</v>
      </c>
    </row>
    <row r="461" spans="2:65" s="1" customFormat="1" ht="16.5" customHeight="1">
      <c r="B461" s="135"/>
      <c r="C461" s="136" t="s">
        <v>657</v>
      </c>
      <c r="D461" s="136" t="s">
        <v>159</v>
      </c>
      <c r="E461" s="137" t="s">
        <v>1190</v>
      </c>
      <c r="F461" s="138" t="s">
        <v>1191</v>
      </c>
      <c r="G461" s="139" t="s">
        <v>856</v>
      </c>
      <c r="H461" s="140">
        <v>1</v>
      </c>
      <c r="I461" s="141"/>
      <c r="J461" s="142">
        <f>ROUND(I461*H461,2)</f>
        <v>0</v>
      </c>
      <c r="K461" s="143"/>
      <c r="L461" s="28"/>
      <c r="M461" s="144" t="s">
        <v>1</v>
      </c>
      <c r="N461" s="145" t="s">
        <v>38</v>
      </c>
      <c r="P461" s="146">
        <f>O461*H461</f>
        <v>0</v>
      </c>
      <c r="Q461" s="146">
        <v>0</v>
      </c>
      <c r="R461" s="146">
        <f>Q461*H461</f>
        <v>0</v>
      </c>
      <c r="S461" s="146">
        <v>0</v>
      </c>
      <c r="T461" s="147">
        <f>S461*H461</f>
        <v>0</v>
      </c>
      <c r="AR461" s="148" t="s">
        <v>163</v>
      </c>
      <c r="AT461" s="148" t="s">
        <v>159</v>
      </c>
      <c r="AU461" s="148" t="s">
        <v>164</v>
      </c>
      <c r="AY461" s="13" t="s">
        <v>157</v>
      </c>
      <c r="BE461" s="149">
        <f>IF(N461="základná",J461,0)</f>
        <v>0</v>
      </c>
      <c r="BF461" s="149">
        <f>IF(N461="znížená",J461,0)</f>
        <v>0</v>
      </c>
      <c r="BG461" s="149">
        <f>IF(N461="zákl. prenesená",J461,0)</f>
        <v>0</v>
      </c>
      <c r="BH461" s="149">
        <f>IF(N461="zníž. prenesená",J461,0)</f>
        <v>0</v>
      </c>
      <c r="BI461" s="149">
        <f>IF(N461="nulová",J461,0)</f>
        <v>0</v>
      </c>
      <c r="BJ461" s="13" t="s">
        <v>164</v>
      </c>
      <c r="BK461" s="149">
        <f>ROUND(I461*H461,2)</f>
        <v>0</v>
      </c>
      <c r="BL461" s="13" t="s">
        <v>163</v>
      </c>
      <c r="BM461" s="148" t="s">
        <v>1192</v>
      </c>
    </row>
    <row r="462" spans="2:65" s="11" customFormat="1" ht="22.9" customHeight="1">
      <c r="B462" s="123"/>
      <c r="D462" s="124" t="s">
        <v>71</v>
      </c>
      <c r="E462" s="133" t="s">
        <v>1193</v>
      </c>
      <c r="F462" s="133" t="s">
        <v>1194</v>
      </c>
      <c r="I462" s="126"/>
      <c r="J462" s="134">
        <f>BK462</f>
        <v>0</v>
      </c>
      <c r="L462" s="123"/>
      <c r="M462" s="128"/>
      <c r="P462" s="129">
        <f>P463</f>
        <v>0</v>
      </c>
      <c r="R462" s="129">
        <f>R463</f>
        <v>0</v>
      </c>
      <c r="T462" s="130">
        <f>T463</f>
        <v>0</v>
      </c>
      <c r="AR462" s="124" t="s">
        <v>80</v>
      </c>
      <c r="AT462" s="131" t="s">
        <v>71</v>
      </c>
      <c r="AU462" s="131" t="s">
        <v>80</v>
      </c>
      <c r="AY462" s="124" t="s">
        <v>157</v>
      </c>
      <c r="BK462" s="132">
        <f>BK463</f>
        <v>0</v>
      </c>
    </row>
    <row r="463" spans="2:65" s="1" customFormat="1" ht="16.5" customHeight="1">
      <c r="B463" s="135"/>
      <c r="C463" s="136" t="s">
        <v>1195</v>
      </c>
      <c r="D463" s="136" t="s">
        <v>159</v>
      </c>
      <c r="E463" s="137" t="s">
        <v>1196</v>
      </c>
      <c r="F463" s="138" t="s">
        <v>1197</v>
      </c>
      <c r="G463" s="139" t="s">
        <v>856</v>
      </c>
      <c r="H463" s="140">
        <v>1</v>
      </c>
      <c r="I463" s="141"/>
      <c r="J463" s="142">
        <f>ROUND(I463*H463,2)</f>
        <v>0</v>
      </c>
      <c r="K463" s="143"/>
      <c r="L463" s="28"/>
      <c r="M463" s="144" t="s">
        <v>1</v>
      </c>
      <c r="N463" s="145" t="s">
        <v>38</v>
      </c>
      <c r="P463" s="146">
        <f>O463*H463</f>
        <v>0</v>
      </c>
      <c r="Q463" s="146">
        <v>0</v>
      </c>
      <c r="R463" s="146">
        <f>Q463*H463</f>
        <v>0</v>
      </c>
      <c r="S463" s="146">
        <v>0</v>
      </c>
      <c r="T463" s="147">
        <f>S463*H463</f>
        <v>0</v>
      </c>
      <c r="AR463" s="148" t="s">
        <v>163</v>
      </c>
      <c r="AT463" s="148" t="s">
        <v>159</v>
      </c>
      <c r="AU463" s="148" t="s">
        <v>164</v>
      </c>
      <c r="AY463" s="13" t="s">
        <v>157</v>
      </c>
      <c r="BE463" s="149">
        <f>IF(N463="základná",J463,0)</f>
        <v>0</v>
      </c>
      <c r="BF463" s="149">
        <f>IF(N463="znížená",J463,0)</f>
        <v>0</v>
      </c>
      <c r="BG463" s="149">
        <f>IF(N463="zákl. prenesená",J463,0)</f>
        <v>0</v>
      </c>
      <c r="BH463" s="149">
        <f>IF(N463="zníž. prenesená",J463,0)</f>
        <v>0</v>
      </c>
      <c r="BI463" s="149">
        <f>IF(N463="nulová",J463,0)</f>
        <v>0</v>
      </c>
      <c r="BJ463" s="13" t="s">
        <v>164</v>
      </c>
      <c r="BK463" s="149">
        <f>ROUND(I463*H463,2)</f>
        <v>0</v>
      </c>
      <c r="BL463" s="13" t="s">
        <v>163</v>
      </c>
      <c r="BM463" s="148" t="s">
        <v>1198</v>
      </c>
    </row>
    <row r="464" spans="2:65" s="11" customFormat="1" ht="22.9" customHeight="1">
      <c r="B464" s="123"/>
      <c r="D464" s="124" t="s">
        <v>71</v>
      </c>
      <c r="E464" s="133" t="s">
        <v>1199</v>
      </c>
      <c r="F464" s="133" t="s">
        <v>1200</v>
      </c>
      <c r="I464" s="126"/>
      <c r="J464" s="134">
        <f>BK464</f>
        <v>0</v>
      </c>
      <c r="L464" s="123"/>
      <c r="M464" s="128"/>
      <c r="P464" s="129">
        <f>P465</f>
        <v>0</v>
      </c>
      <c r="R464" s="129">
        <f>R465</f>
        <v>0</v>
      </c>
      <c r="T464" s="130">
        <f>T465</f>
        <v>0</v>
      </c>
      <c r="AR464" s="124" t="s">
        <v>80</v>
      </c>
      <c r="AT464" s="131" t="s">
        <v>71</v>
      </c>
      <c r="AU464" s="131" t="s">
        <v>80</v>
      </c>
      <c r="AY464" s="124" t="s">
        <v>157</v>
      </c>
      <c r="BK464" s="132">
        <f>BK465</f>
        <v>0</v>
      </c>
    </row>
    <row r="465" spans="2:65" s="1" customFormat="1" ht="16.5" customHeight="1">
      <c r="B465" s="135"/>
      <c r="C465" s="136" t="s">
        <v>662</v>
      </c>
      <c r="D465" s="136" t="s">
        <v>159</v>
      </c>
      <c r="E465" s="137" t="s">
        <v>1201</v>
      </c>
      <c r="F465" s="138" t="s">
        <v>1202</v>
      </c>
      <c r="G465" s="139" t="s">
        <v>856</v>
      </c>
      <c r="H465" s="140">
        <v>1</v>
      </c>
      <c r="I465" s="141"/>
      <c r="J465" s="142">
        <f>ROUND(I465*H465,2)</f>
        <v>0</v>
      </c>
      <c r="K465" s="143"/>
      <c r="L465" s="28"/>
      <c r="M465" s="144" t="s">
        <v>1</v>
      </c>
      <c r="N465" s="145" t="s">
        <v>38</v>
      </c>
      <c r="P465" s="146">
        <f>O465*H465</f>
        <v>0</v>
      </c>
      <c r="Q465" s="146">
        <v>0</v>
      </c>
      <c r="R465" s="146">
        <f>Q465*H465</f>
        <v>0</v>
      </c>
      <c r="S465" s="146">
        <v>0</v>
      </c>
      <c r="T465" s="147">
        <f>S465*H465</f>
        <v>0</v>
      </c>
      <c r="AR465" s="148" t="s">
        <v>163</v>
      </c>
      <c r="AT465" s="148" t="s">
        <v>159</v>
      </c>
      <c r="AU465" s="148" t="s">
        <v>164</v>
      </c>
      <c r="AY465" s="13" t="s">
        <v>157</v>
      </c>
      <c r="BE465" s="149">
        <f>IF(N465="základná",J465,0)</f>
        <v>0</v>
      </c>
      <c r="BF465" s="149">
        <f>IF(N465="znížená",J465,0)</f>
        <v>0</v>
      </c>
      <c r="BG465" s="149">
        <f>IF(N465="zákl. prenesená",J465,0)</f>
        <v>0</v>
      </c>
      <c r="BH465" s="149">
        <f>IF(N465="zníž. prenesená",J465,0)</f>
        <v>0</v>
      </c>
      <c r="BI465" s="149">
        <f>IF(N465="nulová",J465,0)</f>
        <v>0</v>
      </c>
      <c r="BJ465" s="13" t="s">
        <v>164</v>
      </c>
      <c r="BK465" s="149">
        <f>ROUND(I465*H465,2)</f>
        <v>0</v>
      </c>
      <c r="BL465" s="13" t="s">
        <v>163</v>
      </c>
      <c r="BM465" s="148" t="s">
        <v>1203</v>
      </c>
    </row>
    <row r="466" spans="2:65" s="11" customFormat="1" ht="25.9" customHeight="1">
      <c r="B466" s="123"/>
      <c r="D466" s="124" t="s">
        <v>71</v>
      </c>
      <c r="E466" s="125" t="s">
        <v>1204</v>
      </c>
      <c r="F466" s="125" t="s">
        <v>1205</v>
      </c>
      <c r="I466" s="126"/>
      <c r="J466" s="127">
        <f>BK466</f>
        <v>0</v>
      </c>
      <c r="L466" s="123"/>
      <c r="M466" s="128"/>
      <c r="P466" s="129">
        <f>SUM(P467:P472)</f>
        <v>0</v>
      </c>
      <c r="R466" s="129">
        <f>SUM(R467:R472)</f>
        <v>0</v>
      </c>
      <c r="T466" s="130">
        <f>SUM(T467:T472)</f>
        <v>0</v>
      </c>
      <c r="AR466" s="124" t="s">
        <v>175</v>
      </c>
      <c r="AT466" s="131" t="s">
        <v>71</v>
      </c>
      <c r="AU466" s="131" t="s">
        <v>72</v>
      </c>
      <c r="AY466" s="124" t="s">
        <v>157</v>
      </c>
      <c r="BK466" s="132">
        <f>SUM(BK467:BK472)</f>
        <v>0</v>
      </c>
    </row>
    <row r="467" spans="2:65" s="1" customFormat="1" ht="37.9" customHeight="1">
      <c r="B467" s="135"/>
      <c r="C467" s="136" t="s">
        <v>666</v>
      </c>
      <c r="D467" s="136" t="s">
        <v>159</v>
      </c>
      <c r="E467" s="137" t="s">
        <v>1206</v>
      </c>
      <c r="F467" s="138" t="s">
        <v>1207</v>
      </c>
      <c r="G467" s="139" t="s">
        <v>1208</v>
      </c>
      <c r="H467" s="140">
        <v>4000</v>
      </c>
      <c r="I467" s="141"/>
      <c r="J467" s="142">
        <f t="shared" ref="J467:J472" si="140">ROUND(I467*H467,2)</f>
        <v>0</v>
      </c>
      <c r="K467" s="143"/>
      <c r="L467" s="28"/>
      <c r="M467" s="144" t="s">
        <v>1</v>
      </c>
      <c r="N467" s="145" t="s">
        <v>38</v>
      </c>
      <c r="P467" s="146">
        <f t="shared" ref="P467:P472" si="141">O467*H467</f>
        <v>0</v>
      </c>
      <c r="Q467" s="146">
        <v>0</v>
      </c>
      <c r="R467" s="146">
        <f t="shared" ref="R467:R472" si="142">Q467*H467</f>
        <v>0</v>
      </c>
      <c r="S467" s="146">
        <v>0</v>
      </c>
      <c r="T467" s="147">
        <f t="shared" ref="T467:T472" si="143">S467*H467</f>
        <v>0</v>
      </c>
      <c r="AR467" s="148" t="s">
        <v>163</v>
      </c>
      <c r="AT467" s="148" t="s">
        <v>159</v>
      </c>
      <c r="AU467" s="148" t="s">
        <v>80</v>
      </c>
      <c r="AY467" s="13" t="s">
        <v>157</v>
      </c>
      <c r="BE467" s="149">
        <f t="shared" ref="BE467:BE472" si="144">IF(N467="základná",J467,0)</f>
        <v>0</v>
      </c>
      <c r="BF467" s="149">
        <f t="shared" ref="BF467:BF472" si="145">IF(N467="znížená",J467,0)</f>
        <v>0</v>
      </c>
      <c r="BG467" s="149">
        <f t="shared" ref="BG467:BG472" si="146">IF(N467="zákl. prenesená",J467,0)</f>
        <v>0</v>
      </c>
      <c r="BH467" s="149">
        <f t="shared" ref="BH467:BH472" si="147">IF(N467="zníž. prenesená",J467,0)</f>
        <v>0</v>
      </c>
      <c r="BI467" s="149">
        <f t="shared" ref="BI467:BI472" si="148">IF(N467="nulová",J467,0)</f>
        <v>0</v>
      </c>
      <c r="BJ467" s="13" t="s">
        <v>164</v>
      </c>
      <c r="BK467" s="149">
        <f t="shared" ref="BK467:BK472" si="149">ROUND(I467*H467,2)</f>
        <v>0</v>
      </c>
      <c r="BL467" s="13" t="s">
        <v>163</v>
      </c>
      <c r="BM467" s="148" t="s">
        <v>1209</v>
      </c>
    </row>
    <row r="468" spans="2:65" s="1" customFormat="1" ht="24.2" customHeight="1">
      <c r="B468" s="135"/>
      <c r="C468" s="136" t="s">
        <v>1210</v>
      </c>
      <c r="D468" s="136" t="s">
        <v>159</v>
      </c>
      <c r="E468" s="137" t="s">
        <v>1211</v>
      </c>
      <c r="F468" s="138" t="s">
        <v>1212</v>
      </c>
      <c r="G468" s="139" t="s">
        <v>1208</v>
      </c>
      <c r="H468" s="140">
        <v>2500</v>
      </c>
      <c r="I468" s="141"/>
      <c r="J468" s="142">
        <f t="shared" si="140"/>
        <v>0</v>
      </c>
      <c r="K468" s="143"/>
      <c r="L468" s="28"/>
      <c r="M468" s="144" t="s">
        <v>1</v>
      </c>
      <c r="N468" s="145" t="s">
        <v>38</v>
      </c>
      <c r="P468" s="146">
        <f t="shared" si="141"/>
        <v>0</v>
      </c>
      <c r="Q468" s="146">
        <v>0</v>
      </c>
      <c r="R468" s="146">
        <f t="shared" si="142"/>
        <v>0</v>
      </c>
      <c r="S468" s="146">
        <v>0</v>
      </c>
      <c r="T468" s="147">
        <f t="shared" si="143"/>
        <v>0</v>
      </c>
      <c r="AR468" s="148" t="s">
        <v>163</v>
      </c>
      <c r="AT468" s="148" t="s">
        <v>159</v>
      </c>
      <c r="AU468" s="148" t="s">
        <v>80</v>
      </c>
      <c r="AY468" s="13" t="s">
        <v>157</v>
      </c>
      <c r="BE468" s="149">
        <f t="shared" si="144"/>
        <v>0</v>
      </c>
      <c r="BF468" s="149">
        <f t="shared" si="145"/>
        <v>0</v>
      </c>
      <c r="BG468" s="149">
        <f t="shared" si="146"/>
        <v>0</v>
      </c>
      <c r="BH468" s="149">
        <f t="shared" si="147"/>
        <v>0</v>
      </c>
      <c r="BI468" s="149">
        <f t="shared" si="148"/>
        <v>0</v>
      </c>
      <c r="BJ468" s="13" t="s">
        <v>164</v>
      </c>
      <c r="BK468" s="149">
        <f t="shared" si="149"/>
        <v>0</v>
      </c>
      <c r="BL468" s="13" t="s">
        <v>163</v>
      </c>
      <c r="BM468" s="148" t="s">
        <v>1213</v>
      </c>
    </row>
    <row r="469" spans="2:65" s="1" customFormat="1" ht="16.5" customHeight="1">
      <c r="B469" s="135"/>
      <c r="C469" s="136" t="s">
        <v>669</v>
      </c>
      <c r="D469" s="136" t="s">
        <v>159</v>
      </c>
      <c r="E469" s="137" t="s">
        <v>1214</v>
      </c>
      <c r="F469" s="138" t="s">
        <v>1215</v>
      </c>
      <c r="G469" s="139" t="s">
        <v>1208</v>
      </c>
      <c r="H469" s="140">
        <v>6000</v>
      </c>
      <c r="I469" s="141"/>
      <c r="J469" s="142">
        <f t="shared" si="140"/>
        <v>0</v>
      </c>
      <c r="K469" s="143"/>
      <c r="L469" s="28"/>
      <c r="M469" s="144" t="s">
        <v>1</v>
      </c>
      <c r="N469" s="145" t="s">
        <v>38</v>
      </c>
      <c r="P469" s="146">
        <f t="shared" si="141"/>
        <v>0</v>
      </c>
      <c r="Q469" s="146">
        <v>0</v>
      </c>
      <c r="R469" s="146">
        <f t="shared" si="142"/>
        <v>0</v>
      </c>
      <c r="S469" s="146">
        <v>0</v>
      </c>
      <c r="T469" s="147">
        <f t="shared" si="143"/>
        <v>0</v>
      </c>
      <c r="AR469" s="148" t="s">
        <v>163</v>
      </c>
      <c r="AT469" s="148" t="s">
        <v>159</v>
      </c>
      <c r="AU469" s="148" t="s">
        <v>80</v>
      </c>
      <c r="AY469" s="13" t="s">
        <v>157</v>
      </c>
      <c r="BE469" s="149">
        <f t="shared" si="144"/>
        <v>0</v>
      </c>
      <c r="BF469" s="149">
        <f t="shared" si="145"/>
        <v>0</v>
      </c>
      <c r="BG469" s="149">
        <f t="shared" si="146"/>
        <v>0</v>
      </c>
      <c r="BH469" s="149">
        <f t="shared" si="147"/>
        <v>0</v>
      </c>
      <c r="BI469" s="149">
        <f t="shared" si="148"/>
        <v>0</v>
      </c>
      <c r="BJ469" s="13" t="s">
        <v>164</v>
      </c>
      <c r="BK469" s="149">
        <f t="shared" si="149"/>
        <v>0</v>
      </c>
      <c r="BL469" s="13" t="s">
        <v>163</v>
      </c>
      <c r="BM469" s="148" t="s">
        <v>1216</v>
      </c>
    </row>
    <row r="470" spans="2:65" s="1" customFormat="1" ht="24.2" customHeight="1">
      <c r="B470" s="135"/>
      <c r="C470" s="136" t="s">
        <v>1217</v>
      </c>
      <c r="D470" s="136" t="s">
        <v>159</v>
      </c>
      <c r="E470" s="137" t="s">
        <v>1218</v>
      </c>
      <c r="F470" s="138" t="s">
        <v>1219</v>
      </c>
      <c r="G470" s="139" t="s">
        <v>1208</v>
      </c>
      <c r="H470" s="140">
        <v>2000</v>
      </c>
      <c r="I470" s="141"/>
      <c r="J470" s="142">
        <f t="shared" si="140"/>
        <v>0</v>
      </c>
      <c r="K470" s="143"/>
      <c r="L470" s="28"/>
      <c r="M470" s="144" t="s">
        <v>1</v>
      </c>
      <c r="N470" s="145" t="s">
        <v>38</v>
      </c>
      <c r="P470" s="146">
        <f t="shared" si="141"/>
        <v>0</v>
      </c>
      <c r="Q470" s="146">
        <v>0</v>
      </c>
      <c r="R470" s="146">
        <f t="shared" si="142"/>
        <v>0</v>
      </c>
      <c r="S470" s="146">
        <v>0</v>
      </c>
      <c r="T470" s="147">
        <f t="shared" si="143"/>
        <v>0</v>
      </c>
      <c r="AR470" s="148" t="s">
        <v>163</v>
      </c>
      <c r="AT470" s="148" t="s">
        <v>159</v>
      </c>
      <c r="AU470" s="148" t="s">
        <v>80</v>
      </c>
      <c r="AY470" s="13" t="s">
        <v>157</v>
      </c>
      <c r="BE470" s="149">
        <f t="shared" si="144"/>
        <v>0</v>
      </c>
      <c r="BF470" s="149">
        <f t="shared" si="145"/>
        <v>0</v>
      </c>
      <c r="BG470" s="149">
        <f t="shared" si="146"/>
        <v>0</v>
      </c>
      <c r="BH470" s="149">
        <f t="shared" si="147"/>
        <v>0</v>
      </c>
      <c r="BI470" s="149">
        <f t="shared" si="148"/>
        <v>0</v>
      </c>
      <c r="BJ470" s="13" t="s">
        <v>164</v>
      </c>
      <c r="BK470" s="149">
        <f t="shared" si="149"/>
        <v>0</v>
      </c>
      <c r="BL470" s="13" t="s">
        <v>163</v>
      </c>
      <c r="BM470" s="148" t="s">
        <v>1220</v>
      </c>
    </row>
    <row r="471" spans="2:65" s="1" customFormat="1" ht="21.75" customHeight="1">
      <c r="B471" s="135"/>
      <c r="C471" s="136" t="s">
        <v>673</v>
      </c>
      <c r="D471" s="136" t="s">
        <v>159</v>
      </c>
      <c r="E471" s="137" t="s">
        <v>1221</v>
      </c>
      <c r="F471" s="138" t="s">
        <v>1222</v>
      </c>
      <c r="G471" s="139" t="s">
        <v>1208</v>
      </c>
      <c r="H471" s="140">
        <v>1500</v>
      </c>
      <c r="I471" s="141"/>
      <c r="J471" s="142">
        <f t="shared" si="140"/>
        <v>0</v>
      </c>
      <c r="K471" s="143"/>
      <c r="L471" s="28"/>
      <c r="M471" s="144" t="s">
        <v>1</v>
      </c>
      <c r="N471" s="145" t="s">
        <v>38</v>
      </c>
      <c r="P471" s="146">
        <f t="shared" si="141"/>
        <v>0</v>
      </c>
      <c r="Q471" s="146">
        <v>0</v>
      </c>
      <c r="R471" s="146">
        <f t="shared" si="142"/>
        <v>0</v>
      </c>
      <c r="S471" s="146">
        <v>0</v>
      </c>
      <c r="T471" s="147">
        <f t="shared" si="143"/>
        <v>0</v>
      </c>
      <c r="AR471" s="148" t="s">
        <v>163</v>
      </c>
      <c r="AT471" s="148" t="s">
        <v>159</v>
      </c>
      <c r="AU471" s="148" t="s">
        <v>80</v>
      </c>
      <c r="AY471" s="13" t="s">
        <v>157</v>
      </c>
      <c r="BE471" s="149">
        <f t="shared" si="144"/>
        <v>0</v>
      </c>
      <c r="BF471" s="149">
        <f t="shared" si="145"/>
        <v>0</v>
      </c>
      <c r="BG471" s="149">
        <f t="shared" si="146"/>
        <v>0</v>
      </c>
      <c r="BH471" s="149">
        <f t="shared" si="147"/>
        <v>0</v>
      </c>
      <c r="BI471" s="149">
        <f t="shared" si="148"/>
        <v>0</v>
      </c>
      <c r="BJ471" s="13" t="s">
        <v>164</v>
      </c>
      <c r="BK471" s="149">
        <f t="shared" si="149"/>
        <v>0</v>
      </c>
      <c r="BL471" s="13" t="s">
        <v>163</v>
      </c>
      <c r="BM471" s="148" t="s">
        <v>1223</v>
      </c>
    </row>
    <row r="472" spans="2:65" s="1" customFormat="1" ht="24.2" customHeight="1">
      <c r="B472" s="135"/>
      <c r="C472" s="136" t="s">
        <v>1224</v>
      </c>
      <c r="D472" s="136" t="s">
        <v>159</v>
      </c>
      <c r="E472" s="137" t="s">
        <v>1225</v>
      </c>
      <c r="F472" s="138" t="s">
        <v>1226</v>
      </c>
      <c r="G472" s="139" t="s">
        <v>1208</v>
      </c>
      <c r="H472" s="140">
        <v>1500</v>
      </c>
      <c r="I472" s="141"/>
      <c r="J472" s="142">
        <f t="shared" si="140"/>
        <v>0</v>
      </c>
      <c r="K472" s="143"/>
      <c r="L472" s="28"/>
      <c r="M472" s="163" t="s">
        <v>1</v>
      </c>
      <c r="N472" s="164" t="s">
        <v>38</v>
      </c>
      <c r="O472" s="165"/>
      <c r="P472" s="166">
        <f t="shared" si="141"/>
        <v>0</v>
      </c>
      <c r="Q472" s="166">
        <v>0</v>
      </c>
      <c r="R472" s="166">
        <f t="shared" si="142"/>
        <v>0</v>
      </c>
      <c r="S472" s="166">
        <v>0</v>
      </c>
      <c r="T472" s="167">
        <f t="shared" si="143"/>
        <v>0</v>
      </c>
      <c r="AR472" s="148" t="s">
        <v>163</v>
      </c>
      <c r="AT472" s="148" t="s">
        <v>159</v>
      </c>
      <c r="AU472" s="148" t="s">
        <v>80</v>
      </c>
      <c r="AY472" s="13" t="s">
        <v>157</v>
      </c>
      <c r="BE472" s="149">
        <f t="shared" si="144"/>
        <v>0</v>
      </c>
      <c r="BF472" s="149">
        <f t="shared" si="145"/>
        <v>0</v>
      </c>
      <c r="BG472" s="149">
        <f t="shared" si="146"/>
        <v>0</v>
      </c>
      <c r="BH472" s="149">
        <f t="shared" si="147"/>
        <v>0</v>
      </c>
      <c r="BI472" s="149">
        <f t="shared" si="148"/>
        <v>0</v>
      </c>
      <c r="BJ472" s="13" t="s">
        <v>164</v>
      </c>
      <c r="BK472" s="149">
        <f t="shared" si="149"/>
        <v>0</v>
      </c>
      <c r="BL472" s="13" t="s">
        <v>163</v>
      </c>
      <c r="BM472" s="148" t="s">
        <v>1227</v>
      </c>
    </row>
    <row r="473" spans="2:65" s="1" customFormat="1" ht="6.95" customHeight="1">
      <c r="B473" s="43"/>
      <c r="C473" s="44"/>
      <c r="D473" s="44"/>
      <c r="E473" s="44"/>
      <c r="F473" s="44"/>
      <c r="G473" s="44"/>
      <c r="H473" s="44"/>
      <c r="I473" s="44"/>
      <c r="J473" s="44"/>
      <c r="K473" s="44"/>
      <c r="L473" s="28"/>
    </row>
  </sheetData>
  <autoFilter ref="C147:K472" xr:uid="{00000000-0009-0000-0000-000001000000}"/>
  <mergeCells count="9">
    <mergeCell ref="E87:H87"/>
    <mergeCell ref="E138:H138"/>
    <mergeCell ref="E140:H14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369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9" t="s">
        <v>5</v>
      </c>
      <c r="M2" s="191"/>
      <c r="N2" s="191"/>
      <c r="O2" s="191"/>
      <c r="P2" s="191"/>
      <c r="Q2" s="191"/>
      <c r="R2" s="191"/>
      <c r="S2" s="191"/>
      <c r="T2" s="191"/>
      <c r="U2" s="191"/>
      <c r="V2" s="191"/>
      <c r="AT2" s="13" t="s">
        <v>84</v>
      </c>
    </row>
    <row r="3" spans="2:46" ht="6.95" hidden="1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4.95" hidden="1" customHeight="1">
      <c r="B4" s="16"/>
      <c r="D4" s="17" t="s">
        <v>103</v>
      </c>
      <c r="L4" s="16"/>
      <c r="M4" s="87" t="s">
        <v>9</v>
      </c>
      <c r="AT4" s="13" t="s">
        <v>3</v>
      </c>
    </row>
    <row r="5" spans="2:46" ht="6.95" hidden="1" customHeight="1">
      <c r="B5" s="16"/>
      <c r="L5" s="16"/>
    </row>
    <row r="6" spans="2:46" ht="12" hidden="1" customHeight="1">
      <c r="B6" s="16"/>
      <c r="D6" s="23" t="s">
        <v>15</v>
      </c>
      <c r="L6" s="16"/>
    </row>
    <row r="7" spans="2:46" ht="16.5" hidden="1" customHeight="1">
      <c r="B7" s="16"/>
      <c r="E7" s="210" t="str">
        <f>'Rekapitulácia stavby'!K6</f>
        <v>ZSS_Detvan_(rozpocet)</v>
      </c>
      <c r="F7" s="211"/>
      <c r="G7" s="211"/>
      <c r="H7" s="211"/>
      <c r="L7" s="16"/>
    </row>
    <row r="8" spans="2:46" s="1" customFormat="1" ht="12" hidden="1" customHeight="1">
      <c r="B8" s="28"/>
      <c r="D8" s="23" t="s">
        <v>104</v>
      </c>
      <c r="L8" s="28"/>
    </row>
    <row r="9" spans="2:46" s="1" customFormat="1" ht="16.5" hidden="1" customHeight="1">
      <c r="B9" s="28"/>
      <c r="E9" s="168" t="s">
        <v>1228</v>
      </c>
      <c r="F9" s="212"/>
      <c r="G9" s="212"/>
      <c r="H9" s="212"/>
      <c r="L9" s="28"/>
    </row>
    <row r="10" spans="2:46" s="1" customFormat="1" ht="11.25" hidden="1">
      <c r="B10" s="28"/>
      <c r="L10" s="28"/>
    </row>
    <row r="11" spans="2:46" s="1" customFormat="1" ht="12" hidden="1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hidden="1" customHeight="1">
      <c r="B12" s="28"/>
      <c r="D12" s="23" t="s">
        <v>19</v>
      </c>
      <c r="F12" s="21" t="s">
        <v>1229</v>
      </c>
      <c r="I12" s="23" t="s">
        <v>21</v>
      </c>
      <c r="J12" s="51" t="str">
        <f>'Rekapitulácia stavby'!AN8</f>
        <v>21. 2. 2025</v>
      </c>
      <c r="L12" s="28"/>
    </row>
    <row r="13" spans="2:46" s="1" customFormat="1" ht="10.9" hidden="1" customHeight="1">
      <c r="B13" s="28"/>
      <c r="L13" s="28"/>
    </row>
    <row r="14" spans="2:46" s="1" customFormat="1" ht="12" hidden="1" customHeight="1">
      <c r="B14" s="28"/>
      <c r="D14" s="23" t="s">
        <v>23</v>
      </c>
      <c r="I14" s="23" t="s">
        <v>24</v>
      </c>
      <c r="J14" s="21" t="s">
        <v>1</v>
      </c>
      <c r="L14" s="28"/>
    </row>
    <row r="15" spans="2:46" s="1" customFormat="1" ht="18" hidden="1" customHeight="1">
      <c r="B15" s="28"/>
      <c r="E15" s="21" t="s">
        <v>1230</v>
      </c>
      <c r="I15" s="23" t="s">
        <v>25</v>
      </c>
      <c r="J15" s="21" t="s">
        <v>1</v>
      </c>
      <c r="L15" s="28"/>
    </row>
    <row r="16" spans="2:46" s="1" customFormat="1" ht="6.95" hidden="1" customHeight="1">
      <c r="B16" s="28"/>
      <c r="L16" s="28"/>
    </row>
    <row r="17" spans="2:12" s="1" customFormat="1" ht="12" hidden="1" customHeight="1">
      <c r="B17" s="28"/>
      <c r="D17" s="23" t="s">
        <v>26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hidden="1" customHeight="1">
      <c r="B18" s="28"/>
      <c r="E18" s="213" t="str">
        <f>'Rekapitulácia stavby'!E14</f>
        <v>Vyplň údaj</v>
      </c>
      <c r="F18" s="190"/>
      <c r="G18" s="190"/>
      <c r="H18" s="190"/>
      <c r="I18" s="23" t="s">
        <v>25</v>
      </c>
      <c r="J18" s="24" t="str">
        <f>'Rekapitulácia stavby'!AN14</f>
        <v>Vyplň údaj</v>
      </c>
      <c r="L18" s="28"/>
    </row>
    <row r="19" spans="2:12" s="1" customFormat="1" ht="6.95" hidden="1" customHeight="1">
      <c r="B19" s="28"/>
      <c r="L19" s="28"/>
    </row>
    <row r="20" spans="2:12" s="1" customFormat="1" ht="12" hidden="1" customHeight="1">
      <c r="B20" s="28"/>
      <c r="D20" s="23" t="s">
        <v>28</v>
      </c>
      <c r="I20" s="23" t="s">
        <v>24</v>
      </c>
      <c r="J20" s="21" t="s">
        <v>1</v>
      </c>
      <c r="L20" s="28"/>
    </row>
    <row r="21" spans="2:12" s="1" customFormat="1" ht="18" hidden="1" customHeight="1">
      <c r="B21" s="28"/>
      <c r="E21" s="21" t="s">
        <v>1231</v>
      </c>
      <c r="I21" s="23" t="s">
        <v>25</v>
      </c>
      <c r="J21" s="21" t="s">
        <v>1</v>
      </c>
      <c r="L21" s="28"/>
    </row>
    <row r="22" spans="2:12" s="1" customFormat="1" ht="6.95" hidden="1" customHeight="1">
      <c r="B22" s="28"/>
      <c r="L22" s="28"/>
    </row>
    <row r="23" spans="2:12" s="1" customFormat="1" ht="12" hidden="1" customHeight="1">
      <c r="B23" s="28"/>
      <c r="D23" s="23" t="s">
        <v>30</v>
      </c>
      <c r="I23" s="23" t="s">
        <v>24</v>
      </c>
      <c r="J23" s="21" t="s">
        <v>1</v>
      </c>
      <c r="L23" s="28"/>
    </row>
    <row r="24" spans="2:12" s="1" customFormat="1" ht="18" hidden="1" customHeight="1">
      <c r="B24" s="28"/>
      <c r="E24" s="21" t="s">
        <v>1232</v>
      </c>
      <c r="I24" s="23" t="s">
        <v>25</v>
      </c>
      <c r="J24" s="21" t="s">
        <v>1</v>
      </c>
      <c r="L24" s="28"/>
    </row>
    <row r="25" spans="2:12" s="1" customFormat="1" ht="6.95" hidden="1" customHeight="1">
      <c r="B25" s="28"/>
      <c r="L25" s="28"/>
    </row>
    <row r="26" spans="2:12" s="1" customFormat="1" ht="12" hidden="1" customHeight="1">
      <c r="B26" s="28"/>
      <c r="D26" s="23" t="s">
        <v>31</v>
      </c>
      <c r="L26" s="28"/>
    </row>
    <row r="27" spans="2:12" s="7" customFormat="1" ht="16.5" hidden="1" customHeight="1">
      <c r="B27" s="88"/>
      <c r="E27" s="195" t="s">
        <v>1</v>
      </c>
      <c r="F27" s="195"/>
      <c r="G27" s="195"/>
      <c r="H27" s="195"/>
      <c r="L27" s="88"/>
    </row>
    <row r="28" spans="2:12" s="1" customFormat="1" ht="6.95" hidden="1" customHeight="1">
      <c r="B28" s="28"/>
      <c r="L28" s="28"/>
    </row>
    <row r="29" spans="2:12" s="1" customFormat="1" ht="6.95" hidden="1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hidden="1" customHeight="1">
      <c r="B30" s="28"/>
      <c r="D30" s="89" t="s">
        <v>32</v>
      </c>
      <c r="J30" s="65">
        <f>ROUND(J133, 2)</f>
        <v>0</v>
      </c>
      <c r="L30" s="28"/>
    </row>
    <row r="31" spans="2:12" s="1" customFormat="1" ht="6.95" hidden="1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hidden="1" customHeight="1">
      <c r="B32" s="28"/>
      <c r="F32" s="31" t="s">
        <v>34</v>
      </c>
      <c r="I32" s="31" t="s">
        <v>33</v>
      </c>
      <c r="J32" s="31" t="s">
        <v>35</v>
      </c>
      <c r="L32" s="28"/>
    </row>
    <row r="33" spans="2:12" s="1" customFormat="1" ht="14.45" hidden="1" customHeight="1">
      <c r="B33" s="28"/>
      <c r="D33" s="54" t="s">
        <v>36</v>
      </c>
      <c r="E33" s="33" t="s">
        <v>37</v>
      </c>
      <c r="F33" s="90">
        <f>ROUND((SUM(BE133:BE368)),  2)</f>
        <v>0</v>
      </c>
      <c r="G33" s="91"/>
      <c r="H33" s="91"/>
      <c r="I33" s="92">
        <v>0.23</v>
      </c>
      <c r="J33" s="90">
        <f>ROUND(((SUM(BE133:BE368))*I33),  2)</f>
        <v>0</v>
      </c>
      <c r="L33" s="28"/>
    </row>
    <row r="34" spans="2:12" s="1" customFormat="1" ht="14.45" hidden="1" customHeight="1">
      <c r="B34" s="28"/>
      <c r="E34" s="33" t="s">
        <v>38</v>
      </c>
      <c r="F34" s="90">
        <f>ROUND((SUM(BF133:BF368)),  2)</f>
        <v>0</v>
      </c>
      <c r="G34" s="91"/>
      <c r="H34" s="91"/>
      <c r="I34" s="92">
        <v>0.23</v>
      </c>
      <c r="J34" s="90">
        <f>ROUND(((SUM(BF133:BF368))*I34),  2)</f>
        <v>0</v>
      </c>
      <c r="L34" s="28"/>
    </row>
    <row r="35" spans="2:12" s="1" customFormat="1" ht="14.45" hidden="1" customHeight="1">
      <c r="B35" s="28"/>
      <c r="E35" s="23" t="s">
        <v>39</v>
      </c>
      <c r="F35" s="93">
        <f>ROUND((SUM(BG133:BG368)),  2)</f>
        <v>0</v>
      </c>
      <c r="I35" s="94">
        <v>0.23</v>
      </c>
      <c r="J35" s="93">
        <f>0</f>
        <v>0</v>
      </c>
      <c r="L35" s="28"/>
    </row>
    <row r="36" spans="2:12" s="1" customFormat="1" ht="14.45" hidden="1" customHeight="1">
      <c r="B36" s="28"/>
      <c r="E36" s="23" t="s">
        <v>40</v>
      </c>
      <c r="F36" s="93">
        <f>ROUND((SUM(BH133:BH368)),  2)</f>
        <v>0</v>
      </c>
      <c r="I36" s="94">
        <v>0.23</v>
      </c>
      <c r="J36" s="93">
        <f>0</f>
        <v>0</v>
      </c>
      <c r="L36" s="28"/>
    </row>
    <row r="37" spans="2:12" s="1" customFormat="1" ht="14.45" hidden="1" customHeight="1">
      <c r="B37" s="28"/>
      <c r="E37" s="33" t="s">
        <v>41</v>
      </c>
      <c r="F37" s="90">
        <f>ROUND((SUM(BI133:BI368)),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6.95" hidden="1" customHeight="1">
      <c r="B38" s="28"/>
      <c r="L38" s="28"/>
    </row>
    <row r="39" spans="2:12" s="1" customFormat="1" ht="25.35" hidden="1" customHeight="1">
      <c r="B39" s="28"/>
      <c r="C39" s="95"/>
      <c r="D39" s="96" t="s">
        <v>42</v>
      </c>
      <c r="E39" s="56"/>
      <c r="F39" s="56"/>
      <c r="G39" s="97" t="s">
        <v>43</v>
      </c>
      <c r="H39" s="98" t="s">
        <v>44</v>
      </c>
      <c r="I39" s="56"/>
      <c r="J39" s="99">
        <f>SUM(J30:J37)</f>
        <v>0</v>
      </c>
      <c r="K39" s="100"/>
      <c r="L39" s="28"/>
    </row>
    <row r="40" spans="2:12" s="1" customFormat="1" ht="14.45" hidden="1" customHeight="1">
      <c r="B40" s="28"/>
      <c r="L40" s="28"/>
    </row>
    <row r="41" spans="2:12" ht="14.45" hidden="1" customHeight="1">
      <c r="B41" s="16"/>
      <c r="L41" s="16"/>
    </row>
    <row r="42" spans="2:12" ht="14.45" hidden="1" customHeight="1">
      <c r="B42" s="16"/>
      <c r="L42" s="16"/>
    </row>
    <row r="43" spans="2:12" ht="14.45" hidden="1" customHeight="1">
      <c r="B43" s="16"/>
      <c r="L43" s="16"/>
    </row>
    <row r="44" spans="2:12" ht="14.45" hidden="1" customHeight="1">
      <c r="B44" s="16"/>
      <c r="L44" s="16"/>
    </row>
    <row r="45" spans="2:12" ht="14.45" hidden="1" customHeight="1">
      <c r="B45" s="16"/>
      <c r="L45" s="16"/>
    </row>
    <row r="46" spans="2:12" ht="14.45" hidden="1" customHeight="1">
      <c r="B46" s="16"/>
      <c r="L46" s="16"/>
    </row>
    <row r="47" spans="2:12" ht="14.45" hidden="1" customHeight="1">
      <c r="B47" s="16"/>
      <c r="L47" s="16"/>
    </row>
    <row r="48" spans="2:12" ht="14.45" hidden="1" customHeight="1">
      <c r="B48" s="16"/>
      <c r="L48" s="16"/>
    </row>
    <row r="49" spans="2:12" ht="14.45" hidden="1" customHeight="1">
      <c r="B49" s="16"/>
      <c r="L49" s="16"/>
    </row>
    <row r="50" spans="2:12" s="1" customFormat="1" ht="14.45" hidden="1" customHeight="1">
      <c r="B50" s="28"/>
      <c r="D50" s="40" t="s">
        <v>45</v>
      </c>
      <c r="E50" s="41"/>
      <c r="F50" s="41"/>
      <c r="G50" s="40" t="s">
        <v>46</v>
      </c>
      <c r="H50" s="41"/>
      <c r="I50" s="41"/>
      <c r="J50" s="41"/>
      <c r="K50" s="41"/>
      <c r="L50" s="28"/>
    </row>
    <row r="51" spans="2:12" ht="11.25" hidden="1">
      <c r="B51" s="16"/>
      <c r="L51" s="16"/>
    </row>
    <row r="52" spans="2:12" ht="11.25" hidden="1">
      <c r="B52" s="16"/>
      <c r="L52" s="16"/>
    </row>
    <row r="53" spans="2:12" ht="11.25" hidden="1">
      <c r="B53" s="16"/>
      <c r="L53" s="16"/>
    </row>
    <row r="54" spans="2:12" ht="11.25" hidden="1">
      <c r="B54" s="16"/>
      <c r="L54" s="16"/>
    </row>
    <row r="55" spans="2:12" ht="11.25" hidden="1">
      <c r="B55" s="16"/>
      <c r="L55" s="16"/>
    </row>
    <row r="56" spans="2:12" ht="11.25" hidden="1">
      <c r="B56" s="16"/>
      <c r="L56" s="16"/>
    </row>
    <row r="57" spans="2:12" ht="11.25" hidden="1">
      <c r="B57" s="16"/>
      <c r="L57" s="16"/>
    </row>
    <row r="58" spans="2:12" ht="11.25" hidden="1">
      <c r="B58" s="16"/>
      <c r="L58" s="16"/>
    </row>
    <row r="59" spans="2:12" ht="11.25" hidden="1">
      <c r="B59" s="16"/>
      <c r="L59" s="16"/>
    </row>
    <row r="60" spans="2:12" ht="11.25" hidden="1">
      <c r="B60" s="16"/>
      <c r="L60" s="16"/>
    </row>
    <row r="61" spans="2:12" s="1" customFormat="1" ht="12.75" hidden="1">
      <c r="B61" s="28"/>
      <c r="D61" s="42" t="s">
        <v>47</v>
      </c>
      <c r="E61" s="30"/>
      <c r="F61" s="101" t="s">
        <v>48</v>
      </c>
      <c r="G61" s="42" t="s">
        <v>47</v>
      </c>
      <c r="H61" s="30"/>
      <c r="I61" s="30"/>
      <c r="J61" s="102" t="s">
        <v>48</v>
      </c>
      <c r="K61" s="30"/>
      <c r="L61" s="28"/>
    </row>
    <row r="62" spans="2:12" ht="11.25" hidden="1">
      <c r="B62" s="16"/>
      <c r="L62" s="16"/>
    </row>
    <row r="63" spans="2:12" ht="11.25" hidden="1">
      <c r="B63" s="16"/>
      <c r="L63" s="16"/>
    </row>
    <row r="64" spans="2:12" ht="11.25" hidden="1">
      <c r="B64" s="16"/>
      <c r="L64" s="16"/>
    </row>
    <row r="65" spans="2:12" s="1" customFormat="1" ht="12.75" hidden="1">
      <c r="B65" s="28"/>
      <c r="D65" s="40" t="s">
        <v>49</v>
      </c>
      <c r="E65" s="41"/>
      <c r="F65" s="41"/>
      <c r="G65" s="40" t="s">
        <v>50</v>
      </c>
      <c r="H65" s="41"/>
      <c r="I65" s="41"/>
      <c r="J65" s="41"/>
      <c r="K65" s="41"/>
      <c r="L65" s="28"/>
    </row>
    <row r="66" spans="2:12" ht="11.25" hidden="1">
      <c r="B66" s="16"/>
      <c r="L66" s="16"/>
    </row>
    <row r="67" spans="2:12" ht="11.25" hidden="1">
      <c r="B67" s="16"/>
      <c r="L67" s="16"/>
    </row>
    <row r="68" spans="2:12" ht="11.25" hidden="1">
      <c r="B68" s="16"/>
      <c r="L68" s="16"/>
    </row>
    <row r="69" spans="2:12" ht="11.25" hidden="1">
      <c r="B69" s="16"/>
      <c r="L69" s="16"/>
    </row>
    <row r="70" spans="2:12" ht="11.25" hidden="1">
      <c r="B70" s="16"/>
      <c r="L70" s="16"/>
    </row>
    <row r="71" spans="2:12" ht="11.25" hidden="1">
      <c r="B71" s="16"/>
      <c r="L71" s="16"/>
    </row>
    <row r="72" spans="2:12" ht="11.25" hidden="1">
      <c r="B72" s="16"/>
      <c r="L72" s="16"/>
    </row>
    <row r="73" spans="2:12" ht="11.25" hidden="1">
      <c r="B73" s="16"/>
      <c r="L73" s="16"/>
    </row>
    <row r="74" spans="2:12" ht="11.25" hidden="1">
      <c r="B74" s="16"/>
      <c r="L74" s="16"/>
    </row>
    <row r="75" spans="2:12" ht="11.25" hidden="1">
      <c r="B75" s="16"/>
      <c r="L75" s="16"/>
    </row>
    <row r="76" spans="2:12" s="1" customFormat="1" ht="12.75" hidden="1">
      <c r="B76" s="28"/>
      <c r="D76" s="42" t="s">
        <v>47</v>
      </c>
      <c r="E76" s="30"/>
      <c r="F76" s="101" t="s">
        <v>48</v>
      </c>
      <c r="G76" s="42" t="s">
        <v>47</v>
      </c>
      <c r="H76" s="30"/>
      <c r="I76" s="30"/>
      <c r="J76" s="102" t="s">
        <v>48</v>
      </c>
      <c r="K76" s="30"/>
      <c r="L76" s="28"/>
    </row>
    <row r="77" spans="2:12" s="1" customFormat="1" ht="14.45" hidden="1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78" spans="2:12" ht="11.25" hidden="1"/>
    <row r="79" spans="2:12" ht="11.25" hidden="1"/>
    <row r="80" spans="2:12" ht="11.25" hidden="1"/>
    <row r="81" spans="2:47" s="1" customFormat="1" ht="6.95" hidden="1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hidden="1" customHeight="1">
      <c r="B82" s="28"/>
      <c r="C82" s="17" t="s">
        <v>106</v>
      </c>
      <c r="L82" s="28"/>
    </row>
    <row r="83" spans="2:47" s="1" customFormat="1" ht="6.95" hidden="1" customHeight="1">
      <c r="B83" s="28"/>
      <c r="L83" s="28"/>
    </row>
    <row r="84" spans="2:47" s="1" customFormat="1" ht="12" hidden="1" customHeight="1">
      <c r="B84" s="28"/>
      <c r="C84" s="23" t="s">
        <v>15</v>
      </c>
      <c r="L84" s="28"/>
    </row>
    <row r="85" spans="2:47" s="1" customFormat="1" ht="16.5" hidden="1" customHeight="1">
      <c r="B85" s="28"/>
      <c r="E85" s="210" t="str">
        <f>E7</f>
        <v>ZSS_Detvan_(rozpocet)</v>
      </c>
      <c r="F85" s="211"/>
      <c r="G85" s="211"/>
      <c r="H85" s="211"/>
      <c r="L85" s="28"/>
    </row>
    <row r="86" spans="2:47" s="1" customFormat="1" ht="12" hidden="1" customHeight="1">
      <c r="B86" s="28"/>
      <c r="C86" s="23" t="s">
        <v>104</v>
      </c>
      <c r="L86" s="28"/>
    </row>
    <row r="87" spans="2:47" s="1" customFormat="1" ht="16.5" hidden="1" customHeight="1">
      <c r="B87" s="28"/>
      <c r="E87" s="168" t="str">
        <f>E9</f>
        <v>SO 01.2 - Zdravotechnika_rev.</v>
      </c>
      <c r="F87" s="212"/>
      <c r="G87" s="212"/>
      <c r="H87" s="212"/>
      <c r="L87" s="28"/>
    </row>
    <row r="88" spans="2:47" s="1" customFormat="1" ht="6.95" hidden="1" customHeight="1">
      <c r="B88" s="28"/>
      <c r="L88" s="28"/>
    </row>
    <row r="89" spans="2:47" s="1" customFormat="1" ht="12" hidden="1" customHeight="1">
      <c r="B89" s="28"/>
      <c r="C89" s="23" t="s">
        <v>19</v>
      </c>
      <c r="F89" s="21" t="str">
        <f>F12</f>
        <v>DSS, Pionierska 850/13, 962 12 Detva</v>
      </c>
      <c r="I89" s="23" t="s">
        <v>21</v>
      </c>
      <c r="J89" s="51" t="str">
        <f>IF(J12="","",J12)</f>
        <v>21. 2. 2025</v>
      </c>
      <c r="L89" s="28"/>
    </row>
    <row r="90" spans="2:47" s="1" customFormat="1" ht="6.95" hidden="1" customHeight="1">
      <c r="B90" s="28"/>
      <c r="L90" s="28"/>
    </row>
    <row r="91" spans="2:47" s="1" customFormat="1" ht="15.2" hidden="1" customHeight="1">
      <c r="B91" s="28"/>
      <c r="C91" s="23" t="s">
        <v>23</v>
      </c>
      <c r="F91" s="21" t="str">
        <f>E15</f>
        <v>Banskobystrický samosprávny kraj</v>
      </c>
      <c r="I91" s="23" t="s">
        <v>28</v>
      </c>
      <c r="J91" s="26" t="str">
        <f>E21</f>
        <v>Ing. Rastislav Kohút</v>
      </c>
      <c r="L91" s="28"/>
    </row>
    <row r="92" spans="2:47" s="1" customFormat="1" ht="25.7" hidden="1" customHeight="1">
      <c r="B92" s="28"/>
      <c r="C92" s="23" t="s">
        <v>26</v>
      </c>
      <c r="F92" s="21" t="str">
        <f>IF(E18="","",E18)</f>
        <v>Vyplň údaj</v>
      </c>
      <c r="I92" s="23" t="s">
        <v>30</v>
      </c>
      <c r="J92" s="26" t="str">
        <f>E24</f>
        <v>Ing. Stanislava Jókayová</v>
      </c>
      <c r="L92" s="28"/>
    </row>
    <row r="93" spans="2:47" s="1" customFormat="1" ht="10.35" hidden="1" customHeight="1">
      <c r="B93" s="28"/>
      <c r="L93" s="28"/>
    </row>
    <row r="94" spans="2:47" s="1" customFormat="1" ht="29.25" hidden="1" customHeight="1">
      <c r="B94" s="28"/>
      <c r="C94" s="103" t="s">
        <v>107</v>
      </c>
      <c r="D94" s="95"/>
      <c r="E94" s="95"/>
      <c r="F94" s="95"/>
      <c r="G94" s="95"/>
      <c r="H94" s="95"/>
      <c r="I94" s="95"/>
      <c r="J94" s="104" t="s">
        <v>108</v>
      </c>
      <c r="K94" s="95"/>
      <c r="L94" s="28"/>
    </row>
    <row r="95" spans="2:47" s="1" customFormat="1" ht="10.35" hidden="1" customHeight="1">
      <c r="B95" s="28"/>
      <c r="L95" s="28"/>
    </row>
    <row r="96" spans="2:47" s="1" customFormat="1" ht="22.9" hidden="1" customHeight="1">
      <c r="B96" s="28"/>
      <c r="C96" s="105" t="s">
        <v>109</v>
      </c>
      <c r="J96" s="65">
        <f>J133</f>
        <v>0</v>
      </c>
      <c r="L96" s="28"/>
      <c r="AU96" s="13" t="s">
        <v>110</v>
      </c>
    </row>
    <row r="97" spans="2:12" s="8" customFormat="1" ht="24.95" hidden="1" customHeight="1">
      <c r="B97" s="106"/>
      <c r="D97" s="107" t="s">
        <v>1233</v>
      </c>
      <c r="E97" s="108"/>
      <c r="F97" s="108"/>
      <c r="G97" s="108"/>
      <c r="H97" s="108"/>
      <c r="I97" s="108"/>
      <c r="J97" s="109">
        <f>J134</f>
        <v>0</v>
      </c>
      <c r="L97" s="106"/>
    </row>
    <row r="98" spans="2:12" s="9" customFormat="1" ht="19.899999999999999" hidden="1" customHeight="1">
      <c r="B98" s="110"/>
      <c r="D98" s="111" t="s">
        <v>1234</v>
      </c>
      <c r="E98" s="112"/>
      <c r="F98" s="112"/>
      <c r="G98" s="112"/>
      <c r="H98" s="112"/>
      <c r="I98" s="112"/>
      <c r="J98" s="113">
        <f>J135</f>
        <v>0</v>
      </c>
      <c r="L98" s="110"/>
    </row>
    <row r="99" spans="2:12" s="9" customFormat="1" ht="19.899999999999999" hidden="1" customHeight="1">
      <c r="B99" s="110"/>
      <c r="D99" s="111" t="s">
        <v>1235</v>
      </c>
      <c r="E99" s="112"/>
      <c r="F99" s="112"/>
      <c r="G99" s="112"/>
      <c r="H99" s="112"/>
      <c r="I99" s="112"/>
      <c r="J99" s="113">
        <f>J149</f>
        <v>0</v>
      </c>
      <c r="L99" s="110"/>
    </row>
    <row r="100" spans="2:12" s="9" customFormat="1" ht="19.899999999999999" hidden="1" customHeight="1">
      <c r="B100" s="110"/>
      <c r="D100" s="111" t="s">
        <v>1236</v>
      </c>
      <c r="E100" s="112"/>
      <c r="F100" s="112"/>
      <c r="G100" s="112"/>
      <c r="H100" s="112"/>
      <c r="I100" s="112"/>
      <c r="J100" s="113">
        <f>J151</f>
        <v>0</v>
      </c>
      <c r="L100" s="110"/>
    </row>
    <row r="101" spans="2:12" s="9" customFormat="1" ht="19.899999999999999" hidden="1" customHeight="1">
      <c r="B101" s="110"/>
      <c r="D101" s="111" t="s">
        <v>1237</v>
      </c>
      <c r="E101" s="112"/>
      <c r="F101" s="112"/>
      <c r="G101" s="112"/>
      <c r="H101" s="112"/>
      <c r="I101" s="112"/>
      <c r="J101" s="113">
        <f>J153</f>
        <v>0</v>
      </c>
      <c r="L101" s="110"/>
    </row>
    <row r="102" spans="2:12" s="9" customFormat="1" ht="19.899999999999999" hidden="1" customHeight="1">
      <c r="B102" s="110"/>
      <c r="D102" s="111" t="s">
        <v>1238</v>
      </c>
      <c r="E102" s="112"/>
      <c r="F102" s="112"/>
      <c r="G102" s="112"/>
      <c r="H102" s="112"/>
      <c r="I102" s="112"/>
      <c r="J102" s="113">
        <f>J160</f>
        <v>0</v>
      </c>
      <c r="L102" s="110"/>
    </row>
    <row r="103" spans="2:12" s="9" customFormat="1" ht="19.899999999999999" hidden="1" customHeight="1">
      <c r="B103" s="110"/>
      <c r="D103" s="111" t="s">
        <v>118</v>
      </c>
      <c r="E103" s="112"/>
      <c r="F103" s="112"/>
      <c r="G103" s="112"/>
      <c r="H103" s="112"/>
      <c r="I103" s="112"/>
      <c r="J103" s="113">
        <f>J171</f>
        <v>0</v>
      </c>
      <c r="L103" s="110"/>
    </row>
    <row r="104" spans="2:12" s="9" customFormat="1" ht="19.899999999999999" hidden="1" customHeight="1">
      <c r="B104" s="110"/>
      <c r="D104" s="111" t="s">
        <v>119</v>
      </c>
      <c r="E104" s="112"/>
      <c r="F104" s="112"/>
      <c r="G104" s="112"/>
      <c r="H104" s="112"/>
      <c r="I104" s="112"/>
      <c r="J104" s="113">
        <f>J185</f>
        <v>0</v>
      </c>
      <c r="L104" s="110"/>
    </row>
    <row r="105" spans="2:12" s="8" customFormat="1" ht="24.95" hidden="1" customHeight="1">
      <c r="B105" s="106"/>
      <c r="D105" s="107" t="s">
        <v>1239</v>
      </c>
      <c r="E105" s="108"/>
      <c r="F105" s="108"/>
      <c r="G105" s="108"/>
      <c r="H105" s="108"/>
      <c r="I105" s="108"/>
      <c r="J105" s="109">
        <f>J187</f>
        <v>0</v>
      </c>
      <c r="L105" s="106"/>
    </row>
    <row r="106" spans="2:12" s="9" customFormat="1" ht="19.899999999999999" hidden="1" customHeight="1">
      <c r="B106" s="110"/>
      <c r="D106" s="111" t="s">
        <v>1240</v>
      </c>
      <c r="E106" s="112"/>
      <c r="F106" s="112"/>
      <c r="G106" s="112"/>
      <c r="H106" s="112"/>
      <c r="I106" s="112"/>
      <c r="J106" s="113">
        <f>J188</f>
        <v>0</v>
      </c>
      <c r="L106" s="110"/>
    </row>
    <row r="107" spans="2:12" s="9" customFormat="1" ht="19.899999999999999" hidden="1" customHeight="1">
      <c r="B107" s="110"/>
      <c r="D107" s="111" t="s">
        <v>123</v>
      </c>
      <c r="E107" s="112"/>
      <c r="F107" s="112"/>
      <c r="G107" s="112"/>
      <c r="H107" s="112"/>
      <c r="I107" s="112"/>
      <c r="J107" s="113">
        <f>J194</f>
        <v>0</v>
      </c>
      <c r="L107" s="110"/>
    </row>
    <row r="108" spans="2:12" s="9" customFormat="1" ht="19.899999999999999" hidden="1" customHeight="1">
      <c r="B108" s="110"/>
      <c r="D108" s="111" t="s">
        <v>1241</v>
      </c>
      <c r="E108" s="112"/>
      <c r="F108" s="112"/>
      <c r="G108" s="112"/>
      <c r="H108" s="112"/>
      <c r="I108" s="112"/>
      <c r="J108" s="113">
        <f>J201</f>
        <v>0</v>
      </c>
      <c r="L108" s="110"/>
    </row>
    <row r="109" spans="2:12" s="9" customFormat="1" ht="19.899999999999999" hidden="1" customHeight="1">
      <c r="B109" s="110"/>
      <c r="D109" s="111" t="s">
        <v>1242</v>
      </c>
      <c r="E109" s="112"/>
      <c r="F109" s="112"/>
      <c r="G109" s="112"/>
      <c r="H109" s="112"/>
      <c r="I109" s="112"/>
      <c r="J109" s="113">
        <f>J223</f>
        <v>0</v>
      </c>
      <c r="L109" s="110"/>
    </row>
    <row r="110" spans="2:12" s="9" customFormat="1" ht="19.899999999999999" hidden="1" customHeight="1">
      <c r="B110" s="110"/>
      <c r="D110" s="111" t="s">
        <v>1243</v>
      </c>
      <c r="E110" s="112"/>
      <c r="F110" s="112"/>
      <c r="G110" s="112"/>
      <c r="H110" s="112"/>
      <c r="I110" s="112"/>
      <c r="J110" s="113">
        <f>J248</f>
        <v>0</v>
      </c>
      <c r="L110" s="110"/>
    </row>
    <row r="111" spans="2:12" s="9" customFormat="1" ht="19.899999999999999" hidden="1" customHeight="1">
      <c r="B111" s="110"/>
      <c r="D111" s="111" t="s">
        <v>1244</v>
      </c>
      <c r="E111" s="112"/>
      <c r="F111" s="112"/>
      <c r="G111" s="112"/>
      <c r="H111" s="112"/>
      <c r="I111" s="112"/>
      <c r="J111" s="113">
        <f>J252</f>
        <v>0</v>
      </c>
      <c r="L111" s="110"/>
    </row>
    <row r="112" spans="2:12" s="9" customFormat="1" ht="19.899999999999999" hidden="1" customHeight="1">
      <c r="B112" s="110"/>
      <c r="D112" s="111" t="s">
        <v>1245</v>
      </c>
      <c r="E112" s="112"/>
      <c r="F112" s="112"/>
      <c r="G112" s="112"/>
      <c r="H112" s="112"/>
      <c r="I112" s="112"/>
      <c r="J112" s="113">
        <f>J357</f>
        <v>0</v>
      </c>
      <c r="L112" s="110"/>
    </row>
    <row r="113" spans="2:12" s="8" customFormat="1" ht="24.95" hidden="1" customHeight="1">
      <c r="B113" s="106"/>
      <c r="D113" s="107" t="s">
        <v>1246</v>
      </c>
      <c r="E113" s="108"/>
      <c r="F113" s="108"/>
      <c r="G113" s="108"/>
      <c r="H113" s="108"/>
      <c r="I113" s="108"/>
      <c r="J113" s="109">
        <f>J367</f>
        <v>0</v>
      </c>
      <c r="L113" s="106"/>
    </row>
    <row r="114" spans="2:12" s="1" customFormat="1" ht="21.75" hidden="1" customHeight="1">
      <c r="B114" s="28"/>
      <c r="L114" s="28"/>
    </row>
    <row r="115" spans="2:12" s="1" customFormat="1" ht="6.95" hidden="1" customHeight="1">
      <c r="B115" s="43"/>
      <c r="C115" s="44"/>
      <c r="D115" s="44"/>
      <c r="E115" s="44"/>
      <c r="F115" s="44"/>
      <c r="G115" s="44"/>
      <c r="H115" s="44"/>
      <c r="I115" s="44"/>
      <c r="J115" s="44"/>
      <c r="K115" s="44"/>
      <c r="L115" s="28"/>
    </row>
    <row r="116" spans="2:12" ht="11.25" hidden="1"/>
    <row r="117" spans="2:12" ht="11.25" hidden="1"/>
    <row r="118" spans="2:12" ht="11.25" hidden="1"/>
    <row r="119" spans="2:12" s="1" customFormat="1" ht="6.95" customHeight="1">
      <c r="B119" s="45"/>
      <c r="C119" s="46"/>
      <c r="D119" s="46"/>
      <c r="E119" s="46"/>
      <c r="F119" s="46"/>
      <c r="G119" s="46"/>
      <c r="H119" s="46"/>
      <c r="I119" s="46"/>
      <c r="J119" s="46"/>
      <c r="K119" s="46"/>
      <c r="L119" s="28"/>
    </row>
    <row r="120" spans="2:12" s="1" customFormat="1" ht="24.95" customHeight="1">
      <c r="B120" s="28"/>
      <c r="C120" s="17" t="s">
        <v>143</v>
      </c>
      <c r="L120" s="28"/>
    </row>
    <row r="121" spans="2:12" s="1" customFormat="1" ht="6.95" customHeight="1">
      <c r="B121" s="28"/>
      <c r="L121" s="28"/>
    </row>
    <row r="122" spans="2:12" s="1" customFormat="1" ht="12" customHeight="1">
      <c r="B122" s="28"/>
      <c r="C122" s="23" t="s">
        <v>15</v>
      </c>
      <c r="L122" s="28"/>
    </row>
    <row r="123" spans="2:12" s="1" customFormat="1" ht="16.5" customHeight="1">
      <c r="B123" s="28"/>
      <c r="E123" s="210" t="str">
        <f>E7</f>
        <v>ZSS_Detvan_(rozpocet)</v>
      </c>
      <c r="F123" s="211"/>
      <c r="G123" s="211"/>
      <c r="H123" s="211"/>
      <c r="L123" s="28"/>
    </row>
    <row r="124" spans="2:12" s="1" customFormat="1" ht="12" customHeight="1">
      <c r="B124" s="28"/>
      <c r="C124" s="23" t="s">
        <v>104</v>
      </c>
      <c r="L124" s="28"/>
    </row>
    <row r="125" spans="2:12" s="1" customFormat="1" ht="16.5" customHeight="1">
      <c r="B125" s="28"/>
      <c r="E125" s="168" t="str">
        <f>E9</f>
        <v>SO 01.2 - Zdravotechnika_rev.</v>
      </c>
      <c r="F125" s="212"/>
      <c r="G125" s="212"/>
      <c r="H125" s="212"/>
      <c r="L125" s="28"/>
    </row>
    <row r="126" spans="2:12" s="1" customFormat="1" ht="6.95" customHeight="1">
      <c r="B126" s="28"/>
      <c r="L126" s="28"/>
    </row>
    <row r="127" spans="2:12" s="1" customFormat="1" ht="12" customHeight="1">
      <c r="B127" s="28"/>
      <c r="C127" s="23" t="s">
        <v>19</v>
      </c>
      <c r="F127" s="21" t="str">
        <f>F12</f>
        <v>DSS, Pionierska 850/13, 962 12 Detva</v>
      </c>
      <c r="I127" s="23" t="s">
        <v>21</v>
      </c>
      <c r="J127" s="51" t="str">
        <f>IF(J12="","",J12)</f>
        <v>21. 2. 2025</v>
      </c>
      <c r="L127" s="28"/>
    </row>
    <row r="128" spans="2:12" s="1" customFormat="1" ht="6.95" customHeight="1">
      <c r="B128" s="28"/>
      <c r="L128" s="28"/>
    </row>
    <row r="129" spans="2:65" s="1" customFormat="1" ht="15.2" customHeight="1">
      <c r="B129" s="28"/>
      <c r="C129" s="23" t="s">
        <v>23</v>
      </c>
      <c r="F129" s="21" t="str">
        <f>E15</f>
        <v>Banskobystrický samosprávny kraj</v>
      </c>
      <c r="I129" s="23" t="s">
        <v>28</v>
      </c>
      <c r="J129" s="26" t="str">
        <f>E21</f>
        <v>Ing. Rastislav Kohút</v>
      </c>
      <c r="L129" s="28"/>
    </row>
    <row r="130" spans="2:65" s="1" customFormat="1" ht="25.7" customHeight="1">
      <c r="B130" s="28"/>
      <c r="C130" s="23" t="s">
        <v>26</v>
      </c>
      <c r="F130" s="21" t="str">
        <f>IF(E18="","",E18)</f>
        <v>Vyplň údaj</v>
      </c>
      <c r="I130" s="23" t="s">
        <v>30</v>
      </c>
      <c r="J130" s="26" t="str">
        <f>E24</f>
        <v>Ing. Stanislava Jókayová</v>
      </c>
      <c r="L130" s="28"/>
    </row>
    <row r="131" spans="2:65" s="1" customFormat="1" ht="10.35" customHeight="1">
      <c r="B131" s="28"/>
      <c r="L131" s="28"/>
    </row>
    <row r="132" spans="2:65" s="10" customFormat="1" ht="29.25" customHeight="1">
      <c r="B132" s="114"/>
      <c r="C132" s="115" t="s">
        <v>144</v>
      </c>
      <c r="D132" s="116" t="s">
        <v>57</v>
      </c>
      <c r="E132" s="116" t="s">
        <v>53</v>
      </c>
      <c r="F132" s="116" t="s">
        <v>54</v>
      </c>
      <c r="G132" s="116" t="s">
        <v>145</v>
      </c>
      <c r="H132" s="116" t="s">
        <v>146</v>
      </c>
      <c r="I132" s="116" t="s">
        <v>147</v>
      </c>
      <c r="J132" s="117" t="s">
        <v>108</v>
      </c>
      <c r="K132" s="118" t="s">
        <v>148</v>
      </c>
      <c r="L132" s="114"/>
      <c r="M132" s="58" t="s">
        <v>1</v>
      </c>
      <c r="N132" s="59" t="s">
        <v>36</v>
      </c>
      <c r="O132" s="59" t="s">
        <v>149</v>
      </c>
      <c r="P132" s="59" t="s">
        <v>150</v>
      </c>
      <c r="Q132" s="59" t="s">
        <v>151</v>
      </c>
      <c r="R132" s="59" t="s">
        <v>152</v>
      </c>
      <c r="S132" s="59" t="s">
        <v>153</v>
      </c>
      <c r="T132" s="60" t="s">
        <v>154</v>
      </c>
    </row>
    <row r="133" spans="2:65" s="1" customFormat="1" ht="22.9" customHeight="1">
      <c r="B133" s="28"/>
      <c r="C133" s="63" t="s">
        <v>109</v>
      </c>
      <c r="J133" s="119">
        <f>BK133</f>
        <v>0</v>
      </c>
      <c r="L133" s="28"/>
      <c r="M133" s="61"/>
      <c r="N133" s="52"/>
      <c r="O133" s="52"/>
      <c r="P133" s="120">
        <f>P134+P187+P367</f>
        <v>0</v>
      </c>
      <c r="Q133" s="52"/>
      <c r="R133" s="120">
        <f>R134+R187+R367</f>
        <v>55.584134680000005</v>
      </c>
      <c r="S133" s="52"/>
      <c r="T133" s="121">
        <f>T134+T187+T367</f>
        <v>19.63111</v>
      </c>
      <c r="AT133" s="13" t="s">
        <v>71</v>
      </c>
      <c r="AU133" s="13" t="s">
        <v>110</v>
      </c>
      <c r="BK133" s="122">
        <f>BK134+BK187+BK367</f>
        <v>0</v>
      </c>
    </row>
    <row r="134" spans="2:65" s="11" customFormat="1" ht="25.9" customHeight="1">
      <c r="B134" s="123"/>
      <c r="D134" s="124" t="s">
        <v>71</v>
      </c>
      <c r="E134" s="125" t="s">
        <v>1247</v>
      </c>
      <c r="F134" s="125" t="s">
        <v>1248</v>
      </c>
      <c r="I134" s="126"/>
      <c r="J134" s="127">
        <f>BK134</f>
        <v>0</v>
      </c>
      <c r="L134" s="123"/>
      <c r="M134" s="128"/>
      <c r="P134" s="129">
        <f>P135+P149+P151+P153+P160+P171+P185</f>
        <v>0</v>
      </c>
      <c r="R134" s="129">
        <f>R135+R149+R151+R153+R160+R171+R185</f>
        <v>52.429912180000002</v>
      </c>
      <c r="T134" s="130">
        <f>T135+T149+T151+T153+T160+T171+T185</f>
        <v>14.109770000000001</v>
      </c>
      <c r="AR134" s="124" t="s">
        <v>80</v>
      </c>
      <c r="AT134" s="131" t="s">
        <v>71</v>
      </c>
      <c r="AU134" s="131" t="s">
        <v>72</v>
      </c>
      <c r="AY134" s="124" t="s">
        <v>157</v>
      </c>
      <c r="BK134" s="132">
        <f>BK135+BK149+BK151+BK153+BK160+BK171+BK185</f>
        <v>0</v>
      </c>
    </row>
    <row r="135" spans="2:65" s="11" customFormat="1" ht="22.9" customHeight="1">
      <c r="B135" s="123"/>
      <c r="D135" s="124" t="s">
        <v>71</v>
      </c>
      <c r="E135" s="133" t="s">
        <v>80</v>
      </c>
      <c r="F135" s="133" t="s">
        <v>1249</v>
      </c>
      <c r="I135" s="126"/>
      <c r="J135" s="134">
        <f>BK135</f>
        <v>0</v>
      </c>
      <c r="L135" s="123"/>
      <c r="M135" s="128"/>
      <c r="P135" s="129">
        <f>SUM(P136:P148)</f>
        <v>0</v>
      </c>
      <c r="R135" s="129">
        <f>SUM(R136:R148)</f>
        <v>18.789000000000001</v>
      </c>
      <c r="T135" s="130">
        <f>SUM(T136:T148)</f>
        <v>0.98558999999999997</v>
      </c>
      <c r="AR135" s="124" t="s">
        <v>80</v>
      </c>
      <c r="AT135" s="131" t="s">
        <v>71</v>
      </c>
      <c r="AU135" s="131" t="s">
        <v>80</v>
      </c>
      <c r="AY135" s="124" t="s">
        <v>157</v>
      </c>
      <c r="BK135" s="132">
        <f>SUM(BK136:BK148)</f>
        <v>0</v>
      </c>
    </row>
    <row r="136" spans="2:65" s="1" customFormat="1" ht="33" customHeight="1">
      <c r="B136" s="135"/>
      <c r="C136" s="136" t="s">
        <v>80</v>
      </c>
      <c r="D136" s="136" t="s">
        <v>159</v>
      </c>
      <c r="E136" s="137" t="s">
        <v>1250</v>
      </c>
      <c r="F136" s="138" t="s">
        <v>1251</v>
      </c>
      <c r="G136" s="139" t="s">
        <v>162</v>
      </c>
      <c r="H136" s="140">
        <v>4.194</v>
      </c>
      <c r="I136" s="141"/>
      <c r="J136" s="142">
        <f t="shared" ref="J136:J148" si="0">ROUND(I136*H136,2)</f>
        <v>0</v>
      </c>
      <c r="K136" s="143"/>
      <c r="L136" s="28"/>
      <c r="M136" s="144" t="s">
        <v>1</v>
      </c>
      <c r="N136" s="145" t="s">
        <v>38</v>
      </c>
      <c r="P136" s="146">
        <f t="shared" ref="P136:P148" si="1">O136*H136</f>
        <v>0</v>
      </c>
      <c r="Q136" s="146">
        <v>0</v>
      </c>
      <c r="R136" s="146">
        <f t="shared" ref="R136:R148" si="2">Q136*H136</f>
        <v>0</v>
      </c>
      <c r="S136" s="146">
        <v>0.23499999999999999</v>
      </c>
      <c r="T136" s="147">
        <f t="shared" ref="T136:T148" si="3">S136*H136</f>
        <v>0.98558999999999997</v>
      </c>
      <c r="AR136" s="148" t="s">
        <v>163</v>
      </c>
      <c r="AT136" s="148" t="s">
        <v>159</v>
      </c>
      <c r="AU136" s="148" t="s">
        <v>164</v>
      </c>
      <c r="AY136" s="13" t="s">
        <v>157</v>
      </c>
      <c r="BE136" s="149">
        <f t="shared" ref="BE136:BE148" si="4">IF(N136="základná",J136,0)</f>
        <v>0</v>
      </c>
      <c r="BF136" s="149">
        <f t="shared" ref="BF136:BF148" si="5">IF(N136="znížená",J136,0)</f>
        <v>0</v>
      </c>
      <c r="BG136" s="149">
        <f t="shared" ref="BG136:BG148" si="6">IF(N136="zákl. prenesená",J136,0)</f>
        <v>0</v>
      </c>
      <c r="BH136" s="149">
        <f t="shared" ref="BH136:BH148" si="7">IF(N136="zníž. prenesená",J136,0)</f>
        <v>0</v>
      </c>
      <c r="BI136" s="149">
        <f t="shared" ref="BI136:BI148" si="8">IF(N136="nulová",J136,0)</f>
        <v>0</v>
      </c>
      <c r="BJ136" s="13" t="s">
        <v>164</v>
      </c>
      <c r="BK136" s="149">
        <f t="shared" ref="BK136:BK148" si="9">ROUND(I136*H136,2)</f>
        <v>0</v>
      </c>
      <c r="BL136" s="13" t="s">
        <v>163</v>
      </c>
      <c r="BM136" s="148" t="s">
        <v>1252</v>
      </c>
    </row>
    <row r="137" spans="2:65" s="1" customFormat="1" ht="33" customHeight="1">
      <c r="B137" s="135"/>
      <c r="C137" s="136" t="s">
        <v>164</v>
      </c>
      <c r="D137" s="136" t="s">
        <v>159</v>
      </c>
      <c r="E137" s="137" t="s">
        <v>179</v>
      </c>
      <c r="F137" s="138" t="s">
        <v>180</v>
      </c>
      <c r="G137" s="139" t="s">
        <v>167</v>
      </c>
      <c r="H137" s="140">
        <v>23.765999999999998</v>
      </c>
      <c r="I137" s="141"/>
      <c r="J137" s="142">
        <f t="shared" si="0"/>
        <v>0</v>
      </c>
      <c r="K137" s="143"/>
      <c r="L137" s="28"/>
      <c r="M137" s="144" t="s">
        <v>1</v>
      </c>
      <c r="N137" s="145" t="s">
        <v>38</v>
      </c>
      <c r="P137" s="146">
        <f t="shared" si="1"/>
        <v>0</v>
      </c>
      <c r="Q137" s="146">
        <v>0</v>
      </c>
      <c r="R137" s="146">
        <f t="shared" si="2"/>
        <v>0</v>
      </c>
      <c r="S137" s="146">
        <v>0</v>
      </c>
      <c r="T137" s="147">
        <f t="shared" si="3"/>
        <v>0</v>
      </c>
      <c r="AR137" s="148" t="s">
        <v>163</v>
      </c>
      <c r="AT137" s="148" t="s">
        <v>159</v>
      </c>
      <c r="AU137" s="148" t="s">
        <v>164</v>
      </c>
      <c r="AY137" s="13" t="s">
        <v>157</v>
      </c>
      <c r="BE137" s="149">
        <f t="shared" si="4"/>
        <v>0</v>
      </c>
      <c r="BF137" s="149">
        <f t="shared" si="5"/>
        <v>0</v>
      </c>
      <c r="BG137" s="149">
        <f t="shared" si="6"/>
        <v>0</v>
      </c>
      <c r="BH137" s="149">
        <f t="shared" si="7"/>
        <v>0</v>
      </c>
      <c r="BI137" s="149">
        <f t="shared" si="8"/>
        <v>0</v>
      </c>
      <c r="BJ137" s="13" t="s">
        <v>164</v>
      </c>
      <c r="BK137" s="149">
        <f t="shared" si="9"/>
        <v>0</v>
      </c>
      <c r="BL137" s="13" t="s">
        <v>163</v>
      </c>
      <c r="BM137" s="148" t="s">
        <v>1253</v>
      </c>
    </row>
    <row r="138" spans="2:65" s="1" customFormat="1" ht="37.9" customHeight="1">
      <c r="B138" s="135"/>
      <c r="C138" s="136" t="s">
        <v>168</v>
      </c>
      <c r="D138" s="136" t="s">
        <v>159</v>
      </c>
      <c r="E138" s="137" t="s">
        <v>169</v>
      </c>
      <c r="F138" s="138" t="s">
        <v>170</v>
      </c>
      <c r="G138" s="139" t="s">
        <v>167</v>
      </c>
      <c r="H138" s="140">
        <v>6.8570000000000002</v>
      </c>
      <c r="I138" s="141"/>
      <c r="J138" s="142">
        <f t="shared" si="0"/>
        <v>0</v>
      </c>
      <c r="K138" s="143"/>
      <c r="L138" s="28"/>
      <c r="M138" s="144" t="s">
        <v>1</v>
      </c>
      <c r="N138" s="145" t="s">
        <v>38</v>
      </c>
      <c r="P138" s="146">
        <f t="shared" si="1"/>
        <v>0</v>
      </c>
      <c r="Q138" s="146">
        <v>0</v>
      </c>
      <c r="R138" s="146">
        <f t="shared" si="2"/>
        <v>0</v>
      </c>
      <c r="S138" s="146">
        <v>0</v>
      </c>
      <c r="T138" s="147">
        <f t="shared" si="3"/>
        <v>0</v>
      </c>
      <c r="AR138" s="148" t="s">
        <v>163</v>
      </c>
      <c r="AT138" s="148" t="s">
        <v>159</v>
      </c>
      <c r="AU138" s="148" t="s">
        <v>164</v>
      </c>
      <c r="AY138" s="13" t="s">
        <v>157</v>
      </c>
      <c r="BE138" s="149">
        <f t="shared" si="4"/>
        <v>0</v>
      </c>
      <c r="BF138" s="149">
        <f t="shared" si="5"/>
        <v>0</v>
      </c>
      <c r="BG138" s="149">
        <f t="shared" si="6"/>
        <v>0</v>
      </c>
      <c r="BH138" s="149">
        <f t="shared" si="7"/>
        <v>0</v>
      </c>
      <c r="BI138" s="149">
        <f t="shared" si="8"/>
        <v>0</v>
      </c>
      <c r="BJ138" s="13" t="s">
        <v>164</v>
      </c>
      <c r="BK138" s="149">
        <f t="shared" si="9"/>
        <v>0</v>
      </c>
      <c r="BL138" s="13" t="s">
        <v>163</v>
      </c>
      <c r="BM138" s="148" t="s">
        <v>1254</v>
      </c>
    </row>
    <row r="139" spans="2:65" s="1" customFormat="1" ht="24.2" customHeight="1">
      <c r="B139" s="135"/>
      <c r="C139" s="136" t="s">
        <v>163</v>
      </c>
      <c r="D139" s="136" t="s">
        <v>159</v>
      </c>
      <c r="E139" s="137" t="s">
        <v>1255</v>
      </c>
      <c r="F139" s="138" t="s">
        <v>1256</v>
      </c>
      <c r="G139" s="139" t="s">
        <v>167</v>
      </c>
      <c r="H139" s="140">
        <v>23.765999999999998</v>
      </c>
      <c r="I139" s="141"/>
      <c r="J139" s="142">
        <f t="shared" si="0"/>
        <v>0</v>
      </c>
      <c r="K139" s="143"/>
      <c r="L139" s="28"/>
      <c r="M139" s="144" t="s">
        <v>1</v>
      </c>
      <c r="N139" s="145" t="s">
        <v>38</v>
      </c>
      <c r="P139" s="146">
        <f t="shared" si="1"/>
        <v>0</v>
      </c>
      <c r="Q139" s="146">
        <v>0</v>
      </c>
      <c r="R139" s="146">
        <f t="shared" si="2"/>
        <v>0</v>
      </c>
      <c r="S139" s="146">
        <v>0</v>
      </c>
      <c r="T139" s="147">
        <f t="shared" si="3"/>
        <v>0</v>
      </c>
      <c r="AR139" s="148" t="s">
        <v>163</v>
      </c>
      <c r="AT139" s="148" t="s">
        <v>159</v>
      </c>
      <c r="AU139" s="148" t="s">
        <v>164</v>
      </c>
      <c r="AY139" s="13" t="s">
        <v>157</v>
      </c>
      <c r="BE139" s="149">
        <f t="shared" si="4"/>
        <v>0</v>
      </c>
      <c r="BF139" s="149">
        <f t="shared" si="5"/>
        <v>0</v>
      </c>
      <c r="BG139" s="149">
        <f t="shared" si="6"/>
        <v>0</v>
      </c>
      <c r="BH139" s="149">
        <f t="shared" si="7"/>
        <v>0</v>
      </c>
      <c r="BI139" s="149">
        <f t="shared" si="8"/>
        <v>0</v>
      </c>
      <c r="BJ139" s="13" t="s">
        <v>164</v>
      </c>
      <c r="BK139" s="149">
        <f t="shared" si="9"/>
        <v>0</v>
      </c>
      <c r="BL139" s="13" t="s">
        <v>163</v>
      </c>
      <c r="BM139" s="148" t="s">
        <v>1257</v>
      </c>
    </row>
    <row r="140" spans="2:65" s="1" customFormat="1" ht="24.2" customHeight="1">
      <c r="B140" s="135"/>
      <c r="C140" s="136" t="s">
        <v>175</v>
      </c>
      <c r="D140" s="136" t="s">
        <v>159</v>
      </c>
      <c r="E140" s="137" t="s">
        <v>1258</v>
      </c>
      <c r="F140" s="138" t="s">
        <v>1259</v>
      </c>
      <c r="G140" s="139" t="s">
        <v>167</v>
      </c>
      <c r="H140" s="140">
        <v>23.765999999999998</v>
      </c>
      <c r="I140" s="141"/>
      <c r="J140" s="142">
        <f t="shared" si="0"/>
        <v>0</v>
      </c>
      <c r="K140" s="143"/>
      <c r="L140" s="28"/>
      <c r="M140" s="144" t="s">
        <v>1</v>
      </c>
      <c r="N140" s="145" t="s">
        <v>38</v>
      </c>
      <c r="P140" s="146">
        <f t="shared" si="1"/>
        <v>0</v>
      </c>
      <c r="Q140" s="146">
        <v>0</v>
      </c>
      <c r="R140" s="146">
        <f t="shared" si="2"/>
        <v>0</v>
      </c>
      <c r="S140" s="146">
        <v>0</v>
      </c>
      <c r="T140" s="147">
        <f t="shared" si="3"/>
        <v>0</v>
      </c>
      <c r="AR140" s="148" t="s">
        <v>163</v>
      </c>
      <c r="AT140" s="148" t="s">
        <v>159</v>
      </c>
      <c r="AU140" s="148" t="s">
        <v>164</v>
      </c>
      <c r="AY140" s="13" t="s">
        <v>157</v>
      </c>
      <c r="BE140" s="149">
        <f t="shared" si="4"/>
        <v>0</v>
      </c>
      <c r="BF140" s="149">
        <f t="shared" si="5"/>
        <v>0</v>
      </c>
      <c r="BG140" s="149">
        <f t="shared" si="6"/>
        <v>0</v>
      </c>
      <c r="BH140" s="149">
        <f t="shared" si="7"/>
        <v>0</v>
      </c>
      <c r="BI140" s="149">
        <f t="shared" si="8"/>
        <v>0</v>
      </c>
      <c r="BJ140" s="13" t="s">
        <v>164</v>
      </c>
      <c r="BK140" s="149">
        <f t="shared" si="9"/>
        <v>0</v>
      </c>
      <c r="BL140" s="13" t="s">
        <v>163</v>
      </c>
      <c r="BM140" s="148" t="s">
        <v>1260</v>
      </c>
    </row>
    <row r="141" spans="2:65" s="1" customFormat="1" ht="33" customHeight="1">
      <c r="B141" s="135"/>
      <c r="C141" s="136" t="s">
        <v>171</v>
      </c>
      <c r="D141" s="136" t="s">
        <v>159</v>
      </c>
      <c r="E141" s="137" t="s">
        <v>190</v>
      </c>
      <c r="F141" s="138" t="s">
        <v>191</v>
      </c>
      <c r="G141" s="139" t="s">
        <v>167</v>
      </c>
      <c r="H141" s="140">
        <v>16.776</v>
      </c>
      <c r="I141" s="141"/>
      <c r="J141" s="142">
        <f t="shared" si="0"/>
        <v>0</v>
      </c>
      <c r="K141" s="143"/>
      <c r="L141" s="28"/>
      <c r="M141" s="144" t="s">
        <v>1</v>
      </c>
      <c r="N141" s="145" t="s">
        <v>38</v>
      </c>
      <c r="P141" s="146">
        <f t="shared" si="1"/>
        <v>0</v>
      </c>
      <c r="Q141" s="146">
        <v>0</v>
      </c>
      <c r="R141" s="146">
        <f t="shared" si="2"/>
        <v>0</v>
      </c>
      <c r="S141" s="146">
        <v>0</v>
      </c>
      <c r="T141" s="147">
        <f t="shared" si="3"/>
        <v>0</v>
      </c>
      <c r="AR141" s="148" t="s">
        <v>163</v>
      </c>
      <c r="AT141" s="148" t="s">
        <v>159</v>
      </c>
      <c r="AU141" s="148" t="s">
        <v>164</v>
      </c>
      <c r="AY141" s="13" t="s">
        <v>157</v>
      </c>
      <c r="BE141" s="149">
        <f t="shared" si="4"/>
        <v>0</v>
      </c>
      <c r="BF141" s="149">
        <f t="shared" si="5"/>
        <v>0</v>
      </c>
      <c r="BG141" s="149">
        <f t="shared" si="6"/>
        <v>0</v>
      </c>
      <c r="BH141" s="149">
        <f t="shared" si="7"/>
        <v>0</v>
      </c>
      <c r="BI141" s="149">
        <f t="shared" si="8"/>
        <v>0</v>
      </c>
      <c r="BJ141" s="13" t="s">
        <v>164</v>
      </c>
      <c r="BK141" s="149">
        <f t="shared" si="9"/>
        <v>0</v>
      </c>
      <c r="BL141" s="13" t="s">
        <v>163</v>
      </c>
      <c r="BM141" s="148" t="s">
        <v>1261</v>
      </c>
    </row>
    <row r="142" spans="2:65" s="1" customFormat="1" ht="37.9" customHeight="1">
      <c r="B142" s="135"/>
      <c r="C142" s="136" t="s">
        <v>182</v>
      </c>
      <c r="D142" s="136" t="s">
        <v>159</v>
      </c>
      <c r="E142" s="137" t="s">
        <v>193</v>
      </c>
      <c r="F142" s="138" t="s">
        <v>194</v>
      </c>
      <c r="G142" s="139" t="s">
        <v>167</v>
      </c>
      <c r="H142" s="140">
        <v>335.52</v>
      </c>
      <c r="I142" s="141"/>
      <c r="J142" s="142">
        <f t="shared" si="0"/>
        <v>0</v>
      </c>
      <c r="K142" s="143"/>
      <c r="L142" s="28"/>
      <c r="M142" s="144" t="s">
        <v>1</v>
      </c>
      <c r="N142" s="145" t="s">
        <v>38</v>
      </c>
      <c r="P142" s="146">
        <f t="shared" si="1"/>
        <v>0</v>
      </c>
      <c r="Q142" s="146">
        <v>0</v>
      </c>
      <c r="R142" s="146">
        <f t="shared" si="2"/>
        <v>0</v>
      </c>
      <c r="S142" s="146">
        <v>0</v>
      </c>
      <c r="T142" s="147">
        <f t="shared" si="3"/>
        <v>0</v>
      </c>
      <c r="AR142" s="148" t="s">
        <v>163</v>
      </c>
      <c r="AT142" s="148" t="s">
        <v>159</v>
      </c>
      <c r="AU142" s="148" t="s">
        <v>164</v>
      </c>
      <c r="AY142" s="13" t="s">
        <v>157</v>
      </c>
      <c r="BE142" s="149">
        <f t="shared" si="4"/>
        <v>0</v>
      </c>
      <c r="BF142" s="149">
        <f t="shared" si="5"/>
        <v>0</v>
      </c>
      <c r="BG142" s="149">
        <f t="shared" si="6"/>
        <v>0</v>
      </c>
      <c r="BH142" s="149">
        <f t="shared" si="7"/>
        <v>0</v>
      </c>
      <c r="BI142" s="149">
        <f t="shared" si="8"/>
        <v>0</v>
      </c>
      <c r="BJ142" s="13" t="s">
        <v>164</v>
      </c>
      <c r="BK142" s="149">
        <f t="shared" si="9"/>
        <v>0</v>
      </c>
      <c r="BL142" s="13" t="s">
        <v>163</v>
      </c>
      <c r="BM142" s="148" t="s">
        <v>1262</v>
      </c>
    </row>
    <row r="143" spans="2:65" s="1" customFormat="1" ht="16.5" customHeight="1">
      <c r="B143" s="135"/>
      <c r="C143" s="136" t="s">
        <v>174</v>
      </c>
      <c r="D143" s="136" t="s">
        <v>159</v>
      </c>
      <c r="E143" s="137" t="s">
        <v>200</v>
      </c>
      <c r="F143" s="138" t="s">
        <v>201</v>
      </c>
      <c r="G143" s="139" t="s">
        <v>167</v>
      </c>
      <c r="H143" s="140">
        <v>16.776</v>
      </c>
      <c r="I143" s="141"/>
      <c r="J143" s="142">
        <f t="shared" si="0"/>
        <v>0</v>
      </c>
      <c r="K143" s="143"/>
      <c r="L143" s="28"/>
      <c r="M143" s="144" t="s">
        <v>1</v>
      </c>
      <c r="N143" s="145" t="s">
        <v>38</v>
      </c>
      <c r="P143" s="146">
        <f t="shared" si="1"/>
        <v>0</v>
      </c>
      <c r="Q143" s="146">
        <v>0</v>
      </c>
      <c r="R143" s="146">
        <f t="shared" si="2"/>
        <v>0</v>
      </c>
      <c r="S143" s="146">
        <v>0</v>
      </c>
      <c r="T143" s="147">
        <f t="shared" si="3"/>
        <v>0</v>
      </c>
      <c r="AR143" s="148" t="s">
        <v>163</v>
      </c>
      <c r="AT143" s="148" t="s">
        <v>159</v>
      </c>
      <c r="AU143" s="148" t="s">
        <v>164</v>
      </c>
      <c r="AY143" s="13" t="s">
        <v>157</v>
      </c>
      <c r="BE143" s="149">
        <f t="shared" si="4"/>
        <v>0</v>
      </c>
      <c r="BF143" s="149">
        <f t="shared" si="5"/>
        <v>0</v>
      </c>
      <c r="BG143" s="149">
        <f t="shared" si="6"/>
        <v>0</v>
      </c>
      <c r="BH143" s="149">
        <f t="shared" si="7"/>
        <v>0</v>
      </c>
      <c r="BI143" s="149">
        <f t="shared" si="8"/>
        <v>0</v>
      </c>
      <c r="BJ143" s="13" t="s">
        <v>164</v>
      </c>
      <c r="BK143" s="149">
        <f t="shared" si="9"/>
        <v>0</v>
      </c>
      <c r="BL143" s="13" t="s">
        <v>163</v>
      </c>
      <c r="BM143" s="148" t="s">
        <v>1263</v>
      </c>
    </row>
    <row r="144" spans="2:65" s="1" customFormat="1" ht="24.2" customHeight="1">
      <c r="B144" s="135"/>
      <c r="C144" s="136" t="s">
        <v>189</v>
      </c>
      <c r="D144" s="136" t="s">
        <v>159</v>
      </c>
      <c r="E144" s="137" t="s">
        <v>204</v>
      </c>
      <c r="F144" s="138" t="s">
        <v>205</v>
      </c>
      <c r="G144" s="139" t="s">
        <v>206</v>
      </c>
      <c r="H144" s="140">
        <v>33.216000000000001</v>
      </c>
      <c r="I144" s="141"/>
      <c r="J144" s="142">
        <f t="shared" si="0"/>
        <v>0</v>
      </c>
      <c r="K144" s="143"/>
      <c r="L144" s="28"/>
      <c r="M144" s="144" t="s">
        <v>1</v>
      </c>
      <c r="N144" s="145" t="s">
        <v>38</v>
      </c>
      <c r="P144" s="146">
        <f t="shared" si="1"/>
        <v>0</v>
      </c>
      <c r="Q144" s="146">
        <v>0</v>
      </c>
      <c r="R144" s="146">
        <f t="shared" si="2"/>
        <v>0</v>
      </c>
      <c r="S144" s="146">
        <v>0</v>
      </c>
      <c r="T144" s="147">
        <f t="shared" si="3"/>
        <v>0</v>
      </c>
      <c r="AR144" s="148" t="s">
        <v>163</v>
      </c>
      <c r="AT144" s="148" t="s">
        <v>159</v>
      </c>
      <c r="AU144" s="148" t="s">
        <v>164</v>
      </c>
      <c r="AY144" s="13" t="s">
        <v>157</v>
      </c>
      <c r="BE144" s="149">
        <f t="shared" si="4"/>
        <v>0</v>
      </c>
      <c r="BF144" s="149">
        <f t="shared" si="5"/>
        <v>0</v>
      </c>
      <c r="BG144" s="149">
        <f t="shared" si="6"/>
        <v>0</v>
      </c>
      <c r="BH144" s="149">
        <f t="shared" si="7"/>
        <v>0</v>
      </c>
      <c r="BI144" s="149">
        <f t="shared" si="8"/>
        <v>0</v>
      </c>
      <c r="BJ144" s="13" t="s">
        <v>164</v>
      </c>
      <c r="BK144" s="149">
        <f t="shared" si="9"/>
        <v>0</v>
      </c>
      <c r="BL144" s="13" t="s">
        <v>163</v>
      </c>
      <c r="BM144" s="148" t="s">
        <v>1264</v>
      </c>
    </row>
    <row r="145" spans="2:65" s="1" customFormat="1" ht="24.2" customHeight="1">
      <c r="B145" s="135"/>
      <c r="C145" s="136" t="s">
        <v>178</v>
      </c>
      <c r="D145" s="136" t="s">
        <v>159</v>
      </c>
      <c r="E145" s="137" t="s">
        <v>1265</v>
      </c>
      <c r="F145" s="138" t="s">
        <v>1266</v>
      </c>
      <c r="G145" s="139" t="s">
        <v>167</v>
      </c>
      <c r="H145" s="140">
        <v>6.99</v>
      </c>
      <c r="I145" s="141"/>
      <c r="J145" s="142">
        <f t="shared" si="0"/>
        <v>0</v>
      </c>
      <c r="K145" s="143"/>
      <c r="L145" s="28"/>
      <c r="M145" s="144" t="s">
        <v>1</v>
      </c>
      <c r="N145" s="145" t="s">
        <v>38</v>
      </c>
      <c r="P145" s="146">
        <f t="shared" si="1"/>
        <v>0</v>
      </c>
      <c r="Q145" s="146">
        <v>0</v>
      </c>
      <c r="R145" s="146">
        <f t="shared" si="2"/>
        <v>0</v>
      </c>
      <c r="S145" s="146">
        <v>0</v>
      </c>
      <c r="T145" s="147">
        <f t="shared" si="3"/>
        <v>0</v>
      </c>
      <c r="AR145" s="148" t="s">
        <v>163</v>
      </c>
      <c r="AT145" s="148" t="s">
        <v>159</v>
      </c>
      <c r="AU145" s="148" t="s">
        <v>164</v>
      </c>
      <c r="AY145" s="13" t="s">
        <v>157</v>
      </c>
      <c r="BE145" s="149">
        <f t="shared" si="4"/>
        <v>0</v>
      </c>
      <c r="BF145" s="149">
        <f t="shared" si="5"/>
        <v>0</v>
      </c>
      <c r="BG145" s="149">
        <f t="shared" si="6"/>
        <v>0</v>
      </c>
      <c r="BH145" s="149">
        <f t="shared" si="7"/>
        <v>0</v>
      </c>
      <c r="BI145" s="149">
        <f t="shared" si="8"/>
        <v>0</v>
      </c>
      <c r="BJ145" s="13" t="s">
        <v>164</v>
      </c>
      <c r="BK145" s="149">
        <f t="shared" si="9"/>
        <v>0</v>
      </c>
      <c r="BL145" s="13" t="s">
        <v>163</v>
      </c>
      <c r="BM145" s="148" t="s">
        <v>1267</v>
      </c>
    </row>
    <row r="146" spans="2:65" s="1" customFormat="1" ht="24.2" customHeight="1">
      <c r="B146" s="135"/>
      <c r="C146" s="136" t="s">
        <v>196</v>
      </c>
      <c r="D146" s="136" t="s">
        <v>159</v>
      </c>
      <c r="E146" s="137" t="s">
        <v>1268</v>
      </c>
      <c r="F146" s="138" t="s">
        <v>1269</v>
      </c>
      <c r="G146" s="139" t="s">
        <v>167</v>
      </c>
      <c r="H146" s="140">
        <v>11.183999999999999</v>
      </c>
      <c r="I146" s="141"/>
      <c r="J146" s="142">
        <f t="shared" si="0"/>
        <v>0</v>
      </c>
      <c r="K146" s="143"/>
      <c r="L146" s="28"/>
      <c r="M146" s="144" t="s">
        <v>1</v>
      </c>
      <c r="N146" s="145" t="s">
        <v>38</v>
      </c>
      <c r="P146" s="146">
        <f t="shared" si="1"/>
        <v>0</v>
      </c>
      <c r="Q146" s="146">
        <v>0</v>
      </c>
      <c r="R146" s="146">
        <f t="shared" si="2"/>
        <v>0</v>
      </c>
      <c r="S146" s="146">
        <v>0</v>
      </c>
      <c r="T146" s="147">
        <f t="shared" si="3"/>
        <v>0</v>
      </c>
      <c r="AR146" s="148" t="s">
        <v>163</v>
      </c>
      <c r="AT146" s="148" t="s">
        <v>159</v>
      </c>
      <c r="AU146" s="148" t="s">
        <v>164</v>
      </c>
      <c r="AY146" s="13" t="s">
        <v>157</v>
      </c>
      <c r="BE146" s="149">
        <f t="shared" si="4"/>
        <v>0</v>
      </c>
      <c r="BF146" s="149">
        <f t="shared" si="5"/>
        <v>0</v>
      </c>
      <c r="BG146" s="149">
        <f t="shared" si="6"/>
        <v>0</v>
      </c>
      <c r="BH146" s="149">
        <f t="shared" si="7"/>
        <v>0</v>
      </c>
      <c r="BI146" s="149">
        <f t="shared" si="8"/>
        <v>0</v>
      </c>
      <c r="BJ146" s="13" t="s">
        <v>164</v>
      </c>
      <c r="BK146" s="149">
        <f t="shared" si="9"/>
        <v>0</v>
      </c>
      <c r="BL146" s="13" t="s">
        <v>163</v>
      </c>
      <c r="BM146" s="148" t="s">
        <v>1270</v>
      </c>
    </row>
    <row r="147" spans="2:65" s="1" customFormat="1" ht="16.5" customHeight="1">
      <c r="B147" s="135"/>
      <c r="C147" s="150" t="s">
        <v>181</v>
      </c>
      <c r="D147" s="150" t="s">
        <v>276</v>
      </c>
      <c r="E147" s="151" t="s">
        <v>1271</v>
      </c>
      <c r="F147" s="152" t="s">
        <v>1272</v>
      </c>
      <c r="G147" s="153" t="s">
        <v>206</v>
      </c>
      <c r="H147" s="154">
        <v>18.789000000000001</v>
      </c>
      <c r="I147" s="155"/>
      <c r="J147" s="156">
        <f t="shared" si="0"/>
        <v>0</v>
      </c>
      <c r="K147" s="157"/>
      <c r="L147" s="158"/>
      <c r="M147" s="159" t="s">
        <v>1</v>
      </c>
      <c r="N147" s="160" t="s">
        <v>38</v>
      </c>
      <c r="P147" s="146">
        <f t="shared" si="1"/>
        <v>0</v>
      </c>
      <c r="Q147" s="146">
        <v>1</v>
      </c>
      <c r="R147" s="146">
        <f t="shared" si="2"/>
        <v>18.789000000000001</v>
      </c>
      <c r="S147" s="146">
        <v>0</v>
      </c>
      <c r="T147" s="147">
        <f t="shared" si="3"/>
        <v>0</v>
      </c>
      <c r="AR147" s="148" t="s">
        <v>174</v>
      </c>
      <c r="AT147" s="148" t="s">
        <v>276</v>
      </c>
      <c r="AU147" s="148" t="s">
        <v>164</v>
      </c>
      <c r="AY147" s="13" t="s">
        <v>157</v>
      </c>
      <c r="BE147" s="149">
        <f t="shared" si="4"/>
        <v>0</v>
      </c>
      <c r="BF147" s="149">
        <f t="shared" si="5"/>
        <v>0</v>
      </c>
      <c r="BG147" s="149">
        <f t="shared" si="6"/>
        <v>0</v>
      </c>
      <c r="BH147" s="149">
        <f t="shared" si="7"/>
        <v>0</v>
      </c>
      <c r="BI147" s="149">
        <f t="shared" si="8"/>
        <v>0</v>
      </c>
      <c r="BJ147" s="13" t="s">
        <v>164</v>
      </c>
      <c r="BK147" s="149">
        <f t="shared" si="9"/>
        <v>0</v>
      </c>
      <c r="BL147" s="13" t="s">
        <v>163</v>
      </c>
      <c r="BM147" s="148" t="s">
        <v>1273</v>
      </c>
    </row>
    <row r="148" spans="2:65" s="1" customFormat="1" ht="21.75" customHeight="1">
      <c r="B148" s="135"/>
      <c r="C148" s="136" t="s">
        <v>203</v>
      </c>
      <c r="D148" s="136" t="s">
        <v>159</v>
      </c>
      <c r="E148" s="137" t="s">
        <v>1274</v>
      </c>
      <c r="F148" s="138" t="s">
        <v>1275</v>
      </c>
      <c r="G148" s="139" t="s">
        <v>162</v>
      </c>
      <c r="H148" s="140">
        <v>27.96</v>
      </c>
      <c r="I148" s="141"/>
      <c r="J148" s="142">
        <f t="shared" si="0"/>
        <v>0</v>
      </c>
      <c r="K148" s="143"/>
      <c r="L148" s="28"/>
      <c r="M148" s="144" t="s">
        <v>1</v>
      </c>
      <c r="N148" s="145" t="s">
        <v>38</v>
      </c>
      <c r="P148" s="146">
        <f t="shared" si="1"/>
        <v>0</v>
      </c>
      <c r="Q148" s="146">
        <v>0</v>
      </c>
      <c r="R148" s="146">
        <f t="shared" si="2"/>
        <v>0</v>
      </c>
      <c r="S148" s="146">
        <v>0</v>
      </c>
      <c r="T148" s="147">
        <f t="shared" si="3"/>
        <v>0</v>
      </c>
      <c r="AR148" s="148" t="s">
        <v>163</v>
      </c>
      <c r="AT148" s="148" t="s">
        <v>159</v>
      </c>
      <c r="AU148" s="148" t="s">
        <v>164</v>
      </c>
      <c r="AY148" s="13" t="s">
        <v>157</v>
      </c>
      <c r="BE148" s="149">
        <f t="shared" si="4"/>
        <v>0</v>
      </c>
      <c r="BF148" s="149">
        <f t="shared" si="5"/>
        <v>0</v>
      </c>
      <c r="BG148" s="149">
        <f t="shared" si="6"/>
        <v>0</v>
      </c>
      <c r="BH148" s="149">
        <f t="shared" si="7"/>
        <v>0</v>
      </c>
      <c r="BI148" s="149">
        <f t="shared" si="8"/>
        <v>0</v>
      </c>
      <c r="BJ148" s="13" t="s">
        <v>164</v>
      </c>
      <c r="BK148" s="149">
        <f t="shared" si="9"/>
        <v>0</v>
      </c>
      <c r="BL148" s="13" t="s">
        <v>163</v>
      </c>
      <c r="BM148" s="148" t="s">
        <v>1276</v>
      </c>
    </row>
    <row r="149" spans="2:65" s="11" customFormat="1" ht="22.9" customHeight="1">
      <c r="B149" s="123"/>
      <c r="D149" s="124" t="s">
        <v>71</v>
      </c>
      <c r="E149" s="133" t="s">
        <v>164</v>
      </c>
      <c r="F149" s="133" t="s">
        <v>1277</v>
      </c>
      <c r="I149" s="126"/>
      <c r="J149" s="134">
        <f>BK149</f>
        <v>0</v>
      </c>
      <c r="L149" s="123"/>
      <c r="M149" s="128"/>
      <c r="P149" s="129">
        <f>P150</f>
        <v>0</v>
      </c>
      <c r="R149" s="129">
        <f>R150</f>
        <v>0</v>
      </c>
      <c r="T149" s="130">
        <f>T150</f>
        <v>0</v>
      </c>
      <c r="AR149" s="124" t="s">
        <v>80</v>
      </c>
      <c r="AT149" s="131" t="s">
        <v>71</v>
      </c>
      <c r="AU149" s="131" t="s">
        <v>80</v>
      </c>
      <c r="AY149" s="124" t="s">
        <v>157</v>
      </c>
      <c r="BK149" s="132">
        <f>BK150</f>
        <v>0</v>
      </c>
    </row>
    <row r="150" spans="2:65" s="1" customFormat="1" ht="33" customHeight="1">
      <c r="B150" s="135"/>
      <c r="C150" s="136" t="s">
        <v>185</v>
      </c>
      <c r="D150" s="136" t="s">
        <v>159</v>
      </c>
      <c r="E150" s="137" t="s">
        <v>1278</v>
      </c>
      <c r="F150" s="138" t="s">
        <v>1279</v>
      </c>
      <c r="G150" s="139" t="s">
        <v>162</v>
      </c>
      <c r="H150" s="140">
        <v>27.96</v>
      </c>
      <c r="I150" s="141"/>
      <c r="J150" s="142">
        <f>ROUND(I150*H150,2)</f>
        <v>0</v>
      </c>
      <c r="K150" s="143"/>
      <c r="L150" s="28"/>
      <c r="M150" s="144" t="s">
        <v>1</v>
      </c>
      <c r="N150" s="145" t="s">
        <v>38</v>
      </c>
      <c r="P150" s="146">
        <f>O150*H150</f>
        <v>0</v>
      </c>
      <c r="Q150" s="146">
        <v>0</v>
      </c>
      <c r="R150" s="146">
        <f>Q150*H150</f>
        <v>0</v>
      </c>
      <c r="S150" s="146">
        <v>0</v>
      </c>
      <c r="T150" s="147">
        <f>S150*H150</f>
        <v>0</v>
      </c>
      <c r="AR150" s="148" t="s">
        <v>163</v>
      </c>
      <c r="AT150" s="148" t="s">
        <v>159</v>
      </c>
      <c r="AU150" s="148" t="s">
        <v>164</v>
      </c>
      <c r="AY150" s="13" t="s">
        <v>157</v>
      </c>
      <c r="BE150" s="149">
        <f>IF(N150="základná",J150,0)</f>
        <v>0</v>
      </c>
      <c r="BF150" s="149">
        <f>IF(N150="znížená",J150,0)</f>
        <v>0</v>
      </c>
      <c r="BG150" s="149">
        <f>IF(N150="zákl. prenesená",J150,0)</f>
        <v>0</v>
      </c>
      <c r="BH150" s="149">
        <f>IF(N150="zníž. prenesená",J150,0)</f>
        <v>0</v>
      </c>
      <c r="BI150" s="149">
        <f>IF(N150="nulová",J150,0)</f>
        <v>0</v>
      </c>
      <c r="BJ150" s="13" t="s">
        <v>164</v>
      </c>
      <c r="BK150" s="149">
        <f>ROUND(I150*H150,2)</f>
        <v>0</v>
      </c>
      <c r="BL150" s="13" t="s">
        <v>163</v>
      </c>
      <c r="BM150" s="148" t="s">
        <v>1280</v>
      </c>
    </row>
    <row r="151" spans="2:65" s="11" customFormat="1" ht="22.9" customHeight="1">
      <c r="B151" s="123"/>
      <c r="D151" s="124" t="s">
        <v>71</v>
      </c>
      <c r="E151" s="133" t="s">
        <v>163</v>
      </c>
      <c r="F151" s="133" t="s">
        <v>1281</v>
      </c>
      <c r="I151" s="126"/>
      <c r="J151" s="134">
        <f>BK151</f>
        <v>0</v>
      </c>
      <c r="L151" s="123"/>
      <c r="M151" s="128"/>
      <c r="P151" s="129">
        <f>P152</f>
        <v>0</v>
      </c>
      <c r="R151" s="129">
        <f>R152</f>
        <v>7.9298893800000005</v>
      </c>
      <c r="T151" s="130">
        <f>T152</f>
        <v>0</v>
      </c>
      <c r="AR151" s="124" t="s">
        <v>80</v>
      </c>
      <c r="AT151" s="131" t="s">
        <v>71</v>
      </c>
      <c r="AU151" s="131" t="s">
        <v>80</v>
      </c>
      <c r="AY151" s="124" t="s">
        <v>157</v>
      </c>
      <c r="BK151" s="132">
        <f>BK152</f>
        <v>0</v>
      </c>
    </row>
    <row r="152" spans="2:65" s="1" customFormat="1" ht="37.9" customHeight="1">
      <c r="B152" s="135"/>
      <c r="C152" s="136" t="s">
        <v>211</v>
      </c>
      <c r="D152" s="136" t="s">
        <v>159</v>
      </c>
      <c r="E152" s="137" t="s">
        <v>1282</v>
      </c>
      <c r="F152" s="138" t="s">
        <v>1283</v>
      </c>
      <c r="G152" s="139" t="s">
        <v>167</v>
      </c>
      <c r="H152" s="140">
        <v>4.194</v>
      </c>
      <c r="I152" s="141"/>
      <c r="J152" s="142">
        <f>ROUND(I152*H152,2)</f>
        <v>0</v>
      </c>
      <c r="K152" s="143"/>
      <c r="L152" s="28"/>
      <c r="M152" s="144" t="s">
        <v>1</v>
      </c>
      <c r="N152" s="145" t="s">
        <v>38</v>
      </c>
      <c r="P152" s="146">
        <f>O152*H152</f>
        <v>0</v>
      </c>
      <c r="Q152" s="146">
        <v>1.8907700000000001</v>
      </c>
      <c r="R152" s="146">
        <f>Q152*H152</f>
        <v>7.9298893800000005</v>
      </c>
      <c r="S152" s="146">
        <v>0</v>
      </c>
      <c r="T152" s="147">
        <f>S152*H152</f>
        <v>0</v>
      </c>
      <c r="AR152" s="148" t="s">
        <v>163</v>
      </c>
      <c r="AT152" s="148" t="s">
        <v>159</v>
      </c>
      <c r="AU152" s="148" t="s">
        <v>164</v>
      </c>
      <c r="AY152" s="13" t="s">
        <v>157</v>
      </c>
      <c r="BE152" s="149">
        <f>IF(N152="základná",J152,0)</f>
        <v>0</v>
      </c>
      <c r="BF152" s="149">
        <f>IF(N152="znížená",J152,0)</f>
        <v>0</v>
      </c>
      <c r="BG152" s="149">
        <f>IF(N152="zákl. prenesená",J152,0)</f>
        <v>0</v>
      </c>
      <c r="BH152" s="149">
        <f>IF(N152="zníž. prenesená",J152,0)</f>
        <v>0</v>
      </c>
      <c r="BI152" s="149">
        <f>IF(N152="nulová",J152,0)</f>
        <v>0</v>
      </c>
      <c r="BJ152" s="13" t="s">
        <v>164</v>
      </c>
      <c r="BK152" s="149">
        <f>ROUND(I152*H152,2)</f>
        <v>0</v>
      </c>
      <c r="BL152" s="13" t="s">
        <v>163</v>
      </c>
      <c r="BM152" s="148" t="s">
        <v>1284</v>
      </c>
    </row>
    <row r="153" spans="2:65" s="11" customFormat="1" ht="22.9" customHeight="1">
      <c r="B153" s="123"/>
      <c r="D153" s="124" t="s">
        <v>71</v>
      </c>
      <c r="E153" s="133" t="s">
        <v>171</v>
      </c>
      <c r="F153" s="133" t="s">
        <v>1285</v>
      </c>
      <c r="I153" s="126"/>
      <c r="J153" s="134">
        <f>BK153</f>
        <v>0</v>
      </c>
      <c r="L153" s="123"/>
      <c r="M153" s="128"/>
      <c r="P153" s="129">
        <f>SUM(P154:P159)</f>
        <v>0</v>
      </c>
      <c r="R153" s="129">
        <f>SUM(R154:R159)</f>
        <v>25.602850800000002</v>
      </c>
      <c r="T153" s="130">
        <f>SUM(T154:T159)</f>
        <v>0</v>
      </c>
      <c r="AR153" s="124" t="s">
        <v>80</v>
      </c>
      <c r="AT153" s="131" t="s">
        <v>71</v>
      </c>
      <c r="AU153" s="131" t="s">
        <v>80</v>
      </c>
      <c r="AY153" s="124" t="s">
        <v>157</v>
      </c>
      <c r="BK153" s="132">
        <f>SUM(BK154:BK159)</f>
        <v>0</v>
      </c>
    </row>
    <row r="154" spans="2:65" s="1" customFormat="1" ht="21.75" customHeight="1">
      <c r="B154" s="135"/>
      <c r="C154" s="136" t="s">
        <v>188</v>
      </c>
      <c r="D154" s="136" t="s">
        <v>159</v>
      </c>
      <c r="E154" s="137" t="s">
        <v>1286</v>
      </c>
      <c r="F154" s="138" t="s">
        <v>1287</v>
      </c>
      <c r="G154" s="139" t="s">
        <v>311</v>
      </c>
      <c r="H154" s="140">
        <v>135.4</v>
      </c>
      <c r="I154" s="141"/>
      <c r="J154" s="142">
        <f t="shared" ref="J154:J159" si="10">ROUND(I154*H154,2)</f>
        <v>0</v>
      </c>
      <c r="K154" s="143"/>
      <c r="L154" s="28"/>
      <c r="M154" s="144" t="s">
        <v>1</v>
      </c>
      <c r="N154" s="145" t="s">
        <v>38</v>
      </c>
      <c r="P154" s="146">
        <f t="shared" ref="P154:P159" si="11">O154*H154</f>
        <v>0</v>
      </c>
      <c r="Q154" s="146">
        <v>6.0290000000000003E-2</v>
      </c>
      <c r="R154" s="146">
        <f t="shared" ref="R154:R159" si="12">Q154*H154</f>
        <v>8.1632660000000001</v>
      </c>
      <c r="S154" s="146">
        <v>0</v>
      </c>
      <c r="T154" s="147">
        <f t="shared" ref="T154:T159" si="13">S154*H154</f>
        <v>0</v>
      </c>
      <c r="AR154" s="148" t="s">
        <v>163</v>
      </c>
      <c r="AT154" s="148" t="s">
        <v>159</v>
      </c>
      <c r="AU154" s="148" t="s">
        <v>164</v>
      </c>
      <c r="AY154" s="13" t="s">
        <v>157</v>
      </c>
      <c r="BE154" s="149">
        <f t="shared" ref="BE154:BE159" si="14">IF(N154="základná",J154,0)</f>
        <v>0</v>
      </c>
      <c r="BF154" s="149">
        <f t="shared" ref="BF154:BF159" si="15">IF(N154="znížená",J154,0)</f>
        <v>0</v>
      </c>
      <c r="BG154" s="149">
        <f t="shared" ref="BG154:BG159" si="16">IF(N154="zákl. prenesená",J154,0)</f>
        <v>0</v>
      </c>
      <c r="BH154" s="149">
        <f t="shared" ref="BH154:BH159" si="17">IF(N154="zníž. prenesená",J154,0)</f>
        <v>0</v>
      </c>
      <c r="BI154" s="149">
        <f t="shared" ref="BI154:BI159" si="18">IF(N154="nulová",J154,0)</f>
        <v>0</v>
      </c>
      <c r="BJ154" s="13" t="s">
        <v>164</v>
      </c>
      <c r="BK154" s="149">
        <f t="shared" ref="BK154:BK159" si="19">ROUND(I154*H154,2)</f>
        <v>0</v>
      </c>
      <c r="BL154" s="13" t="s">
        <v>163</v>
      </c>
      <c r="BM154" s="148" t="s">
        <v>1288</v>
      </c>
    </row>
    <row r="155" spans="2:65" s="1" customFormat="1" ht="24.2" customHeight="1">
      <c r="B155" s="135"/>
      <c r="C155" s="136" t="s">
        <v>219</v>
      </c>
      <c r="D155" s="136" t="s">
        <v>159</v>
      </c>
      <c r="E155" s="137" t="s">
        <v>1289</v>
      </c>
      <c r="F155" s="138" t="s">
        <v>1290</v>
      </c>
      <c r="G155" s="139" t="s">
        <v>162</v>
      </c>
      <c r="H155" s="140">
        <v>1.1000000000000001</v>
      </c>
      <c r="I155" s="141"/>
      <c r="J155" s="142">
        <f t="shared" si="10"/>
        <v>0</v>
      </c>
      <c r="K155" s="143"/>
      <c r="L155" s="28"/>
      <c r="M155" s="144" t="s">
        <v>1</v>
      </c>
      <c r="N155" s="145" t="s">
        <v>38</v>
      </c>
      <c r="P155" s="146">
        <f t="shared" si="11"/>
        <v>0</v>
      </c>
      <c r="Q155" s="146">
        <v>7.5520000000000004E-2</v>
      </c>
      <c r="R155" s="146">
        <f t="shared" si="12"/>
        <v>8.3072000000000007E-2</v>
      </c>
      <c r="S155" s="146">
        <v>0</v>
      </c>
      <c r="T155" s="147">
        <f t="shared" si="13"/>
        <v>0</v>
      </c>
      <c r="AR155" s="148" t="s">
        <v>163</v>
      </c>
      <c r="AT155" s="148" t="s">
        <v>159</v>
      </c>
      <c r="AU155" s="148" t="s">
        <v>164</v>
      </c>
      <c r="AY155" s="13" t="s">
        <v>157</v>
      </c>
      <c r="BE155" s="149">
        <f t="shared" si="14"/>
        <v>0</v>
      </c>
      <c r="BF155" s="149">
        <f t="shared" si="15"/>
        <v>0</v>
      </c>
      <c r="BG155" s="149">
        <f t="shared" si="16"/>
        <v>0</v>
      </c>
      <c r="BH155" s="149">
        <f t="shared" si="17"/>
        <v>0</v>
      </c>
      <c r="BI155" s="149">
        <f t="shared" si="18"/>
        <v>0</v>
      </c>
      <c r="BJ155" s="13" t="s">
        <v>164</v>
      </c>
      <c r="BK155" s="149">
        <f t="shared" si="19"/>
        <v>0</v>
      </c>
      <c r="BL155" s="13" t="s">
        <v>163</v>
      </c>
      <c r="BM155" s="148" t="s">
        <v>1291</v>
      </c>
    </row>
    <row r="156" spans="2:65" s="1" customFormat="1" ht="24.2" customHeight="1">
      <c r="B156" s="135"/>
      <c r="C156" s="136" t="s">
        <v>192</v>
      </c>
      <c r="D156" s="136" t="s">
        <v>159</v>
      </c>
      <c r="E156" s="137" t="s">
        <v>1292</v>
      </c>
      <c r="F156" s="138" t="s">
        <v>1293</v>
      </c>
      <c r="G156" s="139" t="s">
        <v>162</v>
      </c>
      <c r="H156" s="140">
        <v>30</v>
      </c>
      <c r="I156" s="141"/>
      <c r="J156" s="142">
        <f t="shared" si="10"/>
        <v>0</v>
      </c>
      <c r="K156" s="143"/>
      <c r="L156" s="28"/>
      <c r="M156" s="144" t="s">
        <v>1</v>
      </c>
      <c r="N156" s="145" t="s">
        <v>38</v>
      </c>
      <c r="P156" s="146">
        <f t="shared" si="11"/>
        <v>0</v>
      </c>
      <c r="Q156" s="146">
        <v>0</v>
      </c>
      <c r="R156" s="146">
        <f t="shared" si="12"/>
        <v>0</v>
      </c>
      <c r="S156" s="146">
        <v>0</v>
      </c>
      <c r="T156" s="147">
        <f t="shared" si="13"/>
        <v>0</v>
      </c>
      <c r="AR156" s="148" t="s">
        <v>163</v>
      </c>
      <c r="AT156" s="148" t="s">
        <v>159</v>
      </c>
      <c r="AU156" s="148" t="s">
        <v>164</v>
      </c>
      <c r="AY156" s="13" t="s">
        <v>157</v>
      </c>
      <c r="BE156" s="149">
        <f t="shared" si="14"/>
        <v>0</v>
      </c>
      <c r="BF156" s="149">
        <f t="shared" si="15"/>
        <v>0</v>
      </c>
      <c r="BG156" s="149">
        <f t="shared" si="16"/>
        <v>0</v>
      </c>
      <c r="BH156" s="149">
        <f t="shared" si="17"/>
        <v>0</v>
      </c>
      <c r="BI156" s="149">
        <f t="shared" si="18"/>
        <v>0</v>
      </c>
      <c r="BJ156" s="13" t="s">
        <v>164</v>
      </c>
      <c r="BK156" s="149">
        <f t="shared" si="19"/>
        <v>0</v>
      </c>
      <c r="BL156" s="13" t="s">
        <v>163</v>
      </c>
      <c r="BM156" s="148" t="s">
        <v>1294</v>
      </c>
    </row>
    <row r="157" spans="2:65" s="1" customFormat="1" ht="24.2" customHeight="1">
      <c r="B157" s="135"/>
      <c r="C157" s="136" t="s">
        <v>226</v>
      </c>
      <c r="D157" s="136" t="s">
        <v>159</v>
      </c>
      <c r="E157" s="137" t="s">
        <v>1295</v>
      </c>
      <c r="F157" s="138" t="s">
        <v>1296</v>
      </c>
      <c r="G157" s="139" t="s">
        <v>167</v>
      </c>
      <c r="H157" s="140">
        <v>3.355</v>
      </c>
      <c r="I157" s="141"/>
      <c r="J157" s="142">
        <f t="shared" si="10"/>
        <v>0</v>
      </c>
      <c r="K157" s="143"/>
      <c r="L157" s="28"/>
      <c r="M157" s="144" t="s">
        <v>1</v>
      </c>
      <c r="N157" s="145" t="s">
        <v>38</v>
      </c>
      <c r="P157" s="146">
        <f t="shared" si="11"/>
        <v>0</v>
      </c>
      <c r="Q157" s="146">
        <v>2.4157199999999999</v>
      </c>
      <c r="R157" s="146">
        <f t="shared" si="12"/>
        <v>8.1047405999999995</v>
      </c>
      <c r="S157" s="146">
        <v>0</v>
      </c>
      <c r="T157" s="147">
        <f t="shared" si="13"/>
        <v>0</v>
      </c>
      <c r="AR157" s="148" t="s">
        <v>163</v>
      </c>
      <c r="AT157" s="148" t="s">
        <v>159</v>
      </c>
      <c r="AU157" s="148" t="s">
        <v>164</v>
      </c>
      <c r="AY157" s="13" t="s">
        <v>157</v>
      </c>
      <c r="BE157" s="149">
        <f t="shared" si="14"/>
        <v>0</v>
      </c>
      <c r="BF157" s="149">
        <f t="shared" si="15"/>
        <v>0</v>
      </c>
      <c r="BG157" s="149">
        <f t="shared" si="16"/>
        <v>0</v>
      </c>
      <c r="BH157" s="149">
        <f t="shared" si="17"/>
        <v>0</v>
      </c>
      <c r="BI157" s="149">
        <f t="shared" si="18"/>
        <v>0</v>
      </c>
      <c r="BJ157" s="13" t="s">
        <v>164</v>
      </c>
      <c r="BK157" s="149">
        <f t="shared" si="19"/>
        <v>0</v>
      </c>
      <c r="BL157" s="13" t="s">
        <v>163</v>
      </c>
      <c r="BM157" s="148" t="s">
        <v>1297</v>
      </c>
    </row>
    <row r="158" spans="2:65" s="1" customFormat="1" ht="37.9" customHeight="1">
      <c r="B158" s="135"/>
      <c r="C158" s="136" t="s">
        <v>195</v>
      </c>
      <c r="D158" s="136" t="s">
        <v>159</v>
      </c>
      <c r="E158" s="137" t="s">
        <v>1298</v>
      </c>
      <c r="F158" s="138" t="s">
        <v>1299</v>
      </c>
      <c r="G158" s="139" t="s">
        <v>162</v>
      </c>
      <c r="H158" s="140">
        <v>27.96</v>
      </c>
      <c r="I158" s="141"/>
      <c r="J158" s="142">
        <f t="shared" si="10"/>
        <v>0</v>
      </c>
      <c r="K158" s="143"/>
      <c r="L158" s="28"/>
      <c r="M158" s="144" t="s">
        <v>1</v>
      </c>
      <c r="N158" s="145" t="s">
        <v>38</v>
      </c>
      <c r="P158" s="146">
        <f t="shared" si="11"/>
        <v>0</v>
      </c>
      <c r="Q158" s="146">
        <v>2.2000000000000001E-4</v>
      </c>
      <c r="R158" s="146">
        <f t="shared" si="12"/>
        <v>6.1512000000000008E-3</v>
      </c>
      <c r="S158" s="146">
        <v>0</v>
      </c>
      <c r="T158" s="147">
        <f t="shared" si="13"/>
        <v>0</v>
      </c>
      <c r="AR158" s="148" t="s">
        <v>163</v>
      </c>
      <c r="AT158" s="148" t="s">
        <v>159</v>
      </c>
      <c r="AU158" s="148" t="s">
        <v>164</v>
      </c>
      <c r="AY158" s="13" t="s">
        <v>157</v>
      </c>
      <c r="BE158" s="149">
        <f t="shared" si="14"/>
        <v>0</v>
      </c>
      <c r="BF158" s="149">
        <f t="shared" si="15"/>
        <v>0</v>
      </c>
      <c r="BG158" s="149">
        <f t="shared" si="16"/>
        <v>0</v>
      </c>
      <c r="BH158" s="149">
        <f t="shared" si="17"/>
        <v>0</v>
      </c>
      <c r="BI158" s="149">
        <f t="shared" si="18"/>
        <v>0</v>
      </c>
      <c r="BJ158" s="13" t="s">
        <v>164</v>
      </c>
      <c r="BK158" s="149">
        <f t="shared" si="19"/>
        <v>0</v>
      </c>
      <c r="BL158" s="13" t="s">
        <v>163</v>
      </c>
      <c r="BM158" s="148" t="s">
        <v>1300</v>
      </c>
    </row>
    <row r="159" spans="2:65" s="1" customFormat="1" ht="21.75" customHeight="1">
      <c r="B159" s="135"/>
      <c r="C159" s="136" t="s">
        <v>233</v>
      </c>
      <c r="D159" s="136" t="s">
        <v>159</v>
      </c>
      <c r="E159" s="137" t="s">
        <v>1301</v>
      </c>
      <c r="F159" s="138" t="s">
        <v>1302</v>
      </c>
      <c r="G159" s="139" t="s">
        <v>167</v>
      </c>
      <c r="H159" s="140">
        <v>5.0330000000000004</v>
      </c>
      <c r="I159" s="141"/>
      <c r="J159" s="142">
        <f t="shared" si="10"/>
        <v>0</v>
      </c>
      <c r="K159" s="143"/>
      <c r="L159" s="28"/>
      <c r="M159" s="144" t="s">
        <v>1</v>
      </c>
      <c r="N159" s="145" t="s">
        <v>38</v>
      </c>
      <c r="P159" s="146">
        <f t="shared" si="11"/>
        <v>0</v>
      </c>
      <c r="Q159" s="146">
        <v>1.837</v>
      </c>
      <c r="R159" s="146">
        <f t="shared" si="12"/>
        <v>9.2456209999999999</v>
      </c>
      <c r="S159" s="146">
        <v>0</v>
      </c>
      <c r="T159" s="147">
        <f t="shared" si="13"/>
        <v>0</v>
      </c>
      <c r="AR159" s="148" t="s">
        <v>163</v>
      </c>
      <c r="AT159" s="148" t="s">
        <v>159</v>
      </c>
      <c r="AU159" s="148" t="s">
        <v>164</v>
      </c>
      <c r="AY159" s="13" t="s">
        <v>157</v>
      </c>
      <c r="BE159" s="149">
        <f t="shared" si="14"/>
        <v>0</v>
      </c>
      <c r="BF159" s="149">
        <f t="shared" si="15"/>
        <v>0</v>
      </c>
      <c r="BG159" s="149">
        <f t="shared" si="16"/>
        <v>0</v>
      </c>
      <c r="BH159" s="149">
        <f t="shared" si="17"/>
        <v>0</v>
      </c>
      <c r="BI159" s="149">
        <f t="shared" si="18"/>
        <v>0</v>
      </c>
      <c r="BJ159" s="13" t="s">
        <v>164</v>
      </c>
      <c r="BK159" s="149">
        <f t="shared" si="19"/>
        <v>0</v>
      </c>
      <c r="BL159" s="13" t="s">
        <v>163</v>
      </c>
      <c r="BM159" s="148" t="s">
        <v>1303</v>
      </c>
    </row>
    <row r="160" spans="2:65" s="11" customFormat="1" ht="22.9" customHeight="1">
      <c r="B160" s="123"/>
      <c r="D160" s="124" t="s">
        <v>71</v>
      </c>
      <c r="E160" s="133" t="s">
        <v>174</v>
      </c>
      <c r="F160" s="133" t="s">
        <v>1304</v>
      </c>
      <c r="I160" s="126"/>
      <c r="J160" s="134">
        <f>BK160</f>
        <v>0</v>
      </c>
      <c r="L160" s="123"/>
      <c r="M160" s="128"/>
      <c r="P160" s="129">
        <f>SUM(P161:P170)</f>
        <v>0</v>
      </c>
      <c r="R160" s="129">
        <f>SUM(R161:R170)</f>
        <v>8.859199999999999E-2</v>
      </c>
      <c r="T160" s="130">
        <f>SUM(T161:T170)</f>
        <v>0</v>
      </c>
      <c r="AR160" s="124" t="s">
        <v>80</v>
      </c>
      <c r="AT160" s="131" t="s">
        <v>71</v>
      </c>
      <c r="AU160" s="131" t="s">
        <v>80</v>
      </c>
      <c r="AY160" s="124" t="s">
        <v>157</v>
      </c>
      <c r="BK160" s="132">
        <f>SUM(BK161:BK170)</f>
        <v>0</v>
      </c>
    </row>
    <row r="161" spans="2:65" s="1" customFormat="1" ht="24.2" customHeight="1">
      <c r="B161" s="135"/>
      <c r="C161" s="136" t="s">
        <v>199</v>
      </c>
      <c r="D161" s="136" t="s">
        <v>159</v>
      </c>
      <c r="E161" s="137" t="s">
        <v>1305</v>
      </c>
      <c r="F161" s="138" t="s">
        <v>1306</v>
      </c>
      <c r="G161" s="139" t="s">
        <v>311</v>
      </c>
      <c r="H161" s="140">
        <v>44.3</v>
      </c>
      <c r="I161" s="141"/>
      <c r="J161" s="142">
        <f t="shared" ref="J161:J170" si="20">ROUND(I161*H161,2)</f>
        <v>0</v>
      </c>
      <c r="K161" s="143"/>
      <c r="L161" s="28"/>
      <c r="M161" s="144" t="s">
        <v>1</v>
      </c>
      <c r="N161" s="145" t="s">
        <v>38</v>
      </c>
      <c r="P161" s="146">
        <f t="shared" ref="P161:P170" si="21">O161*H161</f>
        <v>0</v>
      </c>
      <c r="Q161" s="146">
        <v>1.0000000000000001E-5</v>
      </c>
      <c r="R161" s="146">
        <f t="shared" ref="R161:R170" si="22">Q161*H161</f>
        <v>4.4300000000000003E-4</v>
      </c>
      <c r="S161" s="146">
        <v>0</v>
      </c>
      <c r="T161" s="147">
        <f t="shared" ref="T161:T170" si="23">S161*H161</f>
        <v>0</v>
      </c>
      <c r="AR161" s="148" t="s">
        <v>163</v>
      </c>
      <c r="AT161" s="148" t="s">
        <v>159</v>
      </c>
      <c r="AU161" s="148" t="s">
        <v>164</v>
      </c>
      <c r="AY161" s="13" t="s">
        <v>157</v>
      </c>
      <c r="BE161" s="149">
        <f t="shared" ref="BE161:BE170" si="24">IF(N161="základná",J161,0)</f>
        <v>0</v>
      </c>
      <c r="BF161" s="149">
        <f t="shared" ref="BF161:BF170" si="25">IF(N161="znížená",J161,0)</f>
        <v>0</v>
      </c>
      <c r="BG161" s="149">
        <f t="shared" ref="BG161:BG170" si="26">IF(N161="zákl. prenesená",J161,0)</f>
        <v>0</v>
      </c>
      <c r="BH161" s="149">
        <f t="shared" ref="BH161:BH170" si="27">IF(N161="zníž. prenesená",J161,0)</f>
        <v>0</v>
      </c>
      <c r="BI161" s="149">
        <f t="shared" ref="BI161:BI170" si="28">IF(N161="nulová",J161,0)</f>
        <v>0</v>
      </c>
      <c r="BJ161" s="13" t="s">
        <v>164</v>
      </c>
      <c r="BK161" s="149">
        <f t="shared" ref="BK161:BK170" si="29">ROUND(I161*H161,2)</f>
        <v>0</v>
      </c>
      <c r="BL161" s="13" t="s">
        <v>163</v>
      </c>
      <c r="BM161" s="148" t="s">
        <v>1307</v>
      </c>
    </row>
    <row r="162" spans="2:65" s="1" customFormat="1" ht="33" customHeight="1">
      <c r="B162" s="135"/>
      <c r="C162" s="150" t="s">
        <v>7</v>
      </c>
      <c r="D162" s="150" t="s">
        <v>276</v>
      </c>
      <c r="E162" s="151" t="s">
        <v>1308</v>
      </c>
      <c r="F162" s="152" t="s">
        <v>1309</v>
      </c>
      <c r="G162" s="153" t="s">
        <v>300</v>
      </c>
      <c r="H162" s="154">
        <v>11.074999999999999</v>
      </c>
      <c r="I162" s="155"/>
      <c r="J162" s="156">
        <f t="shared" si="20"/>
        <v>0</v>
      </c>
      <c r="K162" s="157"/>
      <c r="L162" s="158"/>
      <c r="M162" s="159" t="s">
        <v>1</v>
      </c>
      <c r="N162" s="160" t="s">
        <v>38</v>
      </c>
      <c r="P162" s="146">
        <f t="shared" si="21"/>
        <v>0</v>
      </c>
      <c r="Q162" s="146">
        <v>6.4999999999999997E-3</v>
      </c>
      <c r="R162" s="146">
        <f t="shared" si="22"/>
        <v>7.1987499999999996E-2</v>
      </c>
      <c r="S162" s="146">
        <v>0</v>
      </c>
      <c r="T162" s="147">
        <f t="shared" si="23"/>
        <v>0</v>
      </c>
      <c r="AR162" s="148" t="s">
        <v>174</v>
      </c>
      <c r="AT162" s="148" t="s">
        <v>276</v>
      </c>
      <c r="AU162" s="148" t="s">
        <v>164</v>
      </c>
      <c r="AY162" s="13" t="s">
        <v>157</v>
      </c>
      <c r="BE162" s="149">
        <f t="shared" si="24"/>
        <v>0</v>
      </c>
      <c r="BF162" s="149">
        <f t="shared" si="25"/>
        <v>0</v>
      </c>
      <c r="BG162" s="149">
        <f t="shared" si="26"/>
        <v>0</v>
      </c>
      <c r="BH162" s="149">
        <f t="shared" si="27"/>
        <v>0</v>
      </c>
      <c r="BI162" s="149">
        <f t="shared" si="28"/>
        <v>0</v>
      </c>
      <c r="BJ162" s="13" t="s">
        <v>164</v>
      </c>
      <c r="BK162" s="149">
        <f t="shared" si="29"/>
        <v>0</v>
      </c>
      <c r="BL162" s="13" t="s">
        <v>163</v>
      </c>
      <c r="BM162" s="148" t="s">
        <v>1310</v>
      </c>
    </row>
    <row r="163" spans="2:65" s="1" customFormat="1" ht="24.2" customHeight="1">
      <c r="B163" s="135"/>
      <c r="C163" s="136" t="s">
        <v>202</v>
      </c>
      <c r="D163" s="136" t="s">
        <v>159</v>
      </c>
      <c r="E163" s="137" t="s">
        <v>1311</v>
      </c>
      <c r="F163" s="138" t="s">
        <v>1312</v>
      </c>
      <c r="G163" s="139" t="s">
        <v>311</v>
      </c>
      <c r="H163" s="140">
        <v>2.2999999999999998</v>
      </c>
      <c r="I163" s="141"/>
      <c r="J163" s="142">
        <f t="shared" si="20"/>
        <v>0</v>
      </c>
      <c r="K163" s="143"/>
      <c r="L163" s="28"/>
      <c r="M163" s="144" t="s">
        <v>1</v>
      </c>
      <c r="N163" s="145" t="s">
        <v>38</v>
      </c>
      <c r="P163" s="146">
        <f t="shared" si="21"/>
        <v>0</v>
      </c>
      <c r="Q163" s="146">
        <v>1.0000000000000001E-5</v>
      </c>
      <c r="R163" s="146">
        <f t="shared" si="22"/>
        <v>2.3E-5</v>
      </c>
      <c r="S163" s="146">
        <v>0</v>
      </c>
      <c r="T163" s="147">
        <f t="shared" si="23"/>
        <v>0</v>
      </c>
      <c r="AR163" s="148" t="s">
        <v>163</v>
      </c>
      <c r="AT163" s="148" t="s">
        <v>159</v>
      </c>
      <c r="AU163" s="148" t="s">
        <v>164</v>
      </c>
      <c r="AY163" s="13" t="s">
        <v>157</v>
      </c>
      <c r="BE163" s="149">
        <f t="shared" si="24"/>
        <v>0</v>
      </c>
      <c r="BF163" s="149">
        <f t="shared" si="25"/>
        <v>0</v>
      </c>
      <c r="BG163" s="149">
        <f t="shared" si="26"/>
        <v>0</v>
      </c>
      <c r="BH163" s="149">
        <f t="shared" si="27"/>
        <v>0</v>
      </c>
      <c r="BI163" s="149">
        <f t="shared" si="28"/>
        <v>0</v>
      </c>
      <c r="BJ163" s="13" t="s">
        <v>164</v>
      </c>
      <c r="BK163" s="149">
        <f t="shared" si="29"/>
        <v>0</v>
      </c>
      <c r="BL163" s="13" t="s">
        <v>163</v>
      </c>
      <c r="BM163" s="148" t="s">
        <v>1313</v>
      </c>
    </row>
    <row r="164" spans="2:65" s="1" customFormat="1" ht="33" customHeight="1">
      <c r="B164" s="135"/>
      <c r="C164" s="150" t="s">
        <v>247</v>
      </c>
      <c r="D164" s="150" t="s">
        <v>276</v>
      </c>
      <c r="E164" s="151" t="s">
        <v>1314</v>
      </c>
      <c r="F164" s="152" t="s">
        <v>1315</v>
      </c>
      <c r="G164" s="153" t="s">
        <v>300</v>
      </c>
      <c r="H164" s="154">
        <v>0.57499999999999996</v>
      </c>
      <c r="I164" s="155"/>
      <c r="J164" s="156">
        <f t="shared" si="20"/>
        <v>0</v>
      </c>
      <c r="K164" s="157"/>
      <c r="L164" s="158"/>
      <c r="M164" s="159" t="s">
        <v>1</v>
      </c>
      <c r="N164" s="160" t="s">
        <v>38</v>
      </c>
      <c r="P164" s="146">
        <f t="shared" si="21"/>
        <v>0</v>
      </c>
      <c r="Q164" s="146">
        <v>1.278E-2</v>
      </c>
      <c r="R164" s="146">
        <f t="shared" si="22"/>
        <v>7.3484999999999991E-3</v>
      </c>
      <c r="S164" s="146">
        <v>0</v>
      </c>
      <c r="T164" s="147">
        <f t="shared" si="23"/>
        <v>0</v>
      </c>
      <c r="AR164" s="148" t="s">
        <v>174</v>
      </c>
      <c r="AT164" s="148" t="s">
        <v>276</v>
      </c>
      <c r="AU164" s="148" t="s">
        <v>164</v>
      </c>
      <c r="AY164" s="13" t="s">
        <v>157</v>
      </c>
      <c r="BE164" s="149">
        <f t="shared" si="24"/>
        <v>0</v>
      </c>
      <c r="BF164" s="149">
        <f t="shared" si="25"/>
        <v>0</v>
      </c>
      <c r="BG164" s="149">
        <f t="shared" si="26"/>
        <v>0</v>
      </c>
      <c r="BH164" s="149">
        <f t="shared" si="27"/>
        <v>0</v>
      </c>
      <c r="BI164" s="149">
        <f t="shared" si="28"/>
        <v>0</v>
      </c>
      <c r="BJ164" s="13" t="s">
        <v>164</v>
      </c>
      <c r="BK164" s="149">
        <f t="shared" si="29"/>
        <v>0</v>
      </c>
      <c r="BL164" s="13" t="s">
        <v>163</v>
      </c>
      <c r="BM164" s="148" t="s">
        <v>1316</v>
      </c>
    </row>
    <row r="165" spans="2:65" s="1" customFormat="1" ht="16.5" customHeight="1">
      <c r="B165" s="135"/>
      <c r="C165" s="136" t="s">
        <v>207</v>
      </c>
      <c r="D165" s="136" t="s">
        <v>159</v>
      </c>
      <c r="E165" s="137" t="s">
        <v>1317</v>
      </c>
      <c r="F165" s="138" t="s">
        <v>1318</v>
      </c>
      <c r="G165" s="139" t="s">
        <v>300</v>
      </c>
      <c r="H165" s="140">
        <v>8</v>
      </c>
      <c r="I165" s="141"/>
      <c r="J165" s="142">
        <f t="shared" si="20"/>
        <v>0</v>
      </c>
      <c r="K165" s="143"/>
      <c r="L165" s="28"/>
      <c r="M165" s="144" t="s">
        <v>1</v>
      </c>
      <c r="N165" s="145" t="s">
        <v>38</v>
      </c>
      <c r="P165" s="146">
        <f t="shared" si="21"/>
        <v>0</v>
      </c>
      <c r="Q165" s="146">
        <v>4.0000000000000003E-5</v>
      </c>
      <c r="R165" s="146">
        <f t="shared" si="22"/>
        <v>3.2000000000000003E-4</v>
      </c>
      <c r="S165" s="146">
        <v>0</v>
      </c>
      <c r="T165" s="147">
        <f t="shared" si="23"/>
        <v>0</v>
      </c>
      <c r="AR165" s="148" t="s">
        <v>163</v>
      </c>
      <c r="AT165" s="148" t="s">
        <v>159</v>
      </c>
      <c r="AU165" s="148" t="s">
        <v>164</v>
      </c>
      <c r="AY165" s="13" t="s">
        <v>157</v>
      </c>
      <c r="BE165" s="149">
        <f t="shared" si="24"/>
        <v>0</v>
      </c>
      <c r="BF165" s="149">
        <f t="shared" si="25"/>
        <v>0</v>
      </c>
      <c r="BG165" s="149">
        <f t="shared" si="26"/>
        <v>0</v>
      </c>
      <c r="BH165" s="149">
        <f t="shared" si="27"/>
        <v>0</v>
      </c>
      <c r="BI165" s="149">
        <f t="shared" si="28"/>
        <v>0</v>
      </c>
      <c r="BJ165" s="13" t="s">
        <v>164</v>
      </c>
      <c r="BK165" s="149">
        <f t="shared" si="29"/>
        <v>0</v>
      </c>
      <c r="BL165" s="13" t="s">
        <v>163</v>
      </c>
      <c r="BM165" s="148" t="s">
        <v>1319</v>
      </c>
    </row>
    <row r="166" spans="2:65" s="1" customFormat="1" ht="24.2" customHeight="1">
      <c r="B166" s="135"/>
      <c r="C166" s="150" t="s">
        <v>254</v>
      </c>
      <c r="D166" s="150" t="s">
        <v>276</v>
      </c>
      <c r="E166" s="151" t="s">
        <v>1320</v>
      </c>
      <c r="F166" s="152" t="s">
        <v>1321</v>
      </c>
      <c r="G166" s="153" t="s">
        <v>300</v>
      </c>
      <c r="H166" s="154">
        <v>8</v>
      </c>
      <c r="I166" s="155"/>
      <c r="J166" s="156">
        <f t="shared" si="20"/>
        <v>0</v>
      </c>
      <c r="K166" s="157"/>
      <c r="L166" s="158"/>
      <c r="M166" s="159" t="s">
        <v>1</v>
      </c>
      <c r="N166" s="160" t="s">
        <v>38</v>
      </c>
      <c r="P166" s="146">
        <f t="shared" si="21"/>
        <v>0</v>
      </c>
      <c r="Q166" s="146">
        <v>3.2000000000000003E-4</v>
      </c>
      <c r="R166" s="146">
        <f t="shared" si="22"/>
        <v>2.5600000000000002E-3</v>
      </c>
      <c r="S166" s="146">
        <v>0</v>
      </c>
      <c r="T166" s="147">
        <f t="shared" si="23"/>
        <v>0</v>
      </c>
      <c r="AR166" s="148" t="s">
        <v>174</v>
      </c>
      <c r="AT166" s="148" t="s">
        <v>276</v>
      </c>
      <c r="AU166" s="148" t="s">
        <v>164</v>
      </c>
      <c r="AY166" s="13" t="s">
        <v>157</v>
      </c>
      <c r="BE166" s="149">
        <f t="shared" si="24"/>
        <v>0</v>
      </c>
      <c r="BF166" s="149">
        <f t="shared" si="25"/>
        <v>0</v>
      </c>
      <c r="BG166" s="149">
        <f t="shared" si="26"/>
        <v>0</v>
      </c>
      <c r="BH166" s="149">
        <f t="shared" si="27"/>
        <v>0</v>
      </c>
      <c r="BI166" s="149">
        <f t="shared" si="28"/>
        <v>0</v>
      </c>
      <c r="BJ166" s="13" t="s">
        <v>164</v>
      </c>
      <c r="BK166" s="149">
        <f t="shared" si="29"/>
        <v>0</v>
      </c>
      <c r="BL166" s="13" t="s">
        <v>163</v>
      </c>
      <c r="BM166" s="148" t="s">
        <v>1322</v>
      </c>
    </row>
    <row r="167" spans="2:65" s="1" customFormat="1" ht="16.5" customHeight="1">
      <c r="B167" s="135"/>
      <c r="C167" s="136" t="s">
        <v>210</v>
      </c>
      <c r="D167" s="136" t="s">
        <v>159</v>
      </c>
      <c r="E167" s="137" t="s">
        <v>1323</v>
      </c>
      <c r="F167" s="138" t="s">
        <v>1324</v>
      </c>
      <c r="G167" s="139" t="s">
        <v>300</v>
      </c>
      <c r="H167" s="140">
        <v>7</v>
      </c>
      <c r="I167" s="141"/>
      <c r="J167" s="142">
        <f t="shared" si="20"/>
        <v>0</v>
      </c>
      <c r="K167" s="143"/>
      <c r="L167" s="28"/>
      <c r="M167" s="144" t="s">
        <v>1</v>
      </c>
      <c r="N167" s="145" t="s">
        <v>38</v>
      </c>
      <c r="P167" s="146">
        <f t="shared" si="21"/>
        <v>0</v>
      </c>
      <c r="Q167" s="146">
        <v>4.0000000000000003E-5</v>
      </c>
      <c r="R167" s="146">
        <f t="shared" si="22"/>
        <v>2.8000000000000003E-4</v>
      </c>
      <c r="S167" s="146">
        <v>0</v>
      </c>
      <c r="T167" s="147">
        <f t="shared" si="23"/>
        <v>0</v>
      </c>
      <c r="AR167" s="148" t="s">
        <v>163</v>
      </c>
      <c r="AT167" s="148" t="s">
        <v>159</v>
      </c>
      <c r="AU167" s="148" t="s">
        <v>164</v>
      </c>
      <c r="AY167" s="13" t="s">
        <v>157</v>
      </c>
      <c r="BE167" s="149">
        <f t="shared" si="24"/>
        <v>0</v>
      </c>
      <c r="BF167" s="149">
        <f t="shared" si="25"/>
        <v>0</v>
      </c>
      <c r="BG167" s="149">
        <f t="shared" si="26"/>
        <v>0</v>
      </c>
      <c r="BH167" s="149">
        <f t="shared" si="27"/>
        <v>0</v>
      </c>
      <c r="BI167" s="149">
        <f t="shared" si="28"/>
        <v>0</v>
      </c>
      <c r="BJ167" s="13" t="s">
        <v>164</v>
      </c>
      <c r="BK167" s="149">
        <f t="shared" si="29"/>
        <v>0</v>
      </c>
      <c r="BL167" s="13" t="s">
        <v>163</v>
      </c>
      <c r="BM167" s="148" t="s">
        <v>1325</v>
      </c>
    </row>
    <row r="168" spans="2:65" s="1" customFormat="1" ht="24.2" customHeight="1">
      <c r="B168" s="135"/>
      <c r="C168" s="150" t="s">
        <v>261</v>
      </c>
      <c r="D168" s="150" t="s">
        <v>276</v>
      </c>
      <c r="E168" s="151" t="s">
        <v>1326</v>
      </c>
      <c r="F168" s="152" t="s">
        <v>1327</v>
      </c>
      <c r="G168" s="153" t="s">
        <v>300</v>
      </c>
      <c r="H168" s="154">
        <v>7</v>
      </c>
      <c r="I168" s="155"/>
      <c r="J168" s="156">
        <f t="shared" si="20"/>
        <v>0</v>
      </c>
      <c r="K168" s="157"/>
      <c r="L168" s="158"/>
      <c r="M168" s="159" t="s">
        <v>1</v>
      </c>
      <c r="N168" s="160" t="s">
        <v>38</v>
      </c>
      <c r="P168" s="146">
        <f t="shared" si="21"/>
        <v>0</v>
      </c>
      <c r="Q168" s="146">
        <v>6.6E-4</v>
      </c>
      <c r="R168" s="146">
        <f t="shared" si="22"/>
        <v>4.62E-3</v>
      </c>
      <c r="S168" s="146">
        <v>0</v>
      </c>
      <c r="T168" s="147">
        <f t="shared" si="23"/>
        <v>0</v>
      </c>
      <c r="AR168" s="148" t="s">
        <v>174</v>
      </c>
      <c r="AT168" s="148" t="s">
        <v>276</v>
      </c>
      <c r="AU168" s="148" t="s">
        <v>164</v>
      </c>
      <c r="AY168" s="13" t="s">
        <v>157</v>
      </c>
      <c r="BE168" s="149">
        <f t="shared" si="24"/>
        <v>0</v>
      </c>
      <c r="BF168" s="149">
        <f t="shared" si="25"/>
        <v>0</v>
      </c>
      <c r="BG168" s="149">
        <f t="shared" si="26"/>
        <v>0</v>
      </c>
      <c r="BH168" s="149">
        <f t="shared" si="27"/>
        <v>0</v>
      </c>
      <c r="BI168" s="149">
        <f t="shared" si="28"/>
        <v>0</v>
      </c>
      <c r="BJ168" s="13" t="s">
        <v>164</v>
      </c>
      <c r="BK168" s="149">
        <f t="shared" si="29"/>
        <v>0</v>
      </c>
      <c r="BL168" s="13" t="s">
        <v>163</v>
      </c>
      <c r="BM168" s="148" t="s">
        <v>1328</v>
      </c>
    </row>
    <row r="169" spans="2:65" s="1" customFormat="1" ht="16.5" customHeight="1">
      <c r="B169" s="135"/>
      <c r="C169" s="136" t="s">
        <v>214</v>
      </c>
      <c r="D169" s="136" t="s">
        <v>159</v>
      </c>
      <c r="E169" s="137" t="s">
        <v>1329</v>
      </c>
      <c r="F169" s="138" t="s">
        <v>1330</v>
      </c>
      <c r="G169" s="139" t="s">
        <v>300</v>
      </c>
      <c r="H169" s="140">
        <v>1</v>
      </c>
      <c r="I169" s="141"/>
      <c r="J169" s="142">
        <f t="shared" si="20"/>
        <v>0</v>
      </c>
      <c r="K169" s="143"/>
      <c r="L169" s="28"/>
      <c r="M169" s="144" t="s">
        <v>1</v>
      </c>
      <c r="N169" s="145" t="s">
        <v>38</v>
      </c>
      <c r="P169" s="146">
        <f t="shared" si="21"/>
        <v>0</v>
      </c>
      <c r="Q169" s="146">
        <v>5.0000000000000002E-5</v>
      </c>
      <c r="R169" s="146">
        <f t="shared" si="22"/>
        <v>5.0000000000000002E-5</v>
      </c>
      <c r="S169" s="146">
        <v>0</v>
      </c>
      <c r="T169" s="147">
        <f t="shared" si="23"/>
        <v>0</v>
      </c>
      <c r="AR169" s="148" t="s">
        <v>163</v>
      </c>
      <c r="AT169" s="148" t="s">
        <v>159</v>
      </c>
      <c r="AU169" s="148" t="s">
        <v>164</v>
      </c>
      <c r="AY169" s="13" t="s">
        <v>157</v>
      </c>
      <c r="BE169" s="149">
        <f t="shared" si="24"/>
        <v>0</v>
      </c>
      <c r="BF169" s="149">
        <f t="shared" si="25"/>
        <v>0</v>
      </c>
      <c r="BG169" s="149">
        <f t="shared" si="26"/>
        <v>0</v>
      </c>
      <c r="BH169" s="149">
        <f t="shared" si="27"/>
        <v>0</v>
      </c>
      <c r="BI169" s="149">
        <f t="shared" si="28"/>
        <v>0</v>
      </c>
      <c r="BJ169" s="13" t="s">
        <v>164</v>
      </c>
      <c r="BK169" s="149">
        <f t="shared" si="29"/>
        <v>0</v>
      </c>
      <c r="BL169" s="13" t="s">
        <v>163</v>
      </c>
      <c r="BM169" s="148" t="s">
        <v>1331</v>
      </c>
    </row>
    <row r="170" spans="2:65" s="1" customFormat="1" ht="24.2" customHeight="1">
      <c r="B170" s="135"/>
      <c r="C170" s="150" t="s">
        <v>268</v>
      </c>
      <c r="D170" s="150" t="s">
        <v>276</v>
      </c>
      <c r="E170" s="151" t="s">
        <v>1332</v>
      </c>
      <c r="F170" s="152" t="s">
        <v>1333</v>
      </c>
      <c r="G170" s="153" t="s">
        <v>300</v>
      </c>
      <c r="H170" s="154">
        <v>1</v>
      </c>
      <c r="I170" s="155"/>
      <c r="J170" s="156">
        <f t="shared" si="20"/>
        <v>0</v>
      </c>
      <c r="K170" s="157"/>
      <c r="L170" s="158"/>
      <c r="M170" s="159" t="s">
        <v>1</v>
      </c>
      <c r="N170" s="160" t="s">
        <v>38</v>
      </c>
      <c r="P170" s="146">
        <f t="shared" si="21"/>
        <v>0</v>
      </c>
      <c r="Q170" s="146">
        <v>9.6000000000000002E-4</v>
      </c>
      <c r="R170" s="146">
        <f t="shared" si="22"/>
        <v>9.6000000000000002E-4</v>
      </c>
      <c r="S170" s="146">
        <v>0</v>
      </c>
      <c r="T170" s="147">
        <f t="shared" si="23"/>
        <v>0</v>
      </c>
      <c r="AR170" s="148" t="s">
        <v>174</v>
      </c>
      <c r="AT170" s="148" t="s">
        <v>276</v>
      </c>
      <c r="AU170" s="148" t="s">
        <v>164</v>
      </c>
      <c r="AY170" s="13" t="s">
        <v>157</v>
      </c>
      <c r="BE170" s="149">
        <f t="shared" si="24"/>
        <v>0</v>
      </c>
      <c r="BF170" s="149">
        <f t="shared" si="25"/>
        <v>0</v>
      </c>
      <c r="BG170" s="149">
        <f t="shared" si="26"/>
        <v>0</v>
      </c>
      <c r="BH170" s="149">
        <f t="shared" si="27"/>
        <v>0</v>
      </c>
      <c r="BI170" s="149">
        <f t="shared" si="28"/>
        <v>0</v>
      </c>
      <c r="BJ170" s="13" t="s">
        <v>164</v>
      </c>
      <c r="BK170" s="149">
        <f t="shared" si="29"/>
        <v>0</v>
      </c>
      <c r="BL170" s="13" t="s">
        <v>163</v>
      </c>
      <c r="BM170" s="148" t="s">
        <v>1334</v>
      </c>
    </row>
    <row r="171" spans="2:65" s="11" customFormat="1" ht="22.9" customHeight="1">
      <c r="B171" s="123"/>
      <c r="D171" s="124" t="s">
        <v>71</v>
      </c>
      <c r="E171" s="133" t="s">
        <v>189</v>
      </c>
      <c r="F171" s="133" t="s">
        <v>520</v>
      </c>
      <c r="I171" s="126"/>
      <c r="J171" s="134">
        <f>BK171</f>
        <v>0</v>
      </c>
      <c r="L171" s="123"/>
      <c r="M171" s="128"/>
      <c r="P171" s="129">
        <f>SUM(P172:P184)</f>
        <v>0</v>
      </c>
      <c r="R171" s="129">
        <f>SUM(R172:R184)</f>
        <v>1.958E-2</v>
      </c>
      <c r="T171" s="130">
        <f>SUM(T172:T184)</f>
        <v>13.124180000000001</v>
      </c>
      <c r="AR171" s="124" t="s">
        <v>80</v>
      </c>
      <c r="AT171" s="131" t="s">
        <v>71</v>
      </c>
      <c r="AU171" s="131" t="s">
        <v>80</v>
      </c>
      <c r="AY171" s="124" t="s">
        <v>157</v>
      </c>
      <c r="BK171" s="132">
        <f>SUM(BK172:BK184)</f>
        <v>0</v>
      </c>
    </row>
    <row r="172" spans="2:65" s="1" customFormat="1" ht="37.9" customHeight="1">
      <c r="B172" s="135"/>
      <c r="C172" s="136" t="s">
        <v>218</v>
      </c>
      <c r="D172" s="136" t="s">
        <v>159</v>
      </c>
      <c r="E172" s="137" t="s">
        <v>1335</v>
      </c>
      <c r="F172" s="138" t="s">
        <v>1336</v>
      </c>
      <c r="G172" s="139" t="s">
        <v>167</v>
      </c>
      <c r="H172" s="140">
        <v>4.194</v>
      </c>
      <c r="I172" s="141"/>
      <c r="J172" s="142">
        <f t="shared" ref="J172:J184" si="30">ROUND(I172*H172,2)</f>
        <v>0</v>
      </c>
      <c r="K172" s="143"/>
      <c r="L172" s="28"/>
      <c r="M172" s="144" t="s">
        <v>1</v>
      </c>
      <c r="N172" s="145" t="s">
        <v>38</v>
      </c>
      <c r="P172" s="146">
        <f t="shared" ref="P172:P184" si="31">O172*H172</f>
        <v>0</v>
      </c>
      <c r="Q172" s="146">
        <v>0</v>
      </c>
      <c r="R172" s="146">
        <f t="shared" ref="R172:R184" si="32">Q172*H172</f>
        <v>0</v>
      </c>
      <c r="S172" s="146">
        <v>2.2000000000000002</v>
      </c>
      <c r="T172" s="147">
        <f t="shared" ref="T172:T184" si="33">S172*H172</f>
        <v>9.2268000000000008</v>
      </c>
      <c r="AR172" s="148" t="s">
        <v>163</v>
      </c>
      <c r="AT172" s="148" t="s">
        <v>159</v>
      </c>
      <c r="AU172" s="148" t="s">
        <v>164</v>
      </c>
      <c r="AY172" s="13" t="s">
        <v>157</v>
      </c>
      <c r="BE172" s="149">
        <f t="shared" ref="BE172:BE184" si="34">IF(N172="základná",J172,0)</f>
        <v>0</v>
      </c>
      <c r="BF172" s="149">
        <f t="shared" ref="BF172:BF184" si="35">IF(N172="znížená",J172,0)</f>
        <v>0</v>
      </c>
      <c r="BG172" s="149">
        <f t="shared" ref="BG172:BG184" si="36">IF(N172="zákl. prenesená",J172,0)</f>
        <v>0</v>
      </c>
      <c r="BH172" s="149">
        <f t="shared" ref="BH172:BH184" si="37">IF(N172="zníž. prenesená",J172,0)</f>
        <v>0</v>
      </c>
      <c r="BI172" s="149">
        <f t="shared" ref="BI172:BI184" si="38">IF(N172="nulová",J172,0)</f>
        <v>0</v>
      </c>
      <c r="BJ172" s="13" t="s">
        <v>164</v>
      </c>
      <c r="BK172" s="149">
        <f t="shared" ref="BK172:BK184" si="39">ROUND(I172*H172,2)</f>
        <v>0</v>
      </c>
      <c r="BL172" s="13" t="s">
        <v>163</v>
      </c>
      <c r="BM172" s="148" t="s">
        <v>1337</v>
      </c>
    </row>
    <row r="173" spans="2:65" s="1" customFormat="1" ht="24.2" customHeight="1">
      <c r="B173" s="135"/>
      <c r="C173" s="136" t="s">
        <v>275</v>
      </c>
      <c r="D173" s="136" t="s">
        <v>159</v>
      </c>
      <c r="E173" s="137" t="s">
        <v>1338</v>
      </c>
      <c r="F173" s="138" t="s">
        <v>1339</v>
      </c>
      <c r="G173" s="139" t="s">
        <v>1340</v>
      </c>
      <c r="H173" s="140">
        <v>968</v>
      </c>
      <c r="I173" s="141"/>
      <c r="J173" s="142">
        <f t="shared" si="30"/>
        <v>0</v>
      </c>
      <c r="K173" s="143"/>
      <c r="L173" s="28"/>
      <c r="M173" s="144" t="s">
        <v>1</v>
      </c>
      <c r="N173" s="145" t="s">
        <v>38</v>
      </c>
      <c r="P173" s="146">
        <f t="shared" si="31"/>
        <v>0</v>
      </c>
      <c r="Q173" s="146">
        <v>1.0000000000000001E-5</v>
      </c>
      <c r="R173" s="146">
        <f t="shared" si="32"/>
        <v>9.6800000000000011E-3</v>
      </c>
      <c r="S173" s="146">
        <v>6.0000000000000002E-5</v>
      </c>
      <c r="T173" s="147">
        <f t="shared" si="33"/>
        <v>5.808E-2</v>
      </c>
      <c r="AR173" s="148" t="s">
        <v>163</v>
      </c>
      <c r="AT173" s="148" t="s">
        <v>159</v>
      </c>
      <c r="AU173" s="148" t="s">
        <v>164</v>
      </c>
      <c r="AY173" s="13" t="s">
        <v>157</v>
      </c>
      <c r="BE173" s="149">
        <f t="shared" si="34"/>
        <v>0</v>
      </c>
      <c r="BF173" s="149">
        <f t="shared" si="35"/>
        <v>0</v>
      </c>
      <c r="BG173" s="149">
        <f t="shared" si="36"/>
        <v>0</v>
      </c>
      <c r="BH173" s="149">
        <f t="shared" si="37"/>
        <v>0</v>
      </c>
      <c r="BI173" s="149">
        <f t="shared" si="38"/>
        <v>0</v>
      </c>
      <c r="BJ173" s="13" t="s">
        <v>164</v>
      </c>
      <c r="BK173" s="149">
        <f t="shared" si="39"/>
        <v>0</v>
      </c>
      <c r="BL173" s="13" t="s">
        <v>163</v>
      </c>
      <c r="BM173" s="148" t="s">
        <v>1341</v>
      </c>
    </row>
    <row r="174" spans="2:65" s="1" customFormat="1" ht="24.2" customHeight="1">
      <c r="B174" s="135"/>
      <c r="C174" s="136" t="s">
        <v>222</v>
      </c>
      <c r="D174" s="136" t="s">
        <v>159</v>
      </c>
      <c r="E174" s="137" t="s">
        <v>1342</v>
      </c>
      <c r="F174" s="138" t="s">
        <v>1343</v>
      </c>
      <c r="G174" s="139" t="s">
        <v>1340</v>
      </c>
      <c r="H174" s="140">
        <v>990</v>
      </c>
      <c r="I174" s="141"/>
      <c r="J174" s="142">
        <f t="shared" si="30"/>
        <v>0</v>
      </c>
      <c r="K174" s="143"/>
      <c r="L174" s="28"/>
      <c r="M174" s="144" t="s">
        <v>1</v>
      </c>
      <c r="N174" s="145" t="s">
        <v>38</v>
      </c>
      <c r="P174" s="146">
        <f t="shared" si="31"/>
        <v>0</v>
      </c>
      <c r="Q174" s="146">
        <v>1.0000000000000001E-5</v>
      </c>
      <c r="R174" s="146">
        <f t="shared" si="32"/>
        <v>9.9000000000000008E-3</v>
      </c>
      <c r="S174" s="146">
        <v>2.5000000000000001E-4</v>
      </c>
      <c r="T174" s="147">
        <f t="shared" si="33"/>
        <v>0.2475</v>
      </c>
      <c r="AR174" s="148" t="s">
        <v>163</v>
      </c>
      <c r="AT174" s="148" t="s">
        <v>159</v>
      </c>
      <c r="AU174" s="148" t="s">
        <v>164</v>
      </c>
      <c r="AY174" s="13" t="s">
        <v>157</v>
      </c>
      <c r="BE174" s="149">
        <f t="shared" si="34"/>
        <v>0</v>
      </c>
      <c r="BF174" s="149">
        <f t="shared" si="35"/>
        <v>0</v>
      </c>
      <c r="BG174" s="149">
        <f t="shared" si="36"/>
        <v>0</v>
      </c>
      <c r="BH174" s="149">
        <f t="shared" si="37"/>
        <v>0</v>
      </c>
      <c r="BI174" s="149">
        <f t="shared" si="38"/>
        <v>0</v>
      </c>
      <c r="BJ174" s="13" t="s">
        <v>164</v>
      </c>
      <c r="BK174" s="149">
        <f t="shared" si="39"/>
        <v>0</v>
      </c>
      <c r="BL174" s="13" t="s">
        <v>163</v>
      </c>
      <c r="BM174" s="148" t="s">
        <v>1344</v>
      </c>
    </row>
    <row r="175" spans="2:65" s="1" customFormat="1" ht="37.9" customHeight="1">
      <c r="B175" s="135"/>
      <c r="C175" s="136" t="s">
        <v>283</v>
      </c>
      <c r="D175" s="136" t="s">
        <v>159</v>
      </c>
      <c r="E175" s="137" t="s">
        <v>1345</v>
      </c>
      <c r="F175" s="138" t="s">
        <v>1346</v>
      </c>
      <c r="G175" s="139" t="s">
        <v>311</v>
      </c>
      <c r="H175" s="140">
        <v>10</v>
      </c>
      <c r="I175" s="141"/>
      <c r="J175" s="142">
        <f t="shared" si="30"/>
        <v>0</v>
      </c>
      <c r="K175" s="143"/>
      <c r="L175" s="28"/>
      <c r="M175" s="144" t="s">
        <v>1</v>
      </c>
      <c r="N175" s="145" t="s">
        <v>38</v>
      </c>
      <c r="P175" s="146">
        <f t="shared" si="31"/>
        <v>0</v>
      </c>
      <c r="Q175" s="146">
        <v>0</v>
      </c>
      <c r="R175" s="146">
        <f t="shared" si="32"/>
        <v>0</v>
      </c>
      <c r="S175" s="146">
        <v>8.9999999999999993E-3</v>
      </c>
      <c r="T175" s="147">
        <f t="shared" si="33"/>
        <v>0.09</v>
      </c>
      <c r="AR175" s="148" t="s">
        <v>163</v>
      </c>
      <c r="AT175" s="148" t="s">
        <v>159</v>
      </c>
      <c r="AU175" s="148" t="s">
        <v>164</v>
      </c>
      <c r="AY175" s="13" t="s">
        <v>157</v>
      </c>
      <c r="BE175" s="149">
        <f t="shared" si="34"/>
        <v>0</v>
      </c>
      <c r="BF175" s="149">
        <f t="shared" si="35"/>
        <v>0</v>
      </c>
      <c r="BG175" s="149">
        <f t="shared" si="36"/>
        <v>0</v>
      </c>
      <c r="BH175" s="149">
        <f t="shared" si="37"/>
        <v>0</v>
      </c>
      <c r="BI175" s="149">
        <f t="shared" si="38"/>
        <v>0</v>
      </c>
      <c r="BJ175" s="13" t="s">
        <v>164</v>
      </c>
      <c r="BK175" s="149">
        <f t="shared" si="39"/>
        <v>0</v>
      </c>
      <c r="BL175" s="13" t="s">
        <v>163</v>
      </c>
      <c r="BM175" s="148" t="s">
        <v>1347</v>
      </c>
    </row>
    <row r="176" spans="2:65" s="1" customFormat="1" ht="37.9" customHeight="1">
      <c r="B176" s="135"/>
      <c r="C176" s="136" t="s">
        <v>225</v>
      </c>
      <c r="D176" s="136" t="s">
        <v>159</v>
      </c>
      <c r="E176" s="137" t="s">
        <v>1348</v>
      </c>
      <c r="F176" s="138" t="s">
        <v>1349</v>
      </c>
      <c r="G176" s="139" t="s">
        <v>311</v>
      </c>
      <c r="H176" s="140">
        <v>135.4</v>
      </c>
      <c r="I176" s="141"/>
      <c r="J176" s="142">
        <f t="shared" si="30"/>
        <v>0</v>
      </c>
      <c r="K176" s="143"/>
      <c r="L176" s="28"/>
      <c r="M176" s="144" t="s">
        <v>1</v>
      </c>
      <c r="N176" s="145" t="s">
        <v>38</v>
      </c>
      <c r="P176" s="146">
        <f t="shared" si="31"/>
        <v>0</v>
      </c>
      <c r="Q176" s="146">
        <v>0</v>
      </c>
      <c r="R176" s="146">
        <f t="shared" si="32"/>
        <v>0</v>
      </c>
      <c r="S176" s="146">
        <v>2.5000000000000001E-2</v>
      </c>
      <c r="T176" s="147">
        <f t="shared" si="33"/>
        <v>3.3850000000000002</v>
      </c>
      <c r="AR176" s="148" t="s">
        <v>163</v>
      </c>
      <c r="AT176" s="148" t="s">
        <v>159</v>
      </c>
      <c r="AU176" s="148" t="s">
        <v>164</v>
      </c>
      <c r="AY176" s="13" t="s">
        <v>157</v>
      </c>
      <c r="BE176" s="149">
        <f t="shared" si="34"/>
        <v>0</v>
      </c>
      <c r="BF176" s="149">
        <f t="shared" si="35"/>
        <v>0</v>
      </c>
      <c r="BG176" s="149">
        <f t="shared" si="36"/>
        <v>0</v>
      </c>
      <c r="BH176" s="149">
        <f t="shared" si="37"/>
        <v>0</v>
      </c>
      <c r="BI176" s="149">
        <f t="shared" si="38"/>
        <v>0</v>
      </c>
      <c r="BJ176" s="13" t="s">
        <v>164</v>
      </c>
      <c r="BK176" s="149">
        <f t="shared" si="39"/>
        <v>0</v>
      </c>
      <c r="BL176" s="13" t="s">
        <v>163</v>
      </c>
      <c r="BM176" s="148" t="s">
        <v>1350</v>
      </c>
    </row>
    <row r="177" spans="2:65" s="1" customFormat="1" ht="24.2" customHeight="1">
      <c r="B177" s="135"/>
      <c r="C177" s="136" t="s">
        <v>290</v>
      </c>
      <c r="D177" s="136" t="s">
        <v>159</v>
      </c>
      <c r="E177" s="137" t="s">
        <v>1351</v>
      </c>
      <c r="F177" s="138" t="s">
        <v>1352</v>
      </c>
      <c r="G177" s="139" t="s">
        <v>311</v>
      </c>
      <c r="H177" s="140">
        <v>7.3</v>
      </c>
      <c r="I177" s="141"/>
      <c r="J177" s="142">
        <f t="shared" si="30"/>
        <v>0</v>
      </c>
      <c r="K177" s="143"/>
      <c r="L177" s="28"/>
      <c r="M177" s="144" t="s">
        <v>1</v>
      </c>
      <c r="N177" s="145" t="s">
        <v>38</v>
      </c>
      <c r="P177" s="146">
        <f t="shared" si="31"/>
        <v>0</v>
      </c>
      <c r="Q177" s="146">
        <v>0</v>
      </c>
      <c r="R177" s="146">
        <f t="shared" si="32"/>
        <v>0</v>
      </c>
      <c r="S177" s="146">
        <v>1.6E-2</v>
      </c>
      <c r="T177" s="147">
        <f t="shared" si="33"/>
        <v>0.1168</v>
      </c>
      <c r="AR177" s="148" t="s">
        <v>163</v>
      </c>
      <c r="AT177" s="148" t="s">
        <v>159</v>
      </c>
      <c r="AU177" s="148" t="s">
        <v>164</v>
      </c>
      <c r="AY177" s="13" t="s">
        <v>157</v>
      </c>
      <c r="BE177" s="149">
        <f t="shared" si="34"/>
        <v>0</v>
      </c>
      <c r="BF177" s="149">
        <f t="shared" si="35"/>
        <v>0</v>
      </c>
      <c r="BG177" s="149">
        <f t="shared" si="36"/>
        <v>0</v>
      </c>
      <c r="BH177" s="149">
        <f t="shared" si="37"/>
        <v>0</v>
      </c>
      <c r="BI177" s="149">
        <f t="shared" si="38"/>
        <v>0</v>
      </c>
      <c r="BJ177" s="13" t="s">
        <v>164</v>
      </c>
      <c r="BK177" s="149">
        <f t="shared" si="39"/>
        <v>0</v>
      </c>
      <c r="BL177" s="13" t="s">
        <v>163</v>
      </c>
      <c r="BM177" s="148" t="s">
        <v>1353</v>
      </c>
    </row>
    <row r="178" spans="2:65" s="1" customFormat="1" ht="21.75" customHeight="1">
      <c r="B178" s="135"/>
      <c r="C178" s="136" t="s">
        <v>229</v>
      </c>
      <c r="D178" s="136" t="s">
        <v>159</v>
      </c>
      <c r="E178" s="137" t="s">
        <v>1354</v>
      </c>
      <c r="F178" s="138" t="s">
        <v>1355</v>
      </c>
      <c r="G178" s="139" t="s">
        <v>206</v>
      </c>
      <c r="H178" s="140">
        <v>19.631</v>
      </c>
      <c r="I178" s="141"/>
      <c r="J178" s="142">
        <f t="shared" si="30"/>
        <v>0</v>
      </c>
      <c r="K178" s="143"/>
      <c r="L178" s="28"/>
      <c r="M178" s="144" t="s">
        <v>1</v>
      </c>
      <c r="N178" s="145" t="s">
        <v>38</v>
      </c>
      <c r="P178" s="146">
        <f t="shared" si="31"/>
        <v>0</v>
      </c>
      <c r="Q178" s="146">
        <v>0</v>
      </c>
      <c r="R178" s="146">
        <f t="shared" si="32"/>
        <v>0</v>
      </c>
      <c r="S178" s="146">
        <v>0</v>
      </c>
      <c r="T178" s="147">
        <f t="shared" si="33"/>
        <v>0</v>
      </c>
      <c r="AR178" s="148" t="s">
        <v>163</v>
      </c>
      <c r="AT178" s="148" t="s">
        <v>159</v>
      </c>
      <c r="AU178" s="148" t="s">
        <v>164</v>
      </c>
      <c r="AY178" s="13" t="s">
        <v>157</v>
      </c>
      <c r="BE178" s="149">
        <f t="shared" si="34"/>
        <v>0</v>
      </c>
      <c r="BF178" s="149">
        <f t="shared" si="35"/>
        <v>0</v>
      </c>
      <c r="BG178" s="149">
        <f t="shared" si="36"/>
        <v>0</v>
      </c>
      <c r="BH178" s="149">
        <f t="shared" si="37"/>
        <v>0</v>
      </c>
      <c r="BI178" s="149">
        <f t="shared" si="38"/>
        <v>0</v>
      </c>
      <c r="BJ178" s="13" t="s">
        <v>164</v>
      </c>
      <c r="BK178" s="149">
        <f t="shared" si="39"/>
        <v>0</v>
      </c>
      <c r="BL178" s="13" t="s">
        <v>163</v>
      </c>
      <c r="BM178" s="148" t="s">
        <v>1356</v>
      </c>
    </row>
    <row r="179" spans="2:65" s="1" customFormat="1" ht="24.2" customHeight="1">
      <c r="B179" s="135"/>
      <c r="C179" s="136" t="s">
        <v>297</v>
      </c>
      <c r="D179" s="136" t="s">
        <v>159</v>
      </c>
      <c r="E179" s="137" t="s">
        <v>1357</v>
      </c>
      <c r="F179" s="138" t="s">
        <v>1358</v>
      </c>
      <c r="G179" s="139" t="s">
        <v>206</v>
      </c>
      <c r="H179" s="140">
        <v>19.631</v>
      </c>
      <c r="I179" s="141"/>
      <c r="J179" s="142">
        <f t="shared" si="30"/>
        <v>0</v>
      </c>
      <c r="K179" s="143"/>
      <c r="L179" s="28"/>
      <c r="M179" s="144" t="s">
        <v>1</v>
      </c>
      <c r="N179" s="145" t="s">
        <v>38</v>
      </c>
      <c r="P179" s="146">
        <f t="shared" si="31"/>
        <v>0</v>
      </c>
      <c r="Q179" s="146">
        <v>0</v>
      </c>
      <c r="R179" s="146">
        <f t="shared" si="32"/>
        <v>0</v>
      </c>
      <c r="S179" s="146">
        <v>0</v>
      </c>
      <c r="T179" s="147">
        <f t="shared" si="33"/>
        <v>0</v>
      </c>
      <c r="AR179" s="148" t="s">
        <v>163</v>
      </c>
      <c r="AT179" s="148" t="s">
        <v>159</v>
      </c>
      <c r="AU179" s="148" t="s">
        <v>164</v>
      </c>
      <c r="AY179" s="13" t="s">
        <v>157</v>
      </c>
      <c r="BE179" s="149">
        <f t="shared" si="34"/>
        <v>0</v>
      </c>
      <c r="BF179" s="149">
        <f t="shared" si="35"/>
        <v>0</v>
      </c>
      <c r="BG179" s="149">
        <f t="shared" si="36"/>
        <v>0</v>
      </c>
      <c r="BH179" s="149">
        <f t="shared" si="37"/>
        <v>0</v>
      </c>
      <c r="BI179" s="149">
        <f t="shared" si="38"/>
        <v>0</v>
      </c>
      <c r="BJ179" s="13" t="s">
        <v>164</v>
      </c>
      <c r="BK179" s="149">
        <f t="shared" si="39"/>
        <v>0</v>
      </c>
      <c r="BL179" s="13" t="s">
        <v>163</v>
      </c>
      <c r="BM179" s="148" t="s">
        <v>1359</v>
      </c>
    </row>
    <row r="180" spans="2:65" s="1" customFormat="1" ht="21.75" customHeight="1">
      <c r="B180" s="135"/>
      <c r="C180" s="136" t="s">
        <v>232</v>
      </c>
      <c r="D180" s="136" t="s">
        <v>159</v>
      </c>
      <c r="E180" s="137" t="s">
        <v>667</v>
      </c>
      <c r="F180" s="138" t="s">
        <v>668</v>
      </c>
      <c r="G180" s="139" t="s">
        <v>206</v>
      </c>
      <c r="H180" s="140">
        <v>19.631</v>
      </c>
      <c r="I180" s="141"/>
      <c r="J180" s="142">
        <f t="shared" si="30"/>
        <v>0</v>
      </c>
      <c r="K180" s="143"/>
      <c r="L180" s="28"/>
      <c r="M180" s="144" t="s">
        <v>1</v>
      </c>
      <c r="N180" s="145" t="s">
        <v>38</v>
      </c>
      <c r="P180" s="146">
        <f t="shared" si="31"/>
        <v>0</v>
      </c>
      <c r="Q180" s="146">
        <v>0</v>
      </c>
      <c r="R180" s="146">
        <f t="shared" si="32"/>
        <v>0</v>
      </c>
      <c r="S180" s="146">
        <v>0</v>
      </c>
      <c r="T180" s="147">
        <f t="shared" si="33"/>
        <v>0</v>
      </c>
      <c r="AR180" s="148" t="s">
        <v>163</v>
      </c>
      <c r="AT180" s="148" t="s">
        <v>159</v>
      </c>
      <c r="AU180" s="148" t="s">
        <v>164</v>
      </c>
      <c r="AY180" s="13" t="s">
        <v>157</v>
      </c>
      <c r="BE180" s="149">
        <f t="shared" si="34"/>
        <v>0</v>
      </c>
      <c r="BF180" s="149">
        <f t="shared" si="35"/>
        <v>0</v>
      </c>
      <c r="BG180" s="149">
        <f t="shared" si="36"/>
        <v>0</v>
      </c>
      <c r="BH180" s="149">
        <f t="shared" si="37"/>
        <v>0</v>
      </c>
      <c r="BI180" s="149">
        <f t="shared" si="38"/>
        <v>0</v>
      </c>
      <c r="BJ180" s="13" t="s">
        <v>164</v>
      </c>
      <c r="BK180" s="149">
        <f t="shared" si="39"/>
        <v>0</v>
      </c>
      <c r="BL180" s="13" t="s">
        <v>163</v>
      </c>
      <c r="BM180" s="148" t="s">
        <v>1360</v>
      </c>
    </row>
    <row r="181" spans="2:65" s="1" customFormat="1" ht="24.2" customHeight="1">
      <c r="B181" s="135"/>
      <c r="C181" s="136" t="s">
        <v>305</v>
      </c>
      <c r="D181" s="136" t="s">
        <v>159</v>
      </c>
      <c r="E181" s="137" t="s">
        <v>671</v>
      </c>
      <c r="F181" s="138" t="s">
        <v>672</v>
      </c>
      <c r="G181" s="139" t="s">
        <v>206</v>
      </c>
      <c r="H181" s="140">
        <v>392.62</v>
      </c>
      <c r="I181" s="141"/>
      <c r="J181" s="142">
        <f t="shared" si="30"/>
        <v>0</v>
      </c>
      <c r="K181" s="143"/>
      <c r="L181" s="28"/>
      <c r="M181" s="144" t="s">
        <v>1</v>
      </c>
      <c r="N181" s="145" t="s">
        <v>38</v>
      </c>
      <c r="P181" s="146">
        <f t="shared" si="31"/>
        <v>0</v>
      </c>
      <c r="Q181" s="146">
        <v>0</v>
      </c>
      <c r="R181" s="146">
        <f t="shared" si="32"/>
        <v>0</v>
      </c>
      <c r="S181" s="146">
        <v>0</v>
      </c>
      <c r="T181" s="147">
        <f t="shared" si="33"/>
        <v>0</v>
      </c>
      <c r="AR181" s="148" t="s">
        <v>163</v>
      </c>
      <c r="AT181" s="148" t="s">
        <v>159</v>
      </c>
      <c r="AU181" s="148" t="s">
        <v>164</v>
      </c>
      <c r="AY181" s="13" t="s">
        <v>157</v>
      </c>
      <c r="BE181" s="149">
        <f t="shared" si="34"/>
        <v>0</v>
      </c>
      <c r="BF181" s="149">
        <f t="shared" si="35"/>
        <v>0</v>
      </c>
      <c r="BG181" s="149">
        <f t="shared" si="36"/>
        <v>0</v>
      </c>
      <c r="BH181" s="149">
        <f t="shared" si="37"/>
        <v>0</v>
      </c>
      <c r="BI181" s="149">
        <f t="shared" si="38"/>
        <v>0</v>
      </c>
      <c r="BJ181" s="13" t="s">
        <v>164</v>
      </c>
      <c r="BK181" s="149">
        <f t="shared" si="39"/>
        <v>0</v>
      </c>
      <c r="BL181" s="13" t="s">
        <v>163</v>
      </c>
      <c r="BM181" s="148" t="s">
        <v>1361</v>
      </c>
    </row>
    <row r="182" spans="2:65" s="1" customFormat="1" ht="24.2" customHeight="1">
      <c r="B182" s="135"/>
      <c r="C182" s="136" t="s">
        <v>236</v>
      </c>
      <c r="D182" s="136" t="s">
        <v>159</v>
      </c>
      <c r="E182" s="137" t="s">
        <v>674</v>
      </c>
      <c r="F182" s="138" t="s">
        <v>675</v>
      </c>
      <c r="G182" s="139" t="s">
        <v>206</v>
      </c>
      <c r="H182" s="140">
        <v>19.631</v>
      </c>
      <c r="I182" s="141"/>
      <c r="J182" s="142">
        <f t="shared" si="30"/>
        <v>0</v>
      </c>
      <c r="K182" s="143"/>
      <c r="L182" s="28"/>
      <c r="M182" s="144" t="s">
        <v>1</v>
      </c>
      <c r="N182" s="145" t="s">
        <v>38</v>
      </c>
      <c r="P182" s="146">
        <f t="shared" si="31"/>
        <v>0</v>
      </c>
      <c r="Q182" s="146">
        <v>0</v>
      </c>
      <c r="R182" s="146">
        <f t="shared" si="32"/>
        <v>0</v>
      </c>
      <c r="S182" s="146">
        <v>0</v>
      </c>
      <c r="T182" s="147">
        <f t="shared" si="33"/>
        <v>0</v>
      </c>
      <c r="AR182" s="148" t="s">
        <v>163</v>
      </c>
      <c r="AT182" s="148" t="s">
        <v>159</v>
      </c>
      <c r="AU182" s="148" t="s">
        <v>164</v>
      </c>
      <c r="AY182" s="13" t="s">
        <v>157</v>
      </c>
      <c r="BE182" s="149">
        <f t="shared" si="34"/>
        <v>0</v>
      </c>
      <c r="BF182" s="149">
        <f t="shared" si="35"/>
        <v>0</v>
      </c>
      <c r="BG182" s="149">
        <f t="shared" si="36"/>
        <v>0</v>
      </c>
      <c r="BH182" s="149">
        <f t="shared" si="37"/>
        <v>0</v>
      </c>
      <c r="BI182" s="149">
        <f t="shared" si="38"/>
        <v>0</v>
      </c>
      <c r="BJ182" s="13" t="s">
        <v>164</v>
      </c>
      <c r="BK182" s="149">
        <f t="shared" si="39"/>
        <v>0</v>
      </c>
      <c r="BL182" s="13" t="s">
        <v>163</v>
      </c>
      <c r="BM182" s="148" t="s">
        <v>1362</v>
      </c>
    </row>
    <row r="183" spans="2:65" s="1" customFormat="1" ht="24.2" customHeight="1">
      <c r="B183" s="135"/>
      <c r="C183" s="136" t="s">
        <v>313</v>
      </c>
      <c r="D183" s="136" t="s">
        <v>159</v>
      </c>
      <c r="E183" s="137" t="s">
        <v>678</v>
      </c>
      <c r="F183" s="138" t="s">
        <v>679</v>
      </c>
      <c r="G183" s="139" t="s">
        <v>206</v>
      </c>
      <c r="H183" s="140">
        <v>196.31</v>
      </c>
      <c r="I183" s="141"/>
      <c r="J183" s="142">
        <f t="shared" si="30"/>
        <v>0</v>
      </c>
      <c r="K183" s="143"/>
      <c r="L183" s="28"/>
      <c r="M183" s="144" t="s">
        <v>1</v>
      </c>
      <c r="N183" s="145" t="s">
        <v>38</v>
      </c>
      <c r="P183" s="146">
        <f t="shared" si="31"/>
        <v>0</v>
      </c>
      <c r="Q183" s="146">
        <v>0</v>
      </c>
      <c r="R183" s="146">
        <f t="shared" si="32"/>
        <v>0</v>
      </c>
      <c r="S183" s="146">
        <v>0</v>
      </c>
      <c r="T183" s="147">
        <f t="shared" si="33"/>
        <v>0</v>
      </c>
      <c r="AR183" s="148" t="s">
        <v>163</v>
      </c>
      <c r="AT183" s="148" t="s">
        <v>159</v>
      </c>
      <c r="AU183" s="148" t="s">
        <v>164</v>
      </c>
      <c r="AY183" s="13" t="s">
        <v>157</v>
      </c>
      <c r="BE183" s="149">
        <f t="shared" si="34"/>
        <v>0</v>
      </c>
      <c r="BF183" s="149">
        <f t="shared" si="35"/>
        <v>0</v>
      </c>
      <c r="BG183" s="149">
        <f t="shared" si="36"/>
        <v>0</v>
      </c>
      <c r="BH183" s="149">
        <f t="shared" si="37"/>
        <v>0</v>
      </c>
      <c r="BI183" s="149">
        <f t="shared" si="38"/>
        <v>0</v>
      </c>
      <c r="BJ183" s="13" t="s">
        <v>164</v>
      </c>
      <c r="BK183" s="149">
        <f t="shared" si="39"/>
        <v>0</v>
      </c>
      <c r="BL183" s="13" t="s">
        <v>163</v>
      </c>
      <c r="BM183" s="148" t="s">
        <v>1363</v>
      </c>
    </row>
    <row r="184" spans="2:65" s="1" customFormat="1" ht="24.2" customHeight="1">
      <c r="B184" s="135"/>
      <c r="C184" s="136" t="s">
        <v>239</v>
      </c>
      <c r="D184" s="136" t="s">
        <v>159</v>
      </c>
      <c r="E184" s="137" t="s">
        <v>1364</v>
      </c>
      <c r="F184" s="138" t="s">
        <v>1365</v>
      </c>
      <c r="G184" s="139" t="s">
        <v>206</v>
      </c>
      <c r="H184" s="140">
        <v>19.631</v>
      </c>
      <c r="I184" s="141"/>
      <c r="J184" s="142">
        <f t="shared" si="30"/>
        <v>0</v>
      </c>
      <c r="K184" s="143"/>
      <c r="L184" s="28"/>
      <c r="M184" s="144" t="s">
        <v>1</v>
      </c>
      <c r="N184" s="145" t="s">
        <v>38</v>
      </c>
      <c r="P184" s="146">
        <f t="shared" si="31"/>
        <v>0</v>
      </c>
      <c r="Q184" s="146">
        <v>0</v>
      </c>
      <c r="R184" s="146">
        <f t="shared" si="32"/>
        <v>0</v>
      </c>
      <c r="S184" s="146">
        <v>0</v>
      </c>
      <c r="T184" s="147">
        <f t="shared" si="33"/>
        <v>0</v>
      </c>
      <c r="AR184" s="148" t="s">
        <v>163</v>
      </c>
      <c r="AT184" s="148" t="s">
        <v>159</v>
      </c>
      <c r="AU184" s="148" t="s">
        <v>164</v>
      </c>
      <c r="AY184" s="13" t="s">
        <v>157</v>
      </c>
      <c r="BE184" s="149">
        <f t="shared" si="34"/>
        <v>0</v>
      </c>
      <c r="BF184" s="149">
        <f t="shared" si="35"/>
        <v>0</v>
      </c>
      <c r="BG184" s="149">
        <f t="shared" si="36"/>
        <v>0</v>
      </c>
      <c r="BH184" s="149">
        <f t="shared" si="37"/>
        <v>0</v>
      </c>
      <c r="BI184" s="149">
        <f t="shared" si="38"/>
        <v>0</v>
      </c>
      <c r="BJ184" s="13" t="s">
        <v>164</v>
      </c>
      <c r="BK184" s="149">
        <f t="shared" si="39"/>
        <v>0</v>
      </c>
      <c r="BL184" s="13" t="s">
        <v>163</v>
      </c>
      <c r="BM184" s="148" t="s">
        <v>1366</v>
      </c>
    </row>
    <row r="185" spans="2:65" s="11" customFormat="1" ht="22.9" customHeight="1">
      <c r="B185" s="123"/>
      <c r="D185" s="124" t="s">
        <v>71</v>
      </c>
      <c r="E185" s="133" t="s">
        <v>516</v>
      </c>
      <c r="F185" s="133" t="s">
        <v>687</v>
      </c>
      <c r="I185" s="126"/>
      <c r="J185" s="134">
        <f>BK185</f>
        <v>0</v>
      </c>
      <c r="L185" s="123"/>
      <c r="M185" s="128"/>
      <c r="P185" s="129">
        <f>P186</f>
        <v>0</v>
      </c>
      <c r="R185" s="129">
        <f>R186</f>
        <v>0</v>
      </c>
      <c r="T185" s="130">
        <f>T186</f>
        <v>0</v>
      </c>
      <c r="AR185" s="124" t="s">
        <v>80</v>
      </c>
      <c r="AT185" s="131" t="s">
        <v>71</v>
      </c>
      <c r="AU185" s="131" t="s">
        <v>80</v>
      </c>
      <c r="AY185" s="124" t="s">
        <v>157</v>
      </c>
      <c r="BK185" s="132">
        <f>BK186</f>
        <v>0</v>
      </c>
    </row>
    <row r="186" spans="2:65" s="1" customFormat="1" ht="24.2" customHeight="1">
      <c r="B186" s="135"/>
      <c r="C186" s="136" t="s">
        <v>320</v>
      </c>
      <c r="D186" s="136" t="s">
        <v>159</v>
      </c>
      <c r="E186" s="137" t="s">
        <v>688</v>
      </c>
      <c r="F186" s="138" t="s">
        <v>689</v>
      </c>
      <c r="G186" s="139" t="s">
        <v>206</v>
      </c>
      <c r="H186" s="140">
        <v>52.494</v>
      </c>
      <c r="I186" s="141"/>
      <c r="J186" s="142">
        <f>ROUND(I186*H186,2)</f>
        <v>0</v>
      </c>
      <c r="K186" s="143"/>
      <c r="L186" s="28"/>
      <c r="M186" s="144" t="s">
        <v>1</v>
      </c>
      <c r="N186" s="145" t="s">
        <v>38</v>
      </c>
      <c r="P186" s="146">
        <f>O186*H186</f>
        <v>0</v>
      </c>
      <c r="Q186" s="146">
        <v>0</v>
      </c>
      <c r="R186" s="146">
        <f>Q186*H186</f>
        <v>0</v>
      </c>
      <c r="S186" s="146">
        <v>0</v>
      </c>
      <c r="T186" s="147">
        <f>S186*H186</f>
        <v>0</v>
      </c>
      <c r="AR186" s="148" t="s">
        <v>163</v>
      </c>
      <c r="AT186" s="148" t="s">
        <v>159</v>
      </c>
      <c r="AU186" s="148" t="s">
        <v>164</v>
      </c>
      <c r="AY186" s="13" t="s">
        <v>157</v>
      </c>
      <c r="BE186" s="149">
        <f>IF(N186="základná",J186,0)</f>
        <v>0</v>
      </c>
      <c r="BF186" s="149">
        <f>IF(N186="znížená",J186,0)</f>
        <v>0</v>
      </c>
      <c r="BG186" s="149">
        <f>IF(N186="zákl. prenesená",J186,0)</f>
        <v>0</v>
      </c>
      <c r="BH186" s="149">
        <f>IF(N186="zníž. prenesená",J186,0)</f>
        <v>0</v>
      </c>
      <c r="BI186" s="149">
        <f>IF(N186="nulová",J186,0)</f>
        <v>0</v>
      </c>
      <c r="BJ186" s="13" t="s">
        <v>164</v>
      </c>
      <c r="BK186" s="149">
        <f>ROUND(I186*H186,2)</f>
        <v>0</v>
      </c>
      <c r="BL186" s="13" t="s">
        <v>163</v>
      </c>
      <c r="BM186" s="148" t="s">
        <v>1367</v>
      </c>
    </row>
    <row r="187" spans="2:65" s="11" customFormat="1" ht="25.9" customHeight="1">
      <c r="B187" s="123"/>
      <c r="D187" s="124" t="s">
        <v>71</v>
      </c>
      <c r="E187" s="125" t="s">
        <v>1368</v>
      </c>
      <c r="F187" s="125" t="s">
        <v>1369</v>
      </c>
      <c r="I187" s="126"/>
      <c r="J187" s="127">
        <f>BK187</f>
        <v>0</v>
      </c>
      <c r="L187" s="123"/>
      <c r="M187" s="128"/>
      <c r="P187" s="129">
        <f>P188+P194+P201+P223+P248+P252+P357</f>
        <v>0</v>
      </c>
      <c r="R187" s="129">
        <f>R188+R194+R201+R223+R248+R252+R357</f>
        <v>3.1542225000000013</v>
      </c>
      <c r="T187" s="130">
        <f>T188+T194+T201+T223+T248+T252+T357</f>
        <v>5.5213399999999995</v>
      </c>
      <c r="AR187" s="124" t="s">
        <v>164</v>
      </c>
      <c r="AT187" s="131" t="s">
        <v>71</v>
      </c>
      <c r="AU187" s="131" t="s">
        <v>72</v>
      </c>
      <c r="AY187" s="124" t="s">
        <v>157</v>
      </c>
      <c r="BK187" s="132">
        <f>BK188+BK194+BK201+BK223+BK248+BK252+BK357</f>
        <v>0</v>
      </c>
    </row>
    <row r="188" spans="2:65" s="11" customFormat="1" ht="22.9" customHeight="1">
      <c r="B188" s="123"/>
      <c r="D188" s="124" t="s">
        <v>71</v>
      </c>
      <c r="E188" s="133" t="s">
        <v>729</v>
      </c>
      <c r="F188" s="133" t="s">
        <v>1370</v>
      </c>
      <c r="I188" s="126"/>
      <c r="J188" s="134">
        <f>BK188</f>
        <v>0</v>
      </c>
      <c r="L188" s="123"/>
      <c r="M188" s="128"/>
      <c r="P188" s="129">
        <f>SUM(P189:P193)</f>
        <v>0</v>
      </c>
      <c r="R188" s="129">
        <f>SUM(R189:R193)</f>
        <v>7.235000000000001E-3</v>
      </c>
      <c r="T188" s="130">
        <f>SUM(T189:T193)</f>
        <v>0</v>
      </c>
      <c r="AR188" s="124" t="s">
        <v>164</v>
      </c>
      <c r="AT188" s="131" t="s">
        <v>71</v>
      </c>
      <c r="AU188" s="131" t="s">
        <v>80</v>
      </c>
      <c r="AY188" s="124" t="s">
        <v>157</v>
      </c>
      <c r="BK188" s="132">
        <f>SUM(BK189:BK193)</f>
        <v>0</v>
      </c>
    </row>
    <row r="189" spans="2:65" s="1" customFormat="1" ht="24.2" customHeight="1">
      <c r="B189" s="135"/>
      <c r="C189" s="136" t="s">
        <v>243</v>
      </c>
      <c r="D189" s="136" t="s">
        <v>159</v>
      </c>
      <c r="E189" s="137" t="s">
        <v>1371</v>
      </c>
      <c r="F189" s="138" t="s">
        <v>1372</v>
      </c>
      <c r="G189" s="139" t="s">
        <v>162</v>
      </c>
      <c r="H189" s="140">
        <v>5</v>
      </c>
      <c r="I189" s="141"/>
      <c r="J189" s="142">
        <f>ROUND(I189*H189,2)</f>
        <v>0</v>
      </c>
      <c r="K189" s="143"/>
      <c r="L189" s="28"/>
      <c r="M189" s="144" t="s">
        <v>1</v>
      </c>
      <c r="N189" s="145" t="s">
        <v>38</v>
      </c>
      <c r="P189" s="146">
        <f>O189*H189</f>
        <v>0</v>
      </c>
      <c r="Q189" s="146">
        <v>3.2000000000000003E-4</v>
      </c>
      <c r="R189" s="146">
        <f>Q189*H189</f>
        <v>1.6000000000000001E-3</v>
      </c>
      <c r="S189" s="146">
        <v>0</v>
      </c>
      <c r="T189" s="147">
        <f>S189*H189</f>
        <v>0</v>
      </c>
      <c r="AR189" s="148" t="s">
        <v>188</v>
      </c>
      <c r="AT189" s="148" t="s">
        <v>159</v>
      </c>
      <c r="AU189" s="148" t="s">
        <v>164</v>
      </c>
      <c r="AY189" s="13" t="s">
        <v>157</v>
      </c>
      <c r="BE189" s="149">
        <f>IF(N189="základná",J189,0)</f>
        <v>0</v>
      </c>
      <c r="BF189" s="149">
        <f>IF(N189="znížená",J189,0)</f>
        <v>0</v>
      </c>
      <c r="BG189" s="149">
        <f>IF(N189="zákl. prenesená",J189,0)</f>
        <v>0</v>
      </c>
      <c r="BH189" s="149">
        <f>IF(N189="zníž. prenesená",J189,0)</f>
        <v>0</v>
      </c>
      <c r="BI189" s="149">
        <f>IF(N189="nulová",J189,0)</f>
        <v>0</v>
      </c>
      <c r="BJ189" s="13" t="s">
        <v>164</v>
      </c>
      <c r="BK189" s="149">
        <f>ROUND(I189*H189,2)</f>
        <v>0</v>
      </c>
      <c r="BL189" s="13" t="s">
        <v>188</v>
      </c>
      <c r="BM189" s="148" t="s">
        <v>1373</v>
      </c>
    </row>
    <row r="190" spans="2:65" s="1" customFormat="1" ht="24.2" customHeight="1">
      <c r="B190" s="135"/>
      <c r="C190" s="136" t="s">
        <v>327</v>
      </c>
      <c r="D190" s="136" t="s">
        <v>159</v>
      </c>
      <c r="E190" s="137" t="s">
        <v>1374</v>
      </c>
      <c r="F190" s="138" t="s">
        <v>1375</v>
      </c>
      <c r="G190" s="139" t="s">
        <v>300</v>
      </c>
      <c r="H190" s="140">
        <v>5</v>
      </c>
      <c r="I190" s="141"/>
      <c r="J190" s="142">
        <f>ROUND(I190*H190,2)</f>
        <v>0</v>
      </c>
      <c r="K190" s="143"/>
      <c r="L190" s="28"/>
      <c r="M190" s="144" t="s">
        <v>1</v>
      </c>
      <c r="N190" s="145" t="s">
        <v>38</v>
      </c>
      <c r="P190" s="146">
        <f>O190*H190</f>
        <v>0</v>
      </c>
      <c r="Q190" s="146">
        <v>1.3999999999999999E-4</v>
      </c>
      <c r="R190" s="146">
        <f>Q190*H190</f>
        <v>6.9999999999999988E-4</v>
      </c>
      <c r="S190" s="146">
        <v>0</v>
      </c>
      <c r="T190" s="147">
        <f>S190*H190</f>
        <v>0</v>
      </c>
      <c r="AR190" s="148" t="s">
        <v>188</v>
      </c>
      <c r="AT190" s="148" t="s">
        <v>159</v>
      </c>
      <c r="AU190" s="148" t="s">
        <v>164</v>
      </c>
      <c r="AY190" s="13" t="s">
        <v>157</v>
      </c>
      <c r="BE190" s="149">
        <f>IF(N190="základná",J190,0)</f>
        <v>0</v>
      </c>
      <c r="BF190" s="149">
        <f>IF(N190="znížená",J190,0)</f>
        <v>0</v>
      </c>
      <c r="BG190" s="149">
        <f>IF(N190="zákl. prenesená",J190,0)</f>
        <v>0</v>
      </c>
      <c r="BH190" s="149">
        <f>IF(N190="zníž. prenesená",J190,0)</f>
        <v>0</v>
      </c>
      <c r="BI190" s="149">
        <f>IF(N190="nulová",J190,0)</f>
        <v>0</v>
      </c>
      <c r="BJ190" s="13" t="s">
        <v>164</v>
      </c>
      <c r="BK190" s="149">
        <f>ROUND(I190*H190,2)</f>
        <v>0</v>
      </c>
      <c r="BL190" s="13" t="s">
        <v>188</v>
      </c>
      <c r="BM190" s="148" t="s">
        <v>1376</v>
      </c>
    </row>
    <row r="191" spans="2:65" s="1" customFormat="1" ht="24.2" customHeight="1">
      <c r="B191" s="135"/>
      <c r="C191" s="150" t="s">
        <v>246</v>
      </c>
      <c r="D191" s="150" t="s">
        <v>276</v>
      </c>
      <c r="E191" s="151" t="s">
        <v>1377</v>
      </c>
      <c r="F191" s="152" t="s">
        <v>1378</v>
      </c>
      <c r="G191" s="153" t="s">
        <v>162</v>
      </c>
      <c r="H191" s="154">
        <v>1.425</v>
      </c>
      <c r="I191" s="155"/>
      <c r="J191" s="156">
        <f>ROUND(I191*H191,2)</f>
        <v>0</v>
      </c>
      <c r="K191" s="157"/>
      <c r="L191" s="158"/>
      <c r="M191" s="159" t="s">
        <v>1</v>
      </c>
      <c r="N191" s="160" t="s">
        <v>38</v>
      </c>
      <c r="P191" s="146">
        <f>O191*H191</f>
        <v>0</v>
      </c>
      <c r="Q191" s="146">
        <v>2.2000000000000001E-3</v>
      </c>
      <c r="R191" s="146">
        <f>Q191*H191</f>
        <v>3.1350000000000002E-3</v>
      </c>
      <c r="S191" s="146">
        <v>0</v>
      </c>
      <c r="T191" s="147">
        <f>S191*H191</f>
        <v>0</v>
      </c>
      <c r="AR191" s="148" t="s">
        <v>218</v>
      </c>
      <c r="AT191" s="148" t="s">
        <v>276</v>
      </c>
      <c r="AU191" s="148" t="s">
        <v>164</v>
      </c>
      <c r="AY191" s="13" t="s">
        <v>157</v>
      </c>
      <c r="BE191" s="149">
        <f>IF(N191="základná",J191,0)</f>
        <v>0</v>
      </c>
      <c r="BF191" s="149">
        <f>IF(N191="znížená",J191,0)</f>
        <v>0</v>
      </c>
      <c r="BG191" s="149">
        <f>IF(N191="zákl. prenesená",J191,0)</f>
        <v>0</v>
      </c>
      <c r="BH191" s="149">
        <f>IF(N191="zníž. prenesená",J191,0)</f>
        <v>0</v>
      </c>
      <c r="BI191" s="149">
        <f>IF(N191="nulová",J191,0)</f>
        <v>0</v>
      </c>
      <c r="BJ191" s="13" t="s">
        <v>164</v>
      </c>
      <c r="BK191" s="149">
        <f>ROUND(I191*H191,2)</f>
        <v>0</v>
      </c>
      <c r="BL191" s="13" t="s">
        <v>188</v>
      </c>
      <c r="BM191" s="148" t="s">
        <v>1379</v>
      </c>
    </row>
    <row r="192" spans="2:65" s="1" customFormat="1" ht="24.2" customHeight="1">
      <c r="B192" s="135"/>
      <c r="C192" s="136" t="s">
        <v>335</v>
      </c>
      <c r="D192" s="136" t="s">
        <v>159</v>
      </c>
      <c r="E192" s="137" t="s">
        <v>1380</v>
      </c>
      <c r="F192" s="138" t="s">
        <v>1381</v>
      </c>
      <c r="G192" s="139" t="s">
        <v>300</v>
      </c>
      <c r="H192" s="140">
        <v>5</v>
      </c>
      <c r="I192" s="141"/>
      <c r="J192" s="142">
        <f>ROUND(I192*H192,2)</f>
        <v>0</v>
      </c>
      <c r="K192" s="143"/>
      <c r="L192" s="28"/>
      <c r="M192" s="144" t="s">
        <v>1</v>
      </c>
      <c r="N192" s="145" t="s">
        <v>38</v>
      </c>
      <c r="P192" s="146">
        <f>O192*H192</f>
        <v>0</v>
      </c>
      <c r="Q192" s="146">
        <v>3.6000000000000002E-4</v>
      </c>
      <c r="R192" s="146">
        <f>Q192*H192</f>
        <v>1.8000000000000002E-3</v>
      </c>
      <c r="S192" s="146">
        <v>0</v>
      </c>
      <c r="T192" s="147">
        <f>S192*H192</f>
        <v>0</v>
      </c>
      <c r="AR192" s="148" t="s">
        <v>188</v>
      </c>
      <c r="AT192" s="148" t="s">
        <v>159</v>
      </c>
      <c r="AU192" s="148" t="s">
        <v>164</v>
      </c>
      <c r="AY192" s="13" t="s">
        <v>157</v>
      </c>
      <c r="BE192" s="149">
        <f>IF(N192="základná",J192,0)</f>
        <v>0</v>
      </c>
      <c r="BF192" s="149">
        <f>IF(N192="znížená",J192,0)</f>
        <v>0</v>
      </c>
      <c r="BG192" s="149">
        <f>IF(N192="zákl. prenesená",J192,0)</f>
        <v>0</v>
      </c>
      <c r="BH192" s="149">
        <f>IF(N192="zníž. prenesená",J192,0)</f>
        <v>0</v>
      </c>
      <c r="BI192" s="149">
        <f>IF(N192="nulová",J192,0)</f>
        <v>0</v>
      </c>
      <c r="BJ192" s="13" t="s">
        <v>164</v>
      </c>
      <c r="BK192" s="149">
        <f>ROUND(I192*H192,2)</f>
        <v>0</v>
      </c>
      <c r="BL192" s="13" t="s">
        <v>188</v>
      </c>
      <c r="BM192" s="148" t="s">
        <v>1382</v>
      </c>
    </row>
    <row r="193" spans="2:65" s="1" customFormat="1" ht="24.2" customHeight="1">
      <c r="B193" s="135"/>
      <c r="C193" s="136" t="s">
        <v>250</v>
      </c>
      <c r="D193" s="136" t="s">
        <v>159</v>
      </c>
      <c r="E193" s="137" t="s">
        <v>1383</v>
      </c>
      <c r="F193" s="138" t="s">
        <v>766</v>
      </c>
      <c r="G193" s="139" t="s">
        <v>206</v>
      </c>
      <c r="H193" s="140">
        <v>7.0000000000000001E-3</v>
      </c>
      <c r="I193" s="141"/>
      <c r="J193" s="142">
        <f>ROUND(I193*H193,2)</f>
        <v>0</v>
      </c>
      <c r="K193" s="143"/>
      <c r="L193" s="28"/>
      <c r="M193" s="144" t="s">
        <v>1</v>
      </c>
      <c r="N193" s="145" t="s">
        <v>38</v>
      </c>
      <c r="P193" s="146">
        <f>O193*H193</f>
        <v>0</v>
      </c>
      <c r="Q193" s="146">
        <v>0</v>
      </c>
      <c r="R193" s="146">
        <f>Q193*H193</f>
        <v>0</v>
      </c>
      <c r="S193" s="146">
        <v>0</v>
      </c>
      <c r="T193" s="147">
        <f>S193*H193</f>
        <v>0</v>
      </c>
      <c r="AR193" s="148" t="s">
        <v>188</v>
      </c>
      <c r="AT193" s="148" t="s">
        <v>159</v>
      </c>
      <c r="AU193" s="148" t="s">
        <v>164</v>
      </c>
      <c r="AY193" s="13" t="s">
        <v>157</v>
      </c>
      <c r="BE193" s="149">
        <f>IF(N193="základná",J193,0)</f>
        <v>0</v>
      </c>
      <c r="BF193" s="149">
        <f>IF(N193="znížená",J193,0)</f>
        <v>0</v>
      </c>
      <c r="BG193" s="149">
        <f>IF(N193="zákl. prenesená",J193,0)</f>
        <v>0</v>
      </c>
      <c r="BH193" s="149">
        <f>IF(N193="zníž. prenesená",J193,0)</f>
        <v>0</v>
      </c>
      <c r="BI193" s="149">
        <f>IF(N193="nulová",J193,0)</f>
        <v>0</v>
      </c>
      <c r="BJ193" s="13" t="s">
        <v>164</v>
      </c>
      <c r="BK193" s="149">
        <f>ROUND(I193*H193,2)</f>
        <v>0</v>
      </c>
      <c r="BL193" s="13" t="s">
        <v>188</v>
      </c>
      <c r="BM193" s="148" t="s">
        <v>1384</v>
      </c>
    </row>
    <row r="194" spans="2:65" s="11" customFormat="1" ht="22.9" customHeight="1">
      <c r="B194" s="123"/>
      <c r="D194" s="124" t="s">
        <v>71</v>
      </c>
      <c r="E194" s="133" t="s">
        <v>768</v>
      </c>
      <c r="F194" s="133" t="s">
        <v>769</v>
      </c>
      <c r="I194" s="126"/>
      <c r="J194" s="134">
        <f>BK194</f>
        <v>0</v>
      </c>
      <c r="L194" s="123"/>
      <c r="M194" s="128"/>
      <c r="P194" s="129">
        <f>SUM(P195:P200)</f>
        <v>0</v>
      </c>
      <c r="R194" s="129">
        <f>SUM(R195:R200)</f>
        <v>5.5091999999999995E-2</v>
      </c>
      <c r="T194" s="130">
        <f>SUM(T195:T200)</f>
        <v>0</v>
      </c>
      <c r="AR194" s="124" t="s">
        <v>164</v>
      </c>
      <c r="AT194" s="131" t="s">
        <v>71</v>
      </c>
      <c r="AU194" s="131" t="s">
        <v>80</v>
      </c>
      <c r="AY194" s="124" t="s">
        <v>157</v>
      </c>
      <c r="BK194" s="132">
        <f>SUM(BK195:BK200)</f>
        <v>0</v>
      </c>
    </row>
    <row r="195" spans="2:65" s="1" customFormat="1" ht="24.2" customHeight="1">
      <c r="B195" s="135"/>
      <c r="C195" s="136" t="s">
        <v>342</v>
      </c>
      <c r="D195" s="136" t="s">
        <v>159</v>
      </c>
      <c r="E195" s="137" t="s">
        <v>1385</v>
      </c>
      <c r="F195" s="138" t="s">
        <v>1386</v>
      </c>
      <c r="G195" s="139" t="s">
        <v>311</v>
      </c>
      <c r="H195" s="140">
        <v>760</v>
      </c>
      <c r="I195" s="141"/>
      <c r="J195" s="142">
        <f t="shared" ref="J195:J200" si="40">ROUND(I195*H195,2)</f>
        <v>0</v>
      </c>
      <c r="K195" s="143"/>
      <c r="L195" s="28"/>
      <c r="M195" s="144" t="s">
        <v>1</v>
      </c>
      <c r="N195" s="145" t="s">
        <v>38</v>
      </c>
      <c r="P195" s="146">
        <f t="shared" ref="P195:P200" si="41">O195*H195</f>
        <v>0</v>
      </c>
      <c r="Q195" s="146">
        <v>2.0000000000000002E-5</v>
      </c>
      <c r="R195" s="146">
        <f t="shared" ref="R195:R200" si="42">Q195*H195</f>
        <v>1.5200000000000002E-2</v>
      </c>
      <c r="S195" s="146">
        <v>0</v>
      </c>
      <c r="T195" s="147">
        <f t="shared" ref="T195:T200" si="43">S195*H195</f>
        <v>0</v>
      </c>
      <c r="AR195" s="148" t="s">
        <v>188</v>
      </c>
      <c r="AT195" s="148" t="s">
        <v>159</v>
      </c>
      <c r="AU195" s="148" t="s">
        <v>164</v>
      </c>
      <c r="AY195" s="13" t="s">
        <v>157</v>
      </c>
      <c r="BE195" s="149">
        <f t="shared" ref="BE195:BE200" si="44">IF(N195="základná",J195,0)</f>
        <v>0</v>
      </c>
      <c r="BF195" s="149">
        <f t="shared" ref="BF195:BF200" si="45">IF(N195="znížená",J195,0)</f>
        <v>0</v>
      </c>
      <c r="BG195" s="149">
        <f t="shared" ref="BG195:BG200" si="46">IF(N195="zákl. prenesená",J195,0)</f>
        <v>0</v>
      </c>
      <c r="BH195" s="149">
        <f t="shared" ref="BH195:BH200" si="47">IF(N195="zníž. prenesená",J195,0)</f>
        <v>0</v>
      </c>
      <c r="BI195" s="149">
        <f t="shared" ref="BI195:BI200" si="48">IF(N195="nulová",J195,0)</f>
        <v>0</v>
      </c>
      <c r="BJ195" s="13" t="s">
        <v>164</v>
      </c>
      <c r="BK195" s="149">
        <f t="shared" ref="BK195:BK200" si="49">ROUND(I195*H195,2)</f>
        <v>0</v>
      </c>
      <c r="BL195" s="13" t="s">
        <v>188</v>
      </c>
      <c r="BM195" s="148" t="s">
        <v>1387</v>
      </c>
    </row>
    <row r="196" spans="2:65" s="1" customFormat="1" ht="33" customHeight="1">
      <c r="B196" s="135"/>
      <c r="C196" s="150" t="s">
        <v>253</v>
      </c>
      <c r="D196" s="150" t="s">
        <v>276</v>
      </c>
      <c r="E196" s="151" t="s">
        <v>1388</v>
      </c>
      <c r="F196" s="152" t="s">
        <v>1389</v>
      </c>
      <c r="G196" s="153" t="s">
        <v>311</v>
      </c>
      <c r="H196" s="154">
        <v>55</v>
      </c>
      <c r="I196" s="155"/>
      <c r="J196" s="156">
        <f t="shared" si="40"/>
        <v>0</v>
      </c>
      <c r="K196" s="157"/>
      <c r="L196" s="158"/>
      <c r="M196" s="159" t="s">
        <v>1</v>
      </c>
      <c r="N196" s="160" t="s">
        <v>38</v>
      </c>
      <c r="P196" s="146">
        <f t="shared" si="41"/>
        <v>0</v>
      </c>
      <c r="Q196" s="146">
        <v>9.0000000000000006E-5</v>
      </c>
      <c r="R196" s="146">
        <f t="shared" si="42"/>
        <v>4.9500000000000004E-3</v>
      </c>
      <c r="S196" s="146">
        <v>0</v>
      </c>
      <c r="T196" s="147">
        <f t="shared" si="43"/>
        <v>0</v>
      </c>
      <c r="AR196" s="148" t="s">
        <v>174</v>
      </c>
      <c r="AT196" s="148" t="s">
        <v>276</v>
      </c>
      <c r="AU196" s="148" t="s">
        <v>164</v>
      </c>
      <c r="AY196" s="13" t="s">
        <v>157</v>
      </c>
      <c r="BE196" s="149">
        <f t="shared" si="44"/>
        <v>0</v>
      </c>
      <c r="BF196" s="149">
        <f t="shared" si="45"/>
        <v>0</v>
      </c>
      <c r="BG196" s="149">
        <f t="shared" si="46"/>
        <v>0</v>
      </c>
      <c r="BH196" s="149">
        <f t="shared" si="47"/>
        <v>0</v>
      </c>
      <c r="BI196" s="149">
        <f t="shared" si="48"/>
        <v>0</v>
      </c>
      <c r="BJ196" s="13" t="s">
        <v>164</v>
      </c>
      <c r="BK196" s="149">
        <f t="shared" si="49"/>
        <v>0</v>
      </c>
      <c r="BL196" s="13" t="s">
        <v>163</v>
      </c>
      <c r="BM196" s="148" t="s">
        <v>1390</v>
      </c>
    </row>
    <row r="197" spans="2:65" s="1" customFormat="1" ht="33" customHeight="1">
      <c r="B197" s="135"/>
      <c r="C197" s="150" t="s">
        <v>349</v>
      </c>
      <c r="D197" s="150" t="s">
        <v>276</v>
      </c>
      <c r="E197" s="151" t="s">
        <v>1391</v>
      </c>
      <c r="F197" s="152" t="s">
        <v>1392</v>
      </c>
      <c r="G197" s="153" t="s">
        <v>311</v>
      </c>
      <c r="H197" s="154">
        <v>130.5</v>
      </c>
      <c r="I197" s="155"/>
      <c r="J197" s="156">
        <f t="shared" si="40"/>
        <v>0</v>
      </c>
      <c r="K197" s="157"/>
      <c r="L197" s="158"/>
      <c r="M197" s="159" t="s">
        <v>1</v>
      </c>
      <c r="N197" s="160" t="s">
        <v>38</v>
      </c>
      <c r="P197" s="146">
        <f t="shared" si="41"/>
        <v>0</v>
      </c>
      <c r="Q197" s="146">
        <v>1.3999999999999999E-4</v>
      </c>
      <c r="R197" s="146">
        <f t="shared" si="42"/>
        <v>1.8269999999999998E-2</v>
      </c>
      <c r="S197" s="146">
        <v>0</v>
      </c>
      <c r="T197" s="147">
        <f t="shared" si="43"/>
        <v>0</v>
      </c>
      <c r="AR197" s="148" t="s">
        <v>174</v>
      </c>
      <c r="AT197" s="148" t="s">
        <v>276</v>
      </c>
      <c r="AU197" s="148" t="s">
        <v>164</v>
      </c>
      <c r="AY197" s="13" t="s">
        <v>157</v>
      </c>
      <c r="BE197" s="149">
        <f t="shared" si="44"/>
        <v>0</v>
      </c>
      <c r="BF197" s="149">
        <f t="shared" si="45"/>
        <v>0</v>
      </c>
      <c r="BG197" s="149">
        <f t="shared" si="46"/>
        <v>0</v>
      </c>
      <c r="BH197" s="149">
        <f t="shared" si="47"/>
        <v>0</v>
      </c>
      <c r="BI197" s="149">
        <f t="shared" si="48"/>
        <v>0</v>
      </c>
      <c r="BJ197" s="13" t="s">
        <v>164</v>
      </c>
      <c r="BK197" s="149">
        <f t="shared" si="49"/>
        <v>0</v>
      </c>
      <c r="BL197" s="13" t="s">
        <v>163</v>
      </c>
      <c r="BM197" s="148" t="s">
        <v>1393</v>
      </c>
    </row>
    <row r="198" spans="2:65" s="1" customFormat="1" ht="33" customHeight="1">
      <c r="B198" s="135"/>
      <c r="C198" s="150" t="s">
        <v>257</v>
      </c>
      <c r="D198" s="150" t="s">
        <v>276</v>
      </c>
      <c r="E198" s="151" t="s">
        <v>1394</v>
      </c>
      <c r="F198" s="152" t="s">
        <v>1395</v>
      </c>
      <c r="G198" s="153" t="s">
        <v>311</v>
      </c>
      <c r="H198" s="154">
        <v>261.60000000000002</v>
      </c>
      <c r="I198" s="155"/>
      <c r="J198" s="156">
        <f t="shared" si="40"/>
        <v>0</v>
      </c>
      <c r="K198" s="157"/>
      <c r="L198" s="158"/>
      <c r="M198" s="159" t="s">
        <v>1</v>
      </c>
      <c r="N198" s="160" t="s">
        <v>38</v>
      </c>
      <c r="P198" s="146">
        <f t="shared" si="41"/>
        <v>0</v>
      </c>
      <c r="Q198" s="146">
        <v>1.0000000000000001E-5</v>
      </c>
      <c r="R198" s="146">
        <f t="shared" si="42"/>
        <v>2.6160000000000003E-3</v>
      </c>
      <c r="S198" s="146">
        <v>0</v>
      </c>
      <c r="T198" s="147">
        <f t="shared" si="43"/>
        <v>0</v>
      </c>
      <c r="AR198" s="148" t="s">
        <v>174</v>
      </c>
      <c r="AT198" s="148" t="s">
        <v>276</v>
      </c>
      <c r="AU198" s="148" t="s">
        <v>164</v>
      </c>
      <c r="AY198" s="13" t="s">
        <v>157</v>
      </c>
      <c r="BE198" s="149">
        <f t="shared" si="44"/>
        <v>0</v>
      </c>
      <c r="BF198" s="149">
        <f t="shared" si="45"/>
        <v>0</v>
      </c>
      <c r="BG198" s="149">
        <f t="shared" si="46"/>
        <v>0</v>
      </c>
      <c r="BH198" s="149">
        <f t="shared" si="47"/>
        <v>0</v>
      </c>
      <c r="BI198" s="149">
        <f t="shared" si="48"/>
        <v>0</v>
      </c>
      <c r="BJ198" s="13" t="s">
        <v>164</v>
      </c>
      <c r="BK198" s="149">
        <f t="shared" si="49"/>
        <v>0</v>
      </c>
      <c r="BL198" s="13" t="s">
        <v>163</v>
      </c>
      <c r="BM198" s="148" t="s">
        <v>1396</v>
      </c>
    </row>
    <row r="199" spans="2:65" s="1" customFormat="1" ht="33" customHeight="1">
      <c r="B199" s="135"/>
      <c r="C199" s="150" t="s">
        <v>356</v>
      </c>
      <c r="D199" s="150" t="s">
        <v>276</v>
      </c>
      <c r="E199" s="151" t="s">
        <v>1397</v>
      </c>
      <c r="F199" s="152" t="s">
        <v>1398</v>
      </c>
      <c r="G199" s="153" t="s">
        <v>311</v>
      </c>
      <c r="H199" s="154">
        <v>351.4</v>
      </c>
      <c r="I199" s="155"/>
      <c r="J199" s="156">
        <f t="shared" si="40"/>
        <v>0</v>
      </c>
      <c r="K199" s="157"/>
      <c r="L199" s="158"/>
      <c r="M199" s="159" t="s">
        <v>1</v>
      </c>
      <c r="N199" s="160" t="s">
        <v>38</v>
      </c>
      <c r="P199" s="146">
        <f t="shared" si="41"/>
        <v>0</v>
      </c>
      <c r="Q199" s="146">
        <v>4.0000000000000003E-5</v>
      </c>
      <c r="R199" s="146">
        <f t="shared" si="42"/>
        <v>1.4056000000000001E-2</v>
      </c>
      <c r="S199" s="146">
        <v>0</v>
      </c>
      <c r="T199" s="147">
        <f t="shared" si="43"/>
        <v>0</v>
      </c>
      <c r="AR199" s="148" t="s">
        <v>174</v>
      </c>
      <c r="AT199" s="148" t="s">
        <v>276</v>
      </c>
      <c r="AU199" s="148" t="s">
        <v>164</v>
      </c>
      <c r="AY199" s="13" t="s">
        <v>157</v>
      </c>
      <c r="BE199" s="149">
        <f t="shared" si="44"/>
        <v>0</v>
      </c>
      <c r="BF199" s="149">
        <f t="shared" si="45"/>
        <v>0</v>
      </c>
      <c r="BG199" s="149">
        <f t="shared" si="46"/>
        <v>0</v>
      </c>
      <c r="BH199" s="149">
        <f t="shared" si="47"/>
        <v>0</v>
      </c>
      <c r="BI199" s="149">
        <f t="shared" si="48"/>
        <v>0</v>
      </c>
      <c r="BJ199" s="13" t="s">
        <v>164</v>
      </c>
      <c r="BK199" s="149">
        <f t="shared" si="49"/>
        <v>0</v>
      </c>
      <c r="BL199" s="13" t="s">
        <v>163</v>
      </c>
      <c r="BM199" s="148" t="s">
        <v>1399</v>
      </c>
    </row>
    <row r="200" spans="2:65" s="1" customFormat="1" ht="24.2" customHeight="1">
      <c r="B200" s="135"/>
      <c r="C200" s="136" t="s">
        <v>260</v>
      </c>
      <c r="D200" s="136" t="s">
        <v>159</v>
      </c>
      <c r="E200" s="137" t="s">
        <v>1400</v>
      </c>
      <c r="F200" s="138" t="s">
        <v>849</v>
      </c>
      <c r="G200" s="139" t="s">
        <v>206</v>
      </c>
      <c r="H200" s="140">
        <v>1.4999999999999999E-2</v>
      </c>
      <c r="I200" s="141"/>
      <c r="J200" s="142">
        <f t="shared" si="40"/>
        <v>0</v>
      </c>
      <c r="K200" s="143"/>
      <c r="L200" s="28"/>
      <c r="M200" s="144" t="s">
        <v>1</v>
      </c>
      <c r="N200" s="145" t="s">
        <v>38</v>
      </c>
      <c r="P200" s="146">
        <f t="shared" si="41"/>
        <v>0</v>
      </c>
      <c r="Q200" s="146">
        <v>0</v>
      </c>
      <c r="R200" s="146">
        <f t="shared" si="42"/>
        <v>0</v>
      </c>
      <c r="S200" s="146">
        <v>0</v>
      </c>
      <c r="T200" s="147">
        <f t="shared" si="43"/>
        <v>0</v>
      </c>
      <c r="AR200" s="148" t="s">
        <v>163</v>
      </c>
      <c r="AT200" s="148" t="s">
        <v>159</v>
      </c>
      <c r="AU200" s="148" t="s">
        <v>164</v>
      </c>
      <c r="AY200" s="13" t="s">
        <v>157</v>
      </c>
      <c r="BE200" s="149">
        <f t="shared" si="44"/>
        <v>0</v>
      </c>
      <c r="BF200" s="149">
        <f t="shared" si="45"/>
        <v>0</v>
      </c>
      <c r="BG200" s="149">
        <f t="shared" si="46"/>
        <v>0</v>
      </c>
      <c r="BH200" s="149">
        <f t="shared" si="47"/>
        <v>0</v>
      </c>
      <c r="BI200" s="149">
        <f t="shared" si="48"/>
        <v>0</v>
      </c>
      <c r="BJ200" s="13" t="s">
        <v>164</v>
      </c>
      <c r="BK200" s="149">
        <f t="shared" si="49"/>
        <v>0</v>
      </c>
      <c r="BL200" s="13" t="s">
        <v>163</v>
      </c>
      <c r="BM200" s="148" t="s">
        <v>1401</v>
      </c>
    </row>
    <row r="201" spans="2:65" s="11" customFormat="1" ht="22.9" customHeight="1">
      <c r="B201" s="123"/>
      <c r="D201" s="124" t="s">
        <v>71</v>
      </c>
      <c r="E201" s="133" t="s">
        <v>851</v>
      </c>
      <c r="F201" s="133" t="s">
        <v>1402</v>
      </c>
      <c r="I201" s="126"/>
      <c r="J201" s="134">
        <f>BK201</f>
        <v>0</v>
      </c>
      <c r="L201" s="123"/>
      <c r="M201" s="128"/>
      <c r="P201" s="129">
        <f>SUM(P202:P222)</f>
        <v>0</v>
      </c>
      <c r="R201" s="129">
        <f>SUM(R202:R222)</f>
        <v>0.34476100000000004</v>
      </c>
      <c r="T201" s="130">
        <f>SUM(T202:T222)</f>
        <v>0.37709999999999999</v>
      </c>
      <c r="AR201" s="124" t="s">
        <v>164</v>
      </c>
      <c r="AT201" s="131" t="s">
        <v>71</v>
      </c>
      <c r="AU201" s="131" t="s">
        <v>80</v>
      </c>
      <c r="AY201" s="124" t="s">
        <v>157</v>
      </c>
      <c r="BK201" s="132">
        <f>SUM(BK202:BK222)</f>
        <v>0</v>
      </c>
    </row>
    <row r="202" spans="2:65" s="1" customFormat="1" ht="24.2" customHeight="1">
      <c r="B202" s="135"/>
      <c r="C202" s="136" t="s">
        <v>363</v>
      </c>
      <c r="D202" s="136" t="s">
        <v>159</v>
      </c>
      <c r="E202" s="137" t="s">
        <v>1403</v>
      </c>
      <c r="F202" s="138" t="s">
        <v>1404</v>
      </c>
      <c r="G202" s="139" t="s">
        <v>300</v>
      </c>
      <c r="H202" s="140">
        <v>5</v>
      </c>
      <c r="I202" s="141"/>
      <c r="J202" s="142">
        <f t="shared" ref="J202:J222" si="50">ROUND(I202*H202,2)</f>
        <v>0</v>
      </c>
      <c r="K202" s="143"/>
      <c r="L202" s="28"/>
      <c r="M202" s="144" t="s">
        <v>1</v>
      </c>
      <c r="N202" s="145" t="s">
        <v>38</v>
      </c>
      <c r="P202" s="146">
        <f t="shared" ref="P202:P222" si="51">O202*H202</f>
        <v>0</v>
      </c>
      <c r="Q202" s="146">
        <v>1.2899999999999999E-3</v>
      </c>
      <c r="R202" s="146">
        <f t="shared" ref="R202:R222" si="52">Q202*H202</f>
        <v>6.4499999999999991E-3</v>
      </c>
      <c r="S202" s="146">
        <v>0</v>
      </c>
      <c r="T202" s="147">
        <f t="shared" ref="T202:T222" si="53">S202*H202</f>
        <v>0</v>
      </c>
      <c r="AR202" s="148" t="s">
        <v>188</v>
      </c>
      <c r="AT202" s="148" t="s">
        <v>159</v>
      </c>
      <c r="AU202" s="148" t="s">
        <v>164</v>
      </c>
      <c r="AY202" s="13" t="s">
        <v>157</v>
      </c>
      <c r="BE202" s="149">
        <f t="shared" ref="BE202:BE222" si="54">IF(N202="základná",J202,0)</f>
        <v>0</v>
      </c>
      <c r="BF202" s="149">
        <f t="shared" ref="BF202:BF222" si="55">IF(N202="znížená",J202,0)</f>
        <v>0</v>
      </c>
      <c r="BG202" s="149">
        <f t="shared" ref="BG202:BG222" si="56">IF(N202="zákl. prenesená",J202,0)</f>
        <v>0</v>
      </c>
      <c r="BH202" s="149">
        <f t="shared" ref="BH202:BH222" si="57">IF(N202="zníž. prenesená",J202,0)</f>
        <v>0</v>
      </c>
      <c r="BI202" s="149">
        <f t="shared" ref="BI202:BI222" si="58">IF(N202="nulová",J202,0)</f>
        <v>0</v>
      </c>
      <c r="BJ202" s="13" t="s">
        <v>164</v>
      </c>
      <c r="BK202" s="149">
        <f t="shared" ref="BK202:BK222" si="59">ROUND(I202*H202,2)</f>
        <v>0</v>
      </c>
      <c r="BL202" s="13" t="s">
        <v>188</v>
      </c>
      <c r="BM202" s="148" t="s">
        <v>1405</v>
      </c>
    </row>
    <row r="203" spans="2:65" s="1" customFormat="1" ht="33" customHeight="1">
      <c r="B203" s="135"/>
      <c r="C203" s="136" t="s">
        <v>264</v>
      </c>
      <c r="D203" s="136" t="s">
        <v>159</v>
      </c>
      <c r="E203" s="137" t="s">
        <v>1406</v>
      </c>
      <c r="F203" s="138" t="s">
        <v>1407</v>
      </c>
      <c r="G203" s="139" t="s">
        <v>311</v>
      </c>
      <c r="H203" s="140">
        <v>120</v>
      </c>
      <c r="I203" s="141"/>
      <c r="J203" s="142">
        <f t="shared" si="50"/>
        <v>0</v>
      </c>
      <c r="K203" s="143"/>
      <c r="L203" s="28"/>
      <c r="M203" s="144" t="s">
        <v>1</v>
      </c>
      <c r="N203" s="145" t="s">
        <v>38</v>
      </c>
      <c r="P203" s="146">
        <f t="shared" si="51"/>
        <v>0</v>
      </c>
      <c r="Q203" s="146">
        <v>0</v>
      </c>
      <c r="R203" s="146">
        <f t="shared" si="52"/>
        <v>0</v>
      </c>
      <c r="S203" s="146">
        <v>1.98E-3</v>
      </c>
      <c r="T203" s="147">
        <f t="shared" si="53"/>
        <v>0.23760000000000001</v>
      </c>
      <c r="AR203" s="148" t="s">
        <v>188</v>
      </c>
      <c r="AT203" s="148" t="s">
        <v>159</v>
      </c>
      <c r="AU203" s="148" t="s">
        <v>164</v>
      </c>
      <c r="AY203" s="13" t="s">
        <v>157</v>
      </c>
      <c r="BE203" s="149">
        <f t="shared" si="54"/>
        <v>0</v>
      </c>
      <c r="BF203" s="149">
        <f t="shared" si="55"/>
        <v>0</v>
      </c>
      <c r="BG203" s="149">
        <f t="shared" si="56"/>
        <v>0</v>
      </c>
      <c r="BH203" s="149">
        <f t="shared" si="57"/>
        <v>0</v>
      </c>
      <c r="BI203" s="149">
        <f t="shared" si="58"/>
        <v>0</v>
      </c>
      <c r="BJ203" s="13" t="s">
        <v>164</v>
      </c>
      <c r="BK203" s="149">
        <f t="shared" si="59"/>
        <v>0</v>
      </c>
      <c r="BL203" s="13" t="s">
        <v>188</v>
      </c>
      <c r="BM203" s="148" t="s">
        <v>1408</v>
      </c>
    </row>
    <row r="204" spans="2:65" s="1" customFormat="1" ht="24.2" customHeight="1">
      <c r="B204" s="135"/>
      <c r="C204" s="136" t="s">
        <v>370</v>
      </c>
      <c r="D204" s="136" t="s">
        <v>159</v>
      </c>
      <c r="E204" s="137" t="s">
        <v>1409</v>
      </c>
      <c r="F204" s="138" t="s">
        <v>1410</v>
      </c>
      <c r="G204" s="139" t="s">
        <v>311</v>
      </c>
      <c r="H204" s="140">
        <v>50.9</v>
      </c>
      <c r="I204" s="141"/>
      <c r="J204" s="142">
        <f t="shared" si="50"/>
        <v>0</v>
      </c>
      <c r="K204" s="143"/>
      <c r="L204" s="28"/>
      <c r="M204" s="144" t="s">
        <v>1</v>
      </c>
      <c r="N204" s="145" t="s">
        <v>38</v>
      </c>
      <c r="P204" s="146">
        <f t="shared" si="51"/>
        <v>0</v>
      </c>
      <c r="Q204" s="146">
        <v>1.4999999999999999E-4</v>
      </c>
      <c r="R204" s="146">
        <f t="shared" si="52"/>
        <v>7.6349999999999994E-3</v>
      </c>
      <c r="S204" s="146">
        <v>0</v>
      </c>
      <c r="T204" s="147">
        <f t="shared" si="53"/>
        <v>0</v>
      </c>
      <c r="AR204" s="148" t="s">
        <v>188</v>
      </c>
      <c r="AT204" s="148" t="s">
        <v>159</v>
      </c>
      <c r="AU204" s="148" t="s">
        <v>164</v>
      </c>
      <c r="AY204" s="13" t="s">
        <v>157</v>
      </c>
      <c r="BE204" s="149">
        <f t="shared" si="54"/>
        <v>0</v>
      </c>
      <c r="BF204" s="149">
        <f t="shared" si="55"/>
        <v>0</v>
      </c>
      <c r="BG204" s="149">
        <f t="shared" si="56"/>
        <v>0</v>
      </c>
      <c r="BH204" s="149">
        <f t="shared" si="57"/>
        <v>0</v>
      </c>
      <c r="BI204" s="149">
        <f t="shared" si="58"/>
        <v>0</v>
      </c>
      <c r="BJ204" s="13" t="s">
        <v>164</v>
      </c>
      <c r="BK204" s="149">
        <f t="shared" si="59"/>
        <v>0</v>
      </c>
      <c r="BL204" s="13" t="s">
        <v>188</v>
      </c>
      <c r="BM204" s="148" t="s">
        <v>1411</v>
      </c>
    </row>
    <row r="205" spans="2:65" s="1" customFormat="1" ht="24.2" customHeight="1">
      <c r="B205" s="135"/>
      <c r="C205" s="150" t="s">
        <v>267</v>
      </c>
      <c r="D205" s="150" t="s">
        <v>276</v>
      </c>
      <c r="E205" s="151" t="s">
        <v>1412</v>
      </c>
      <c r="F205" s="152" t="s">
        <v>1413</v>
      </c>
      <c r="G205" s="153" t="s">
        <v>300</v>
      </c>
      <c r="H205" s="154">
        <v>61.08</v>
      </c>
      <c r="I205" s="155"/>
      <c r="J205" s="156">
        <f t="shared" si="50"/>
        <v>0</v>
      </c>
      <c r="K205" s="157"/>
      <c r="L205" s="158"/>
      <c r="M205" s="159" t="s">
        <v>1</v>
      </c>
      <c r="N205" s="160" t="s">
        <v>38</v>
      </c>
      <c r="P205" s="146">
        <f t="shared" si="51"/>
        <v>0</v>
      </c>
      <c r="Q205" s="146">
        <v>3.5E-4</v>
      </c>
      <c r="R205" s="146">
        <f t="shared" si="52"/>
        <v>2.1377999999999998E-2</v>
      </c>
      <c r="S205" s="146">
        <v>0</v>
      </c>
      <c r="T205" s="147">
        <f t="shared" si="53"/>
        <v>0</v>
      </c>
      <c r="AR205" s="148" t="s">
        <v>218</v>
      </c>
      <c r="AT205" s="148" t="s">
        <v>276</v>
      </c>
      <c r="AU205" s="148" t="s">
        <v>164</v>
      </c>
      <c r="AY205" s="13" t="s">
        <v>157</v>
      </c>
      <c r="BE205" s="149">
        <f t="shared" si="54"/>
        <v>0</v>
      </c>
      <c r="BF205" s="149">
        <f t="shared" si="55"/>
        <v>0</v>
      </c>
      <c r="BG205" s="149">
        <f t="shared" si="56"/>
        <v>0</v>
      </c>
      <c r="BH205" s="149">
        <f t="shared" si="57"/>
        <v>0</v>
      </c>
      <c r="BI205" s="149">
        <f t="shared" si="58"/>
        <v>0</v>
      </c>
      <c r="BJ205" s="13" t="s">
        <v>164</v>
      </c>
      <c r="BK205" s="149">
        <f t="shared" si="59"/>
        <v>0</v>
      </c>
      <c r="BL205" s="13" t="s">
        <v>188</v>
      </c>
      <c r="BM205" s="148" t="s">
        <v>1414</v>
      </c>
    </row>
    <row r="206" spans="2:65" s="1" customFormat="1" ht="24.2" customHeight="1">
      <c r="B206" s="135"/>
      <c r="C206" s="136" t="s">
        <v>377</v>
      </c>
      <c r="D206" s="136" t="s">
        <v>159</v>
      </c>
      <c r="E206" s="137" t="s">
        <v>1415</v>
      </c>
      <c r="F206" s="138" t="s">
        <v>1416</v>
      </c>
      <c r="G206" s="139" t="s">
        <v>311</v>
      </c>
      <c r="H206" s="140">
        <v>4.4000000000000004</v>
      </c>
      <c r="I206" s="141"/>
      <c r="J206" s="142">
        <f t="shared" si="50"/>
        <v>0</v>
      </c>
      <c r="K206" s="143"/>
      <c r="L206" s="28"/>
      <c r="M206" s="144" t="s">
        <v>1</v>
      </c>
      <c r="N206" s="145" t="s">
        <v>38</v>
      </c>
      <c r="P206" s="146">
        <f t="shared" si="51"/>
        <v>0</v>
      </c>
      <c r="Q206" s="146">
        <v>1.6000000000000001E-4</v>
      </c>
      <c r="R206" s="146">
        <f t="shared" si="52"/>
        <v>7.0400000000000009E-4</v>
      </c>
      <c r="S206" s="146">
        <v>0</v>
      </c>
      <c r="T206" s="147">
        <f t="shared" si="53"/>
        <v>0</v>
      </c>
      <c r="AR206" s="148" t="s">
        <v>188</v>
      </c>
      <c r="AT206" s="148" t="s">
        <v>159</v>
      </c>
      <c r="AU206" s="148" t="s">
        <v>164</v>
      </c>
      <c r="AY206" s="13" t="s">
        <v>157</v>
      </c>
      <c r="BE206" s="149">
        <f t="shared" si="54"/>
        <v>0</v>
      </c>
      <c r="BF206" s="149">
        <f t="shared" si="55"/>
        <v>0</v>
      </c>
      <c r="BG206" s="149">
        <f t="shared" si="56"/>
        <v>0</v>
      </c>
      <c r="BH206" s="149">
        <f t="shared" si="57"/>
        <v>0</v>
      </c>
      <c r="BI206" s="149">
        <f t="shared" si="58"/>
        <v>0</v>
      </c>
      <c r="BJ206" s="13" t="s">
        <v>164</v>
      </c>
      <c r="BK206" s="149">
        <f t="shared" si="59"/>
        <v>0</v>
      </c>
      <c r="BL206" s="13" t="s">
        <v>188</v>
      </c>
      <c r="BM206" s="148" t="s">
        <v>1417</v>
      </c>
    </row>
    <row r="207" spans="2:65" s="1" customFormat="1" ht="24.2" customHeight="1">
      <c r="B207" s="135"/>
      <c r="C207" s="150" t="s">
        <v>271</v>
      </c>
      <c r="D207" s="150" t="s">
        <v>276</v>
      </c>
      <c r="E207" s="151" t="s">
        <v>1418</v>
      </c>
      <c r="F207" s="152" t="s">
        <v>1419</v>
      </c>
      <c r="G207" s="153" t="s">
        <v>300</v>
      </c>
      <c r="H207" s="154">
        <v>5.28</v>
      </c>
      <c r="I207" s="155"/>
      <c r="J207" s="156">
        <f t="shared" si="50"/>
        <v>0</v>
      </c>
      <c r="K207" s="157"/>
      <c r="L207" s="158"/>
      <c r="M207" s="159" t="s">
        <v>1</v>
      </c>
      <c r="N207" s="160" t="s">
        <v>38</v>
      </c>
      <c r="P207" s="146">
        <f t="shared" si="51"/>
        <v>0</v>
      </c>
      <c r="Q207" s="146">
        <v>6.3000000000000003E-4</v>
      </c>
      <c r="R207" s="146">
        <f t="shared" si="52"/>
        <v>3.3264000000000002E-3</v>
      </c>
      <c r="S207" s="146">
        <v>0</v>
      </c>
      <c r="T207" s="147">
        <f t="shared" si="53"/>
        <v>0</v>
      </c>
      <c r="AR207" s="148" t="s">
        <v>218</v>
      </c>
      <c r="AT207" s="148" t="s">
        <v>276</v>
      </c>
      <c r="AU207" s="148" t="s">
        <v>164</v>
      </c>
      <c r="AY207" s="13" t="s">
        <v>157</v>
      </c>
      <c r="BE207" s="149">
        <f t="shared" si="54"/>
        <v>0</v>
      </c>
      <c r="BF207" s="149">
        <f t="shared" si="55"/>
        <v>0</v>
      </c>
      <c r="BG207" s="149">
        <f t="shared" si="56"/>
        <v>0</v>
      </c>
      <c r="BH207" s="149">
        <f t="shared" si="57"/>
        <v>0</v>
      </c>
      <c r="BI207" s="149">
        <f t="shared" si="58"/>
        <v>0</v>
      </c>
      <c r="BJ207" s="13" t="s">
        <v>164</v>
      </c>
      <c r="BK207" s="149">
        <f t="shared" si="59"/>
        <v>0</v>
      </c>
      <c r="BL207" s="13" t="s">
        <v>188</v>
      </c>
      <c r="BM207" s="148" t="s">
        <v>1420</v>
      </c>
    </row>
    <row r="208" spans="2:65" s="1" customFormat="1" ht="24.2" customHeight="1">
      <c r="B208" s="135"/>
      <c r="C208" s="136" t="s">
        <v>384</v>
      </c>
      <c r="D208" s="136" t="s">
        <v>159</v>
      </c>
      <c r="E208" s="137" t="s">
        <v>1421</v>
      </c>
      <c r="F208" s="138" t="s">
        <v>1422</v>
      </c>
      <c r="G208" s="139" t="s">
        <v>311</v>
      </c>
      <c r="H208" s="140">
        <v>165.2</v>
      </c>
      <c r="I208" s="141"/>
      <c r="J208" s="142">
        <f t="shared" si="50"/>
        <v>0</v>
      </c>
      <c r="K208" s="143"/>
      <c r="L208" s="28"/>
      <c r="M208" s="144" t="s">
        <v>1</v>
      </c>
      <c r="N208" s="145" t="s">
        <v>38</v>
      </c>
      <c r="P208" s="146">
        <f t="shared" si="51"/>
        <v>0</v>
      </c>
      <c r="Q208" s="146">
        <v>1.2999999999999999E-4</v>
      </c>
      <c r="R208" s="146">
        <f t="shared" si="52"/>
        <v>2.1475999999999995E-2</v>
      </c>
      <c r="S208" s="146">
        <v>0</v>
      </c>
      <c r="T208" s="147">
        <f t="shared" si="53"/>
        <v>0</v>
      </c>
      <c r="AR208" s="148" t="s">
        <v>188</v>
      </c>
      <c r="AT208" s="148" t="s">
        <v>159</v>
      </c>
      <c r="AU208" s="148" t="s">
        <v>164</v>
      </c>
      <c r="AY208" s="13" t="s">
        <v>157</v>
      </c>
      <c r="BE208" s="149">
        <f t="shared" si="54"/>
        <v>0</v>
      </c>
      <c r="BF208" s="149">
        <f t="shared" si="55"/>
        <v>0</v>
      </c>
      <c r="BG208" s="149">
        <f t="shared" si="56"/>
        <v>0</v>
      </c>
      <c r="BH208" s="149">
        <f t="shared" si="57"/>
        <v>0</v>
      </c>
      <c r="BI208" s="149">
        <f t="shared" si="58"/>
        <v>0</v>
      </c>
      <c r="BJ208" s="13" t="s">
        <v>164</v>
      </c>
      <c r="BK208" s="149">
        <f t="shared" si="59"/>
        <v>0</v>
      </c>
      <c r="BL208" s="13" t="s">
        <v>188</v>
      </c>
      <c r="BM208" s="148" t="s">
        <v>1423</v>
      </c>
    </row>
    <row r="209" spans="2:65" s="1" customFormat="1" ht="24.2" customHeight="1">
      <c r="B209" s="135"/>
      <c r="C209" s="150" t="s">
        <v>274</v>
      </c>
      <c r="D209" s="150" t="s">
        <v>276</v>
      </c>
      <c r="E209" s="151" t="s">
        <v>1424</v>
      </c>
      <c r="F209" s="152" t="s">
        <v>1425</v>
      </c>
      <c r="G209" s="153" t="s">
        <v>300</v>
      </c>
      <c r="H209" s="154">
        <v>198.24</v>
      </c>
      <c r="I209" s="155"/>
      <c r="J209" s="156">
        <f t="shared" si="50"/>
        <v>0</v>
      </c>
      <c r="K209" s="157"/>
      <c r="L209" s="158"/>
      <c r="M209" s="159" t="s">
        <v>1</v>
      </c>
      <c r="N209" s="160" t="s">
        <v>38</v>
      </c>
      <c r="P209" s="146">
        <f t="shared" si="51"/>
        <v>0</v>
      </c>
      <c r="Q209" s="146">
        <v>1.34E-3</v>
      </c>
      <c r="R209" s="146">
        <f t="shared" si="52"/>
        <v>0.26564160000000003</v>
      </c>
      <c r="S209" s="146">
        <v>0</v>
      </c>
      <c r="T209" s="147">
        <f t="shared" si="53"/>
        <v>0</v>
      </c>
      <c r="AR209" s="148" t="s">
        <v>218</v>
      </c>
      <c r="AT209" s="148" t="s">
        <v>276</v>
      </c>
      <c r="AU209" s="148" t="s">
        <v>164</v>
      </c>
      <c r="AY209" s="13" t="s">
        <v>157</v>
      </c>
      <c r="BE209" s="149">
        <f t="shared" si="54"/>
        <v>0</v>
      </c>
      <c r="BF209" s="149">
        <f t="shared" si="55"/>
        <v>0</v>
      </c>
      <c r="BG209" s="149">
        <f t="shared" si="56"/>
        <v>0</v>
      </c>
      <c r="BH209" s="149">
        <f t="shared" si="57"/>
        <v>0</v>
      </c>
      <c r="BI209" s="149">
        <f t="shared" si="58"/>
        <v>0</v>
      </c>
      <c r="BJ209" s="13" t="s">
        <v>164</v>
      </c>
      <c r="BK209" s="149">
        <f t="shared" si="59"/>
        <v>0</v>
      </c>
      <c r="BL209" s="13" t="s">
        <v>188</v>
      </c>
      <c r="BM209" s="148" t="s">
        <v>1426</v>
      </c>
    </row>
    <row r="210" spans="2:65" s="1" customFormat="1" ht="24.2" customHeight="1">
      <c r="B210" s="135"/>
      <c r="C210" s="136" t="s">
        <v>391</v>
      </c>
      <c r="D210" s="136" t="s">
        <v>159</v>
      </c>
      <c r="E210" s="137" t="s">
        <v>1427</v>
      </c>
      <c r="F210" s="138" t="s">
        <v>1428</v>
      </c>
      <c r="G210" s="139" t="s">
        <v>300</v>
      </c>
      <c r="H210" s="140">
        <v>5</v>
      </c>
      <c r="I210" s="141"/>
      <c r="J210" s="142">
        <f t="shared" si="50"/>
        <v>0</v>
      </c>
      <c r="K210" s="143"/>
      <c r="L210" s="28"/>
      <c r="M210" s="144" t="s">
        <v>1</v>
      </c>
      <c r="N210" s="145" t="s">
        <v>38</v>
      </c>
      <c r="P210" s="146">
        <f t="shared" si="51"/>
        <v>0</v>
      </c>
      <c r="Q210" s="146">
        <v>1.9000000000000001E-4</v>
      </c>
      <c r="R210" s="146">
        <f t="shared" si="52"/>
        <v>9.5000000000000011E-4</v>
      </c>
      <c r="S210" s="146">
        <v>0</v>
      </c>
      <c r="T210" s="147">
        <f t="shared" si="53"/>
        <v>0</v>
      </c>
      <c r="AR210" s="148" t="s">
        <v>188</v>
      </c>
      <c r="AT210" s="148" t="s">
        <v>159</v>
      </c>
      <c r="AU210" s="148" t="s">
        <v>164</v>
      </c>
      <c r="AY210" s="13" t="s">
        <v>157</v>
      </c>
      <c r="BE210" s="149">
        <f t="shared" si="54"/>
        <v>0</v>
      </c>
      <c r="BF210" s="149">
        <f t="shared" si="55"/>
        <v>0</v>
      </c>
      <c r="BG210" s="149">
        <f t="shared" si="56"/>
        <v>0</v>
      </c>
      <c r="BH210" s="149">
        <f t="shared" si="57"/>
        <v>0</v>
      </c>
      <c r="BI210" s="149">
        <f t="shared" si="58"/>
        <v>0</v>
      </c>
      <c r="BJ210" s="13" t="s">
        <v>164</v>
      </c>
      <c r="BK210" s="149">
        <f t="shared" si="59"/>
        <v>0</v>
      </c>
      <c r="BL210" s="13" t="s">
        <v>188</v>
      </c>
      <c r="BM210" s="148" t="s">
        <v>1429</v>
      </c>
    </row>
    <row r="211" spans="2:65" s="1" customFormat="1" ht="24.2" customHeight="1">
      <c r="B211" s="135"/>
      <c r="C211" s="150" t="s">
        <v>279</v>
      </c>
      <c r="D211" s="150" t="s">
        <v>276</v>
      </c>
      <c r="E211" s="151" t="s">
        <v>1430</v>
      </c>
      <c r="F211" s="152" t="s">
        <v>1431</v>
      </c>
      <c r="G211" s="153" t="s">
        <v>300</v>
      </c>
      <c r="H211" s="154">
        <v>5</v>
      </c>
      <c r="I211" s="155"/>
      <c r="J211" s="156">
        <f t="shared" si="50"/>
        <v>0</v>
      </c>
      <c r="K211" s="157"/>
      <c r="L211" s="158"/>
      <c r="M211" s="159" t="s">
        <v>1</v>
      </c>
      <c r="N211" s="160" t="s">
        <v>38</v>
      </c>
      <c r="P211" s="146">
        <f t="shared" si="51"/>
        <v>0</v>
      </c>
      <c r="Q211" s="146">
        <v>3.2000000000000003E-4</v>
      </c>
      <c r="R211" s="146">
        <f t="shared" si="52"/>
        <v>1.6000000000000001E-3</v>
      </c>
      <c r="S211" s="146">
        <v>0</v>
      </c>
      <c r="T211" s="147">
        <f t="shared" si="53"/>
        <v>0</v>
      </c>
      <c r="AR211" s="148" t="s">
        <v>218</v>
      </c>
      <c r="AT211" s="148" t="s">
        <v>276</v>
      </c>
      <c r="AU211" s="148" t="s">
        <v>164</v>
      </c>
      <c r="AY211" s="13" t="s">
        <v>157</v>
      </c>
      <c r="BE211" s="149">
        <f t="shared" si="54"/>
        <v>0</v>
      </c>
      <c r="BF211" s="149">
        <f t="shared" si="55"/>
        <v>0</v>
      </c>
      <c r="BG211" s="149">
        <f t="shared" si="56"/>
        <v>0</v>
      </c>
      <c r="BH211" s="149">
        <f t="shared" si="57"/>
        <v>0</v>
      </c>
      <c r="BI211" s="149">
        <f t="shared" si="58"/>
        <v>0</v>
      </c>
      <c r="BJ211" s="13" t="s">
        <v>164</v>
      </c>
      <c r="BK211" s="149">
        <f t="shared" si="59"/>
        <v>0</v>
      </c>
      <c r="BL211" s="13" t="s">
        <v>188</v>
      </c>
      <c r="BM211" s="148" t="s">
        <v>1432</v>
      </c>
    </row>
    <row r="212" spans="2:65" s="1" customFormat="1" ht="24.2" customHeight="1">
      <c r="B212" s="135"/>
      <c r="C212" s="136" t="s">
        <v>398</v>
      </c>
      <c r="D212" s="136" t="s">
        <v>159</v>
      </c>
      <c r="E212" s="137" t="s">
        <v>1433</v>
      </c>
      <c r="F212" s="138" t="s">
        <v>1434</v>
      </c>
      <c r="G212" s="139" t="s">
        <v>300</v>
      </c>
      <c r="H212" s="140">
        <v>26</v>
      </c>
      <c r="I212" s="141"/>
      <c r="J212" s="142">
        <f t="shared" si="50"/>
        <v>0</v>
      </c>
      <c r="K212" s="143"/>
      <c r="L212" s="28"/>
      <c r="M212" s="144" t="s">
        <v>1</v>
      </c>
      <c r="N212" s="145" t="s">
        <v>38</v>
      </c>
      <c r="P212" s="146">
        <f t="shared" si="51"/>
        <v>0</v>
      </c>
      <c r="Q212" s="146">
        <v>0</v>
      </c>
      <c r="R212" s="146">
        <f t="shared" si="52"/>
        <v>0</v>
      </c>
      <c r="S212" s="146">
        <v>0</v>
      </c>
      <c r="T212" s="147">
        <f t="shared" si="53"/>
        <v>0</v>
      </c>
      <c r="AR212" s="148" t="s">
        <v>188</v>
      </c>
      <c r="AT212" s="148" t="s">
        <v>159</v>
      </c>
      <c r="AU212" s="148" t="s">
        <v>164</v>
      </c>
      <c r="AY212" s="13" t="s">
        <v>157</v>
      </c>
      <c r="BE212" s="149">
        <f t="shared" si="54"/>
        <v>0</v>
      </c>
      <c r="BF212" s="149">
        <f t="shared" si="55"/>
        <v>0</v>
      </c>
      <c r="BG212" s="149">
        <f t="shared" si="56"/>
        <v>0</v>
      </c>
      <c r="BH212" s="149">
        <f t="shared" si="57"/>
        <v>0</v>
      </c>
      <c r="BI212" s="149">
        <f t="shared" si="58"/>
        <v>0</v>
      </c>
      <c r="BJ212" s="13" t="s">
        <v>164</v>
      </c>
      <c r="BK212" s="149">
        <f t="shared" si="59"/>
        <v>0</v>
      </c>
      <c r="BL212" s="13" t="s">
        <v>188</v>
      </c>
      <c r="BM212" s="148" t="s">
        <v>1435</v>
      </c>
    </row>
    <row r="213" spans="2:65" s="1" customFormat="1" ht="24.2" customHeight="1">
      <c r="B213" s="135"/>
      <c r="C213" s="136" t="s">
        <v>282</v>
      </c>
      <c r="D213" s="136" t="s">
        <v>159</v>
      </c>
      <c r="E213" s="137" t="s">
        <v>1436</v>
      </c>
      <c r="F213" s="138" t="s">
        <v>1437</v>
      </c>
      <c r="G213" s="139" t="s">
        <v>300</v>
      </c>
      <c r="H213" s="140">
        <v>19</v>
      </c>
      <c r="I213" s="141"/>
      <c r="J213" s="142">
        <f t="shared" si="50"/>
        <v>0</v>
      </c>
      <c r="K213" s="143"/>
      <c r="L213" s="28"/>
      <c r="M213" s="144" t="s">
        <v>1</v>
      </c>
      <c r="N213" s="145" t="s">
        <v>38</v>
      </c>
      <c r="P213" s="146">
        <f t="shared" si="51"/>
        <v>0</v>
      </c>
      <c r="Q213" s="146">
        <v>0</v>
      </c>
      <c r="R213" s="146">
        <f t="shared" si="52"/>
        <v>0</v>
      </c>
      <c r="S213" s="146">
        <v>0</v>
      </c>
      <c r="T213" s="147">
        <f t="shared" si="53"/>
        <v>0</v>
      </c>
      <c r="AR213" s="148" t="s">
        <v>188</v>
      </c>
      <c r="AT213" s="148" t="s">
        <v>159</v>
      </c>
      <c r="AU213" s="148" t="s">
        <v>164</v>
      </c>
      <c r="AY213" s="13" t="s">
        <v>157</v>
      </c>
      <c r="BE213" s="149">
        <f t="shared" si="54"/>
        <v>0</v>
      </c>
      <c r="BF213" s="149">
        <f t="shared" si="55"/>
        <v>0</v>
      </c>
      <c r="BG213" s="149">
        <f t="shared" si="56"/>
        <v>0</v>
      </c>
      <c r="BH213" s="149">
        <f t="shared" si="57"/>
        <v>0</v>
      </c>
      <c r="BI213" s="149">
        <f t="shared" si="58"/>
        <v>0</v>
      </c>
      <c r="BJ213" s="13" t="s">
        <v>164</v>
      </c>
      <c r="BK213" s="149">
        <f t="shared" si="59"/>
        <v>0</v>
      </c>
      <c r="BL213" s="13" t="s">
        <v>188</v>
      </c>
      <c r="BM213" s="148" t="s">
        <v>1438</v>
      </c>
    </row>
    <row r="214" spans="2:65" s="1" customFormat="1" ht="24.2" customHeight="1">
      <c r="B214" s="135"/>
      <c r="C214" s="136" t="s">
        <v>405</v>
      </c>
      <c r="D214" s="136" t="s">
        <v>159</v>
      </c>
      <c r="E214" s="137" t="s">
        <v>1439</v>
      </c>
      <c r="F214" s="138" t="s">
        <v>1440</v>
      </c>
      <c r="G214" s="139" t="s">
        <v>300</v>
      </c>
      <c r="H214" s="140">
        <v>15</v>
      </c>
      <c r="I214" s="141"/>
      <c r="J214" s="142">
        <f t="shared" si="50"/>
        <v>0</v>
      </c>
      <c r="K214" s="143"/>
      <c r="L214" s="28"/>
      <c r="M214" s="144" t="s">
        <v>1</v>
      </c>
      <c r="N214" s="145" t="s">
        <v>38</v>
      </c>
      <c r="P214" s="146">
        <f t="shared" si="51"/>
        <v>0</v>
      </c>
      <c r="Q214" s="146">
        <v>0</v>
      </c>
      <c r="R214" s="146">
        <f t="shared" si="52"/>
        <v>0</v>
      </c>
      <c r="S214" s="146">
        <v>0</v>
      </c>
      <c r="T214" s="147">
        <f t="shared" si="53"/>
        <v>0</v>
      </c>
      <c r="AR214" s="148" t="s">
        <v>188</v>
      </c>
      <c r="AT214" s="148" t="s">
        <v>159</v>
      </c>
      <c r="AU214" s="148" t="s">
        <v>164</v>
      </c>
      <c r="AY214" s="13" t="s">
        <v>157</v>
      </c>
      <c r="BE214" s="149">
        <f t="shared" si="54"/>
        <v>0</v>
      </c>
      <c r="BF214" s="149">
        <f t="shared" si="55"/>
        <v>0</v>
      </c>
      <c r="BG214" s="149">
        <f t="shared" si="56"/>
        <v>0</v>
      </c>
      <c r="BH214" s="149">
        <f t="shared" si="57"/>
        <v>0</v>
      </c>
      <c r="BI214" s="149">
        <f t="shared" si="58"/>
        <v>0</v>
      </c>
      <c r="BJ214" s="13" t="s">
        <v>164</v>
      </c>
      <c r="BK214" s="149">
        <f t="shared" si="59"/>
        <v>0</v>
      </c>
      <c r="BL214" s="13" t="s">
        <v>188</v>
      </c>
      <c r="BM214" s="148" t="s">
        <v>1441</v>
      </c>
    </row>
    <row r="215" spans="2:65" s="1" customFormat="1" ht="21.75" customHeight="1">
      <c r="B215" s="135"/>
      <c r="C215" s="136" t="s">
        <v>286</v>
      </c>
      <c r="D215" s="136" t="s">
        <v>159</v>
      </c>
      <c r="E215" s="137" t="s">
        <v>1442</v>
      </c>
      <c r="F215" s="138" t="s">
        <v>1443</v>
      </c>
      <c r="G215" s="139" t="s">
        <v>300</v>
      </c>
      <c r="H215" s="140">
        <v>45</v>
      </c>
      <c r="I215" s="141"/>
      <c r="J215" s="142">
        <f t="shared" si="50"/>
        <v>0</v>
      </c>
      <c r="K215" s="143"/>
      <c r="L215" s="28"/>
      <c r="M215" s="144" t="s">
        <v>1</v>
      </c>
      <c r="N215" s="145" t="s">
        <v>38</v>
      </c>
      <c r="P215" s="146">
        <f t="shared" si="51"/>
        <v>0</v>
      </c>
      <c r="Q215" s="146">
        <v>0</v>
      </c>
      <c r="R215" s="146">
        <f t="shared" si="52"/>
        <v>0</v>
      </c>
      <c r="S215" s="146">
        <v>3.0999999999999999E-3</v>
      </c>
      <c r="T215" s="147">
        <f t="shared" si="53"/>
        <v>0.13949999999999999</v>
      </c>
      <c r="AR215" s="148" t="s">
        <v>188</v>
      </c>
      <c r="AT215" s="148" t="s">
        <v>159</v>
      </c>
      <c r="AU215" s="148" t="s">
        <v>164</v>
      </c>
      <c r="AY215" s="13" t="s">
        <v>157</v>
      </c>
      <c r="BE215" s="149">
        <f t="shared" si="54"/>
        <v>0</v>
      </c>
      <c r="BF215" s="149">
        <f t="shared" si="55"/>
        <v>0</v>
      </c>
      <c r="BG215" s="149">
        <f t="shared" si="56"/>
        <v>0</v>
      </c>
      <c r="BH215" s="149">
        <f t="shared" si="57"/>
        <v>0</v>
      </c>
      <c r="BI215" s="149">
        <f t="shared" si="58"/>
        <v>0</v>
      </c>
      <c r="BJ215" s="13" t="s">
        <v>164</v>
      </c>
      <c r="BK215" s="149">
        <f t="shared" si="59"/>
        <v>0</v>
      </c>
      <c r="BL215" s="13" t="s">
        <v>188</v>
      </c>
      <c r="BM215" s="148" t="s">
        <v>1444</v>
      </c>
    </row>
    <row r="216" spans="2:65" s="1" customFormat="1" ht="16.5" customHeight="1">
      <c r="B216" s="135"/>
      <c r="C216" s="136" t="s">
        <v>412</v>
      </c>
      <c r="D216" s="136" t="s">
        <v>159</v>
      </c>
      <c r="E216" s="137" t="s">
        <v>1445</v>
      </c>
      <c r="F216" s="138" t="s">
        <v>1446</v>
      </c>
      <c r="G216" s="139" t="s">
        <v>300</v>
      </c>
      <c r="H216" s="140">
        <v>5</v>
      </c>
      <c r="I216" s="141"/>
      <c r="J216" s="142">
        <f t="shared" si="50"/>
        <v>0</v>
      </c>
      <c r="K216" s="143"/>
      <c r="L216" s="28"/>
      <c r="M216" s="144" t="s">
        <v>1</v>
      </c>
      <c r="N216" s="145" t="s">
        <v>38</v>
      </c>
      <c r="P216" s="146">
        <f t="shared" si="51"/>
        <v>0</v>
      </c>
      <c r="Q216" s="146">
        <v>3.0000000000000001E-5</v>
      </c>
      <c r="R216" s="146">
        <f t="shared" si="52"/>
        <v>1.5000000000000001E-4</v>
      </c>
      <c r="S216" s="146">
        <v>0</v>
      </c>
      <c r="T216" s="147">
        <f t="shared" si="53"/>
        <v>0</v>
      </c>
      <c r="AR216" s="148" t="s">
        <v>188</v>
      </c>
      <c r="AT216" s="148" t="s">
        <v>159</v>
      </c>
      <c r="AU216" s="148" t="s">
        <v>164</v>
      </c>
      <c r="AY216" s="13" t="s">
        <v>157</v>
      </c>
      <c r="BE216" s="149">
        <f t="shared" si="54"/>
        <v>0</v>
      </c>
      <c r="BF216" s="149">
        <f t="shared" si="55"/>
        <v>0</v>
      </c>
      <c r="BG216" s="149">
        <f t="shared" si="56"/>
        <v>0</v>
      </c>
      <c r="BH216" s="149">
        <f t="shared" si="57"/>
        <v>0</v>
      </c>
      <c r="BI216" s="149">
        <f t="shared" si="58"/>
        <v>0</v>
      </c>
      <c r="BJ216" s="13" t="s">
        <v>164</v>
      </c>
      <c r="BK216" s="149">
        <f t="shared" si="59"/>
        <v>0</v>
      </c>
      <c r="BL216" s="13" t="s">
        <v>188</v>
      </c>
      <c r="BM216" s="148" t="s">
        <v>1447</v>
      </c>
    </row>
    <row r="217" spans="2:65" s="1" customFormat="1" ht="16.5" customHeight="1">
      <c r="B217" s="135"/>
      <c r="C217" s="150" t="s">
        <v>289</v>
      </c>
      <c r="D217" s="150" t="s">
        <v>276</v>
      </c>
      <c r="E217" s="151" t="s">
        <v>1448</v>
      </c>
      <c r="F217" s="152" t="s">
        <v>1449</v>
      </c>
      <c r="G217" s="153" t="s">
        <v>300</v>
      </c>
      <c r="H217" s="154">
        <v>5</v>
      </c>
      <c r="I217" s="155"/>
      <c r="J217" s="156">
        <f t="shared" si="50"/>
        <v>0</v>
      </c>
      <c r="K217" s="157"/>
      <c r="L217" s="158"/>
      <c r="M217" s="159" t="s">
        <v>1</v>
      </c>
      <c r="N217" s="160" t="s">
        <v>38</v>
      </c>
      <c r="P217" s="146">
        <f t="shared" si="51"/>
        <v>0</v>
      </c>
      <c r="Q217" s="146">
        <v>2.3000000000000001E-4</v>
      </c>
      <c r="R217" s="146">
        <f t="shared" si="52"/>
        <v>1.15E-3</v>
      </c>
      <c r="S217" s="146">
        <v>0</v>
      </c>
      <c r="T217" s="147">
        <f t="shared" si="53"/>
        <v>0</v>
      </c>
      <c r="AR217" s="148" t="s">
        <v>218</v>
      </c>
      <c r="AT217" s="148" t="s">
        <v>276</v>
      </c>
      <c r="AU217" s="148" t="s">
        <v>164</v>
      </c>
      <c r="AY217" s="13" t="s">
        <v>157</v>
      </c>
      <c r="BE217" s="149">
        <f t="shared" si="54"/>
        <v>0</v>
      </c>
      <c r="BF217" s="149">
        <f t="shared" si="55"/>
        <v>0</v>
      </c>
      <c r="BG217" s="149">
        <f t="shared" si="56"/>
        <v>0</v>
      </c>
      <c r="BH217" s="149">
        <f t="shared" si="57"/>
        <v>0</v>
      </c>
      <c r="BI217" s="149">
        <f t="shared" si="58"/>
        <v>0</v>
      </c>
      <c r="BJ217" s="13" t="s">
        <v>164</v>
      </c>
      <c r="BK217" s="149">
        <f t="shared" si="59"/>
        <v>0</v>
      </c>
      <c r="BL217" s="13" t="s">
        <v>188</v>
      </c>
      <c r="BM217" s="148" t="s">
        <v>1450</v>
      </c>
    </row>
    <row r="218" spans="2:65" s="1" customFormat="1" ht="16.5" customHeight="1">
      <c r="B218" s="135"/>
      <c r="C218" s="136" t="s">
        <v>420</v>
      </c>
      <c r="D218" s="136" t="s">
        <v>159</v>
      </c>
      <c r="E218" s="137" t="s">
        <v>1451</v>
      </c>
      <c r="F218" s="138" t="s">
        <v>1452</v>
      </c>
      <c r="G218" s="139" t="s">
        <v>300</v>
      </c>
      <c r="H218" s="140">
        <v>11</v>
      </c>
      <c r="I218" s="141"/>
      <c r="J218" s="142">
        <f t="shared" si="50"/>
        <v>0</v>
      </c>
      <c r="K218" s="143"/>
      <c r="L218" s="28"/>
      <c r="M218" s="144" t="s">
        <v>1</v>
      </c>
      <c r="N218" s="145" t="s">
        <v>38</v>
      </c>
      <c r="P218" s="146">
        <f t="shared" si="51"/>
        <v>0</v>
      </c>
      <c r="Q218" s="146">
        <v>9.6000000000000002E-4</v>
      </c>
      <c r="R218" s="146">
        <f t="shared" si="52"/>
        <v>1.056E-2</v>
      </c>
      <c r="S218" s="146">
        <v>0</v>
      </c>
      <c r="T218" s="147">
        <f t="shared" si="53"/>
        <v>0</v>
      </c>
      <c r="AR218" s="148" t="s">
        <v>188</v>
      </c>
      <c r="AT218" s="148" t="s">
        <v>159</v>
      </c>
      <c r="AU218" s="148" t="s">
        <v>164</v>
      </c>
      <c r="AY218" s="13" t="s">
        <v>157</v>
      </c>
      <c r="BE218" s="149">
        <f t="shared" si="54"/>
        <v>0</v>
      </c>
      <c r="BF218" s="149">
        <f t="shared" si="55"/>
        <v>0</v>
      </c>
      <c r="BG218" s="149">
        <f t="shared" si="56"/>
        <v>0</v>
      </c>
      <c r="BH218" s="149">
        <f t="shared" si="57"/>
        <v>0</v>
      </c>
      <c r="BI218" s="149">
        <f t="shared" si="58"/>
        <v>0</v>
      </c>
      <c r="BJ218" s="13" t="s">
        <v>164</v>
      </c>
      <c r="BK218" s="149">
        <f t="shared" si="59"/>
        <v>0</v>
      </c>
      <c r="BL218" s="13" t="s">
        <v>188</v>
      </c>
      <c r="BM218" s="148" t="s">
        <v>1453</v>
      </c>
    </row>
    <row r="219" spans="2:65" s="1" customFormat="1" ht="24.2" customHeight="1">
      <c r="B219" s="135"/>
      <c r="C219" s="150" t="s">
        <v>293</v>
      </c>
      <c r="D219" s="150" t="s">
        <v>276</v>
      </c>
      <c r="E219" s="151" t="s">
        <v>1454</v>
      </c>
      <c r="F219" s="152" t="s">
        <v>1455</v>
      </c>
      <c r="G219" s="153" t="s">
        <v>300</v>
      </c>
      <c r="H219" s="154">
        <v>11</v>
      </c>
      <c r="I219" s="155"/>
      <c r="J219" s="156">
        <f t="shared" si="50"/>
        <v>0</v>
      </c>
      <c r="K219" s="157"/>
      <c r="L219" s="158"/>
      <c r="M219" s="159" t="s">
        <v>1</v>
      </c>
      <c r="N219" s="160" t="s">
        <v>38</v>
      </c>
      <c r="P219" s="146">
        <f t="shared" si="51"/>
        <v>0</v>
      </c>
      <c r="Q219" s="146">
        <v>3.4000000000000002E-4</v>
      </c>
      <c r="R219" s="146">
        <f t="shared" si="52"/>
        <v>3.7400000000000003E-3</v>
      </c>
      <c r="S219" s="146">
        <v>0</v>
      </c>
      <c r="T219" s="147">
        <f t="shared" si="53"/>
        <v>0</v>
      </c>
      <c r="AR219" s="148" t="s">
        <v>218</v>
      </c>
      <c r="AT219" s="148" t="s">
        <v>276</v>
      </c>
      <c r="AU219" s="148" t="s">
        <v>164</v>
      </c>
      <c r="AY219" s="13" t="s">
        <v>157</v>
      </c>
      <c r="BE219" s="149">
        <f t="shared" si="54"/>
        <v>0</v>
      </c>
      <c r="BF219" s="149">
        <f t="shared" si="55"/>
        <v>0</v>
      </c>
      <c r="BG219" s="149">
        <f t="shared" si="56"/>
        <v>0</v>
      </c>
      <c r="BH219" s="149">
        <f t="shared" si="57"/>
        <v>0</v>
      </c>
      <c r="BI219" s="149">
        <f t="shared" si="58"/>
        <v>0</v>
      </c>
      <c r="BJ219" s="13" t="s">
        <v>164</v>
      </c>
      <c r="BK219" s="149">
        <f t="shared" si="59"/>
        <v>0</v>
      </c>
      <c r="BL219" s="13" t="s">
        <v>188</v>
      </c>
      <c r="BM219" s="148" t="s">
        <v>1456</v>
      </c>
    </row>
    <row r="220" spans="2:65" s="1" customFormat="1" ht="24.2" customHeight="1">
      <c r="B220" s="135"/>
      <c r="C220" s="136" t="s">
        <v>427</v>
      </c>
      <c r="D220" s="136" t="s">
        <v>159</v>
      </c>
      <c r="E220" s="137" t="s">
        <v>1457</v>
      </c>
      <c r="F220" s="138" t="s">
        <v>1458</v>
      </c>
      <c r="G220" s="139" t="s">
        <v>311</v>
      </c>
      <c r="H220" s="140">
        <v>267.10000000000002</v>
      </c>
      <c r="I220" s="141"/>
      <c r="J220" s="142">
        <f t="shared" si="50"/>
        <v>0</v>
      </c>
      <c r="K220" s="143"/>
      <c r="L220" s="28"/>
      <c r="M220" s="144" t="s">
        <v>1</v>
      </c>
      <c r="N220" s="145" t="s">
        <v>38</v>
      </c>
      <c r="P220" s="146">
        <f t="shared" si="51"/>
        <v>0</v>
      </c>
      <c r="Q220" s="146">
        <v>0</v>
      </c>
      <c r="R220" s="146">
        <f t="shared" si="52"/>
        <v>0</v>
      </c>
      <c r="S220" s="146">
        <v>0</v>
      </c>
      <c r="T220" s="147">
        <f t="shared" si="53"/>
        <v>0</v>
      </c>
      <c r="AR220" s="148" t="s">
        <v>188</v>
      </c>
      <c r="AT220" s="148" t="s">
        <v>159</v>
      </c>
      <c r="AU220" s="148" t="s">
        <v>164</v>
      </c>
      <c r="AY220" s="13" t="s">
        <v>157</v>
      </c>
      <c r="BE220" s="149">
        <f t="shared" si="54"/>
        <v>0</v>
      </c>
      <c r="BF220" s="149">
        <f t="shared" si="55"/>
        <v>0</v>
      </c>
      <c r="BG220" s="149">
        <f t="shared" si="56"/>
        <v>0</v>
      </c>
      <c r="BH220" s="149">
        <f t="shared" si="57"/>
        <v>0</v>
      </c>
      <c r="BI220" s="149">
        <f t="shared" si="58"/>
        <v>0</v>
      </c>
      <c r="BJ220" s="13" t="s">
        <v>164</v>
      </c>
      <c r="BK220" s="149">
        <f t="shared" si="59"/>
        <v>0</v>
      </c>
      <c r="BL220" s="13" t="s">
        <v>188</v>
      </c>
      <c r="BM220" s="148" t="s">
        <v>1459</v>
      </c>
    </row>
    <row r="221" spans="2:65" s="1" customFormat="1" ht="33" customHeight="1">
      <c r="B221" s="135"/>
      <c r="C221" s="136" t="s">
        <v>296</v>
      </c>
      <c r="D221" s="136" t="s">
        <v>159</v>
      </c>
      <c r="E221" s="137" t="s">
        <v>1460</v>
      </c>
      <c r="F221" s="138" t="s">
        <v>1461</v>
      </c>
      <c r="G221" s="139" t="s">
        <v>206</v>
      </c>
      <c r="H221" s="140">
        <v>0.377</v>
      </c>
      <c r="I221" s="141"/>
      <c r="J221" s="142">
        <f t="shared" si="50"/>
        <v>0</v>
      </c>
      <c r="K221" s="143"/>
      <c r="L221" s="28"/>
      <c r="M221" s="144" t="s">
        <v>1</v>
      </c>
      <c r="N221" s="145" t="s">
        <v>38</v>
      </c>
      <c r="P221" s="146">
        <f t="shared" si="51"/>
        <v>0</v>
      </c>
      <c r="Q221" s="146">
        <v>0</v>
      </c>
      <c r="R221" s="146">
        <f t="shared" si="52"/>
        <v>0</v>
      </c>
      <c r="S221" s="146">
        <v>0</v>
      </c>
      <c r="T221" s="147">
        <f t="shared" si="53"/>
        <v>0</v>
      </c>
      <c r="AR221" s="148" t="s">
        <v>188</v>
      </c>
      <c r="AT221" s="148" t="s">
        <v>159</v>
      </c>
      <c r="AU221" s="148" t="s">
        <v>164</v>
      </c>
      <c r="AY221" s="13" t="s">
        <v>157</v>
      </c>
      <c r="BE221" s="149">
        <f t="shared" si="54"/>
        <v>0</v>
      </c>
      <c r="BF221" s="149">
        <f t="shared" si="55"/>
        <v>0</v>
      </c>
      <c r="BG221" s="149">
        <f t="shared" si="56"/>
        <v>0</v>
      </c>
      <c r="BH221" s="149">
        <f t="shared" si="57"/>
        <v>0</v>
      </c>
      <c r="BI221" s="149">
        <f t="shared" si="58"/>
        <v>0</v>
      </c>
      <c r="BJ221" s="13" t="s">
        <v>164</v>
      </c>
      <c r="BK221" s="149">
        <f t="shared" si="59"/>
        <v>0</v>
      </c>
      <c r="BL221" s="13" t="s">
        <v>188</v>
      </c>
      <c r="BM221" s="148" t="s">
        <v>1462</v>
      </c>
    </row>
    <row r="222" spans="2:65" s="1" customFormat="1" ht="24.2" customHeight="1">
      <c r="B222" s="135"/>
      <c r="C222" s="136" t="s">
        <v>435</v>
      </c>
      <c r="D222" s="136" t="s">
        <v>159</v>
      </c>
      <c r="E222" s="137" t="s">
        <v>1463</v>
      </c>
      <c r="F222" s="138" t="s">
        <v>1464</v>
      </c>
      <c r="G222" s="139" t="s">
        <v>206</v>
      </c>
      <c r="H222" s="140">
        <v>0.34499999999999997</v>
      </c>
      <c r="I222" s="141"/>
      <c r="J222" s="142">
        <f t="shared" si="50"/>
        <v>0</v>
      </c>
      <c r="K222" s="143"/>
      <c r="L222" s="28"/>
      <c r="M222" s="144" t="s">
        <v>1</v>
      </c>
      <c r="N222" s="145" t="s">
        <v>38</v>
      </c>
      <c r="P222" s="146">
        <f t="shared" si="51"/>
        <v>0</v>
      </c>
      <c r="Q222" s="146">
        <v>0</v>
      </c>
      <c r="R222" s="146">
        <f t="shared" si="52"/>
        <v>0</v>
      </c>
      <c r="S222" s="146">
        <v>0</v>
      </c>
      <c r="T222" s="147">
        <f t="shared" si="53"/>
        <v>0</v>
      </c>
      <c r="AR222" s="148" t="s">
        <v>188</v>
      </c>
      <c r="AT222" s="148" t="s">
        <v>159</v>
      </c>
      <c r="AU222" s="148" t="s">
        <v>164</v>
      </c>
      <c r="AY222" s="13" t="s">
        <v>157</v>
      </c>
      <c r="BE222" s="149">
        <f t="shared" si="54"/>
        <v>0</v>
      </c>
      <c r="BF222" s="149">
        <f t="shared" si="55"/>
        <v>0</v>
      </c>
      <c r="BG222" s="149">
        <f t="shared" si="56"/>
        <v>0</v>
      </c>
      <c r="BH222" s="149">
        <f t="shared" si="57"/>
        <v>0</v>
      </c>
      <c r="BI222" s="149">
        <f t="shared" si="58"/>
        <v>0</v>
      </c>
      <c r="BJ222" s="13" t="s">
        <v>164</v>
      </c>
      <c r="BK222" s="149">
        <f t="shared" si="59"/>
        <v>0</v>
      </c>
      <c r="BL222" s="13" t="s">
        <v>188</v>
      </c>
      <c r="BM222" s="148" t="s">
        <v>1465</v>
      </c>
    </row>
    <row r="223" spans="2:65" s="11" customFormat="1" ht="22.9" customHeight="1">
      <c r="B223" s="123"/>
      <c r="D223" s="124" t="s">
        <v>71</v>
      </c>
      <c r="E223" s="133" t="s">
        <v>1466</v>
      </c>
      <c r="F223" s="133" t="s">
        <v>1467</v>
      </c>
      <c r="I223" s="126"/>
      <c r="J223" s="134">
        <f>BK223</f>
        <v>0</v>
      </c>
      <c r="L223" s="123"/>
      <c r="M223" s="128"/>
      <c r="P223" s="129">
        <f>SUM(P224:P247)</f>
        <v>0</v>
      </c>
      <c r="R223" s="129">
        <f>SUM(R224:R247)</f>
        <v>0.76766050000000008</v>
      </c>
      <c r="T223" s="130">
        <f>SUM(T224:T247)</f>
        <v>2.9010499999999997</v>
      </c>
      <c r="AR223" s="124" t="s">
        <v>164</v>
      </c>
      <c r="AT223" s="131" t="s">
        <v>71</v>
      </c>
      <c r="AU223" s="131" t="s">
        <v>80</v>
      </c>
      <c r="AY223" s="124" t="s">
        <v>157</v>
      </c>
      <c r="BK223" s="132">
        <f>SUM(BK224:BK247)</f>
        <v>0</v>
      </c>
    </row>
    <row r="224" spans="2:65" s="1" customFormat="1" ht="24.2" customHeight="1">
      <c r="B224" s="135"/>
      <c r="C224" s="136" t="s">
        <v>301</v>
      </c>
      <c r="D224" s="136" t="s">
        <v>159</v>
      </c>
      <c r="E224" s="137" t="s">
        <v>1468</v>
      </c>
      <c r="F224" s="138" t="s">
        <v>1469</v>
      </c>
      <c r="G224" s="139" t="s">
        <v>311</v>
      </c>
      <c r="H224" s="140">
        <v>580</v>
      </c>
      <c r="I224" s="141"/>
      <c r="J224" s="142">
        <f t="shared" ref="J224:J247" si="60">ROUND(I224*H224,2)</f>
        <v>0</v>
      </c>
      <c r="K224" s="143"/>
      <c r="L224" s="28"/>
      <c r="M224" s="144" t="s">
        <v>1</v>
      </c>
      <c r="N224" s="145" t="s">
        <v>38</v>
      </c>
      <c r="P224" s="146">
        <f t="shared" ref="P224:P247" si="61">O224*H224</f>
        <v>0</v>
      </c>
      <c r="Q224" s="146">
        <v>0</v>
      </c>
      <c r="R224" s="146">
        <f t="shared" ref="R224:R247" si="62">Q224*H224</f>
        <v>0</v>
      </c>
      <c r="S224" s="146">
        <v>4.9699999999999996E-3</v>
      </c>
      <c r="T224" s="147">
        <f t="shared" ref="T224:T247" si="63">S224*H224</f>
        <v>2.8825999999999996</v>
      </c>
      <c r="AR224" s="148" t="s">
        <v>188</v>
      </c>
      <c r="AT224" s="148" t="s">
        <v>159</v>
      </c>
      <c r="AU224" s="148" t="s">
        <v>164</v>
      </c>
      <c r="AY224" s="13" t="s">
        <v>157</v>
      </c>
      <c r="BE224" s="149">
        <f t="shared" ref="BE224:BE247" si="64">IF(N224="základná",J224,0)</f>
        <v>0</v>
      </c>
      <c r="BF224" s="149">
        <f t="shared" ref="BF224:BF247" si="65">IF(N224="znížená",J224,0)</f>
        <v>0</v>
      </c>
      <c r="BG224" s="149">
        <f t="shared" ref="BG224:BG247" si="66">IF(N224="zákl. prenesená",J224,0)</f>
        <v>0</v>
      </c>
      <c r="BH224" s="149">
        <f t="shared" ref="BH224:BH247" si="67">IF(N224="zníž. prenesená",J224,0)</f>
        <v>0</v>
      </c>
      <c r="BI224" s="149">
        <f t="shared" ref="BI224:BI247" si="68">IF(N224="nulová",J224,0)</f>
        <v>0</v>
      </c>
      <c r="BJ224" s="13" t="s">
        <v>164</v>
      </c>
      <c r="BK224" s="149">
        <f t="shared" ref="BK224:BK247" si="69">ROUND(I224*H224,2)</f>
        <v>0</v>
      </c>
      <c r="BL224" s="13" t="s">
        <v>188</v>
      </c>
      <c r="BM224" s="148" t="s">
        <v>1470</v>
      </c>
    </row>
    <row r="225" spans="2:65" s="1" customFormat="1" ht="24.2" customHeight="1">
      <c r="B225" s="135"/>
      <c r="C225" s="136" t="s">
        <v>442</v>
      </c>
      <c r="D225" s="136" t="s">
        <v>159</v>
      </c>
      <c r="E225" s="137" t="s">
        <v>1471</v>
      </c>
      <c r="F225" s="138" t="s">
        <v>1472</v>
      </c>
      <c r="G225" s="139" t="s">
        <v>300</v>
      </c>
      <c r="H225" s="140">
        <v>1</v>
      </c>
      <c r="I225" s="141"/>
      <c r="J225" s="142">
        <f t="shared" si="60"/>
        <v>0</v>
      </c>
      <c r="K225" s="143"/>
      <c r="L225" s="28"/>
      <c r="M225" s="144" t="s">
        <v>1</v>
      </c>
      <c r="N225" s="145" t="s">
        <v>38</v>
      </c>
      <c r="P225" s="146">
        <f t="shared" si="61"/>
        <v>0</v>
      </c>
      <c r="Q225" s="146">
        <v>0</v>
      </c>
      <c r="R225" s="146">
        <f t="shared" si="62"/>
        <v>0</v>
      </c>
      <c r="S225" s="146">
        <v>0</v>
      </c>
      <c r="T225" s="147">
        <f t="shared" si="63"/>
        <v>0</v>
      </c>
      <c r="AR225" s="148" t="s">
        <v>188</v>
      </c>
      <c r="AT225" s="148" t="s">
        <v>159</v>
      </c>
      <c r="AU225" s="148" t="s">
        <v>164</v>
      </c>
      <c r="AY225" s="13" t="s">
        <v>157</v>
      </c>
      <c r="BE225" s="149">
        <f t="shared" si="64"/>
        <v>0</v>
      </c>
      <c r="BF225" s="149">
        <f t="shared" si="65"/>
        <v>0</v>
      </c>
      <c r="BG225" s="149">
        <f t="shared" si="66"/>
        <v>0</v>
      </c>
      <c r="BH225" s="149">
        <f t="shared" si="67"/>
        <v>0</v>
      </c>
      <c r="BI225" s="149">
        <f t="shared" si="68"/>
        <v>0</v>
      </c>
      <c r="BJ225" s="13" t="s">
        <v>164</v>
      </c>
      <c r="BK225" s="149">
        <f t="shared" si="69"/>
        <v>0</v>
      </c>
      <c r="BL225" s="13" t="s">
        <v>188</v>
      </c>
      <c r="BM225" s="148" t="s">
        <v>1473</v>
      </c>
    </row>
    <row r="226" spans="2:65" s="1" customFormat="1" ht="24.2" customHeight="1">
      <c r="B226" s="135"/>
      <c r="C226" s="136" t="s">
        <v>304</v>
      </c>
      <c r="D226" s="136" t="s">
        <v>159</v>
      </c>
      <c r="E226" s="137" t="s">
        <v>1474</v>
      </c>
      <c r="F226" s="138" t="s">
        <v>1475</v>
      </c>
      <c r="G226" s="139" t="s">
        <v>311</v>
      </c>
      <c r="H226" s="140">
        <v>55</v>
      </c>
      <c r="I226" s="141"/>
      <c r="J226" s="142">
        <f t="shared" si="60"/>
        <v>0</v>
      </c>
      <c r="K226" s="143"/>
      <c r="L226" s="28"/>
      <c r="M226" s="144" t="s">
        <v>1</v>
      </c>
      <c r="N226" s="145" t="s">
        <v>38</v>
      </c>
      <c r="P226" s="146">
        <f t="shared" si="61"/>
        <v>0</v>
      </c>
      <c r="Q226" s="146">
        <v>1.3699999999999999E-3</v>
      </c>
      <c r="R226" s="146">
        <f t="shared" si="62"/>
        <v>7.535E-2</v>
      </c>
      <c r="S226" s="146">
        <v>0</v>
      </c>
      <c r="T226" s="147">
        <f t="shared" si="63"/>
        <v>0</v>
      </c>
      <c r="AR226" s="148" t="s">
        <v>188</v>
      </c>
      <c r="AT226" s="148" t="s">
        <v>159</v>
      </c>
      <c r="AU226" s="148" t="s">
        <v>164</v>
      </c>
      <c r="AY226" s="13" t="s">
        <v>157</v>
      </c>
      <c r="BE226" s="149">
        <f t="shared" si="64"/>
        <v>0</v>
      </c>
      <c r="BF226" s="149">
        <f t="shared" si="65"/>
        <v>0</v>
      </c>
      <c r="BG226" s="149">
        <f t="shared" si="66"/>
        <v>0</v>
      </c>
      <c r="BH226" s="149">
        <f t="shared" si="67"/>
        <v>0</v>
      </c>
      <c r="BI226" s="149">
        <f t="shared" si="68"/>
        <v>0</v>
      </c>
      <c r="BJ226" s="13" t="s">
        <v>164</v>
      </c>
      <c r="BK226" s="149">
        <f t="shared" si="69"/>
        <v>0</v>
      </c>
      <c r="BL226" s="13" t="s">
        <v>188</v>
      </c>
      <c r="BM226" s="148" t="s">
        <v>1476</v>
      </c>
    </row>
    <row r="227" spans="2:65" s="1" customFormat="1" ht="24.2" customHeight="1">
      <c r="B227" s="135"/>
      <c r="C227" s="136" t="s">
        <v>449</v>
      </c>
      <c r="D227" s="136" t="s">
        <v>159</v>
      </c>
      <c r="E227" s="137" t="s">
        <v>1477</v>
      </c>
      <c r="F227" s="138" t="s">
        <v>1478</v>
      </c>
      <c r="G227" s="139" t="s">
        <v>300</v>
      </c>
      <c r="H227" s="140">
        <v>1</v>
      </c>
      <c r="I227" s="141"/>
      <c r="J227" s="142">
        <f t="shared" si="60"/>
        <v>0</v>
      </c>
      <c r="K227" s="143"/>
      <c r="L227" s="28"/>
      <c r="M227" s="144" t="s">
        <v>1</v>
      </c>
      <c r="N227" s="145" t="s">
        <v>38</v>
      </c>
      <c r="P227" s="146">
        <f t="shared" si="61"/>
        <v>0</v>
      </c>
      <c r="Q227" s="146">
        <v>6.6E-4</v>
      </c>
      <c r="R227" s="146">
        <f t="shared" si="62"/>
        <v>6.6E-4</v>
      </c>
      <c r="S227" s="146">
        <v>0</v>
      </c>
      <c r="T227" s="147">
        <f t="shared" si="63"/>
        <v>0</v>
      </c>
      <c r="AR227" s="148" t="s">
        <v>188</v>
      </c>
      <c r="AT227" s="148" t="s">
        <v>159</v>
      </c>
      <c r="AU227" s="148" t="s">
        <v>164</v>
      </c>
      <c r="AY227" s="13" t="s">
        <v>157</v>
      </c>
      <c r="BE227" s="149">
        <f t="shared" si="64"/>
        <v>0</v>
      </c>
      <c r="BF227" s="149">
        <f t="shared" si="65"/>
        <v>0</v>
      </c>
      <c r="BG227" s="149">
        <f t="shared" si="66"/>
        <v>0</v>
      </c>
      <c r="BH227" s="149">
        <f t="shared" si="67"/>
        <v>0</v>
      </c>
      <c r="BI227" s="149">
        <f t="shared" si="68"/>
        <v>0</v>
      </c>
      <c r="BJ227" s="13" t="s">
        <v>164</v>
      </c>
      <c r="BK227" s="149">
        <f t="shared" si="69"/>
        <v>0</v>
      </c>
      <c r="BL227" s="13" t="s">
        <v>188</v>
      </c>
      <c r="BM227" s="148" t="s">
        <v>1479</v>
      </c>
    </row>
    <row r="228" spans="2:65" s="1" customFormat="1" ht="24.2" customHeight="1">
      <c r="B228" s="135"/>
      <c r="C228" s="136" t="s">
        <v>308</v>
      </c>
      <c r="D228" s="136" t="s">
        <v>159</v>
      </c>
      <c r="E228" s="137" t="s">
        <v>1480</v>
      </c>
      <c r="F228" s="138" t="s">
        <v>1481</v>
      </c>
      <c r="G228" s="139" t="s">
        <v>311</v>
      </c>
      <c r="H228" s="140">
        <v>130.5</v>
      </c>
      <c r="I228" s="141"/>
      <c r="J228" s="142">
        <f t="shared" si="60"/>
        <v>0</v>
      </c>
      <c r="K228" s="143"/>
      <c r="L228" s="28"/>
      <c r="M228" s="144" t="s">
        <v>1</v>
      </c>
      <c r="N228" s="145" t="s">
        <v>38</v>
      </c>
      <c r="P228" s="146">
        <f t="shared" si="61"/>
        <v>0</v>
      </c>
      <c r="Q228" s="146">
        <v>4.0000000000000002E-4</v>
      </c>
      <c r="R228" s="146">
        <f t="shared" si="62"/>
        <v>5.2200000000000003E-2</v>
      </c>
      <c r="S228" s="146">
        <v>0</v>
      </c>
      <c r="T228" s="147">
        <f t="shared" si="63"/>
        <v>0</v>
      </c>
      <c r="AR228" s="148" t="s">
        <v>188</v>
      </c>
      <c r="AT228" s="148" t="s">
        <v>159</v>
      </c>
      <c r="AU228" s="148" t="s">
        <v>164</v>
      </c>
      <c r="AY228" s="13" t="s">
        <v>157</v>
      </c>
      <c r="BE228" s="149">
        <f t="shared" si="64"/>
        <v>0</v>
      </c>
      <c r="BF228" s="149">
        <f t="shared" si="65"/>
        <v>0</v>
      </c>
      <c r="BG228" s="149">
        <f t="shared" si="66"/>
        <v>0</v>
      </c>
      <c r="BH228" s="149">
        <f t="shared" si="67"/>
        <v>0</v>
      </c>
      <c r="BI228" s="149">
        <f t="shared" si="68"/>
        <v>0</v>
      </c>
      <c r="BJ228" s="13" t="s">
        <v>164</v>
      </c>
      <c r="BK228" s="149">
        <f t="shared" si="69"/>
        <v>0</v>
      </c>
      <c r="BL228" s="13" t="s">
        <v>188</v>
      </c>
      <c r="BM228" s="148" t="s">
        <v>1482</v>
      </c>
    </row>
    <row r="229" spans="2:65" s="1" customFormat="1" ht="24.2" customHeight="1">
      <c r="B229" s="135"/>
      <c r="C229" s="136" t="s">
        <v>456</v>
      </c>
      <c r="D229" s="136" t="s">
        <v>159</v>
      </c>
      <c r="E229" s="137" t="s">
        <v>1483</v>
      </c>
      <c r="F229" s="138" t="s">
        <v>1484</v>
      </c>
      <c r="G229" s="139" t="s">
        <v>311</v>
      </c>
      <c r="H229" s="140">
        <v>261.60000000000002</v>
      </c>
      <c r="I229" s="141"/>
      <c r="J229" s="142">
        <f t="shared" si="60"/>
        <v>0</v>
      </c>
      <c r="K229" s="143"/>
      <c r="L229" s="28"/>
      <c r="M229" s="144" t="s">
        <v>1</v>
      </c>
      <c r="N229" s="145" t="s">
        <v>38</v>
      </c>
      <c r="P229" s="146">
        <f t="shared" si="61"/>
        <v>0</v>
      </c>
      <c r="Q229" s="146">
        <v>4.2999999999999999E-4</v>
      </c>
      <c r="R229" s="146">
        <f t="shared" si="62"/>
        <v>0.112488</v>
      </c>
      <c r="S229" s="146">
        <v>0</v>
      </c>
      <c r="T229" s="147">
        <f t="shared" si="63"/>
        <v>0</v>
      </c>
      <c r="AR229" s="148" t="s">
        <v>188</v>
      </c>
      <c r="AT229" s="148" t="s">
        <v>159</v>
      </c>
      <c r="AU229" s="148" t="s">
        <v>164</v>
      </c>
      <c r="AY229" s="13" t="s">
        <v>157</v>
      </c>
      <c r="BE229" s="149">
        <f t="shared" si="64"/>
        <v>0</v>
      </c>
      <c r="BF229" s="149">
        <f t="shared" si="65"/>
        <v>0</v>
      </c>
      <c r="BG229" s="149">
        <f t="shared" si="66"/>
        <v>0</v>
      </c>
      <c r="BH229" s="149">
        <f t="shared" si="67"/>
        <v>0</v>
      </c>
      <c r="BI229" s="149">
        <f t="shared" si="68"/>
        <v>0</v>
      </c>
      <c r="BJ229" s="13" t="s">
        <v>164</v>
      </c>
      <c r="BK229" s="149">
        <f t="shared" si="69"/>
        <v>0</v>
      </c>
      <c r="BL229" s="13" t="s">
        <v>188</v>
      </c>
      <c r="BM229" s="148" t="s">
        <v>1485</v>
      </c>
    </row>
    <row r="230" spans="2:65" s="1" customFormat="1" ht="24.2" customHeight="1">
      <c r="B230" s="135"/>
      <c r="C230" s="136" t="s">
        <v>312</v>
      </c>
      <c r="D230" s="136" t="s">
        <v>159</v>
      </c>
      <c r="E230" s="137" t="s">
        <v>1486</v>
      </c>
      <c r="F230" s="138" t="s">
        <v>1487</v>
      </c>
      <c r="G230" s="139" t="s">
        <v>311</v>
      </c>
      <c r="H230" s="140">
        <v>351.4</v>
      </c>
      <c r="I230" s="141"/>
      <c r="J230" s="142">
        <f t="shared" si="60"/>
        <v>0</v>
      </c>
      <c r="K230" s="143"/>
      <c r="L230" s="28"/>
      <c r="M230" s="144" t="s">
        <v>1</v>
      </c>
      <c r="N230" s="145" t="s">
        <v>38</v>
      </c>
      <c r="P230" s="146">
        <f t="shared" si="61"/>
        <v>0</v>
      </c>
      <c r="Q230" s="146">
        <v>6.6E-4</v>
      </c>
      <c r="R230" s="146">
        <f t="shared" si="62"/>
        <v>0.23192399999999999</v>
      </c>
      <c r="S230" s="146">
        <v>0</v>
      </c>
      <c r="T230" s="147">
        <f t="shared" si="63"/>
        <v>0</v>
      </c>
      <c r="AR230" s="148" t="s">
        <v>188</v>
      </c>
      <c r="AT230" s="148" t="s">
        <v>159</v>
      </c>
      <c r="AU230" s="148" t="s">
        <v>164</v>
      </c>
      <c r="AY230" s="13" t="s">
        <v>157</v>
      </c>
      <c r="BE230" s="149">
        <f t="shared" si="64"/>
        <v>0</v>
      </c>
      <c r="BF230" s="149">
        <f t="shared" si="65"/>
        <v>0</v>
      </c>
      <c r="BG230" s="149">
        <f t="shared" si="66"/>
        <v>0</v>
      </c>
      <c r="BH230" s="149">
        <f t="shared" si="67"/>
        <v>0</v>
      </c>
      <c r="BI230" s="149">
        <f t="shared" si="68"/>
        <v>0</v>
      </c>
      <c r="BJ230" s="13" t="s">
        <v>164</v>
      </c>
      <c r="BK230" s="149">
        <f t="shared" si="69"/>
        <v>0</v>
      </c>
      <c r="BL230" s="13" t="s">
        <v>188</v>
      </c>
      <c r="BM230" s="148" t="s">
        <v>1488</v>
      </c>
    </row>
    <row r="231" spans="2:65" s="1" customFormat="1" ht="24.2" customHeight="1">
      <c r="B231" s="135"/>
      <c r="C231" s="136" t="s">
        <v>463</v>
      </c>
      <c r="D231" s="136" t="s">
        <v>159</v>
      </c>
      <c r="E231" s="137" t="s">
        <v>1489</v>
      </c>
      <c r="F231" s="138" t="s">
        <v>1490</v>
      </c>
      <c r="G231" s="139" t="s">
        <v>300</v>
      </c>
      <c r="H231" s="140">
        <v>113</v>
      </c>
      <c r="I231" s="141"/>
      <c r="J231" s="142">
        <f t="shared" si="60"/>
        <v>0</v>
      </c>
      <c r="K231" s="143"/>
      <c r="L231" s="28"/>
      <c r="M231" s="144" t="s">
        <v>1</v>
      </c>
      <c r="N231" s="145" t="s">
        <v>38</v>
      </c>
      <c r="P231" s="146">
        <f t="shared" si="61"/>
        <v>0</v>
      </c>
      <c r="Q231" s="146">
        <v>3.0000000000000001E-5</v>
      </c>
      <c r="R231" s="146">
        <f t="shared" si="62"/>
        <v>3.3900000000000002E-3</v>
      </c>
      <c r="S231" s="146">
        <v>0</v>
      </c>
      <c r="T231" s="147">
        <f t="shared" si="63"/>
        <v>0</v>
      </c>
      <c r="AR231" s="148" t="s">
        <v>188</v>
      </c>
      <c r="AT231" s="148" t="s">
        <v>159</v>
      </c>
      <c r="AU231" s="148" t="s">
        <v>164</v>
      </c>
      <c r="AY231" s="13" t="s">
        <v>157</v>
      </c>
      <c r="BE231" s="149">
        <f t="shared" si="64"/>
        <v>0</v>
      </c>
      <c r="BF231" s="149">
        <f t="shared" si="65"/>
        <v>0</v>
      </c>
      <c r="BG231" s="149">
        <f t="shared" si="66"/>
        <v>0</v>
      </c>
      <c r="BH231" s="149">
        <f t="shared" si="67"/>
        <v>0</v>
      </c>
      <c r="BI231" s="149">
        <f t="shared" si="68"/>
        <v>0</v>
      </c>
      <c r="BJ231" s="13" t="s">
        <v>164</v>
      </c>
      <c r="BK231" s="149">
        <f t="shared" si="69"/>
        <v>0</v>
      </c>
      <c r="BL231" s="13" t="s">
        <v>188</v>
      </c>
      <c r="BM231" s="148" t="s">
        <v>1491</v>
      </c>
    </row>
    <row r="232" spans="2:65" s="1" customFormat="1" ht="24.2" customHeight="1">
      <c r="B232" s="135"/>
      <c r="C232" s="150" t="s">
        <v>316</v>
      </c>
      <c r="D232" s="150" t="s">
        <v>276</v>
      </c>
      <c r="E232" s="151" t="s">
        <v>1492</v>
      </c>
      <c r="F232" s="152" t="s">
        <v>1493</v>
      </c>
      <c r="G232" s="153" t="s">
        <v>300</v>
      </c>
      <c r="H232" s="154">
        <v>113</v>
      </c>
      <c r="I232" s="155"/>
      <c r="J232" s="156">
        <f t="shared" si="60"/>
        <v>0</v>
      </c>
      <c r="K232" s="157"/>
      <c r="L232" s="158"/>
      <c r="M232" s="159" t="s">
        <v>1</v>
      </c>
      <c r="N232" s="160" t="s">
        <v>38</v>
      </c>
      <c r="P232" s="146">
        <f t="shared" si="61"/>
        <v>0</v>
      </c>
      <c r="Q232" s="146">
        <v>1.8000000000000001E-4</v>
      </c>
      <c r="R232" s="146">
        <f t="shared" si="62"/>
        <v>2.034E-2</v>
      </c>
      <c r="S232" s="146">
        <v>0</v>
      </c>
      <c r="T232" s="147">
        <f t="shared" si="63"/>
        <v>0</v>
      </c>
      <c r="AR232" s="148" t="s">
        <v>218</v>
      </c>
      <c r="AT232" s="148" t="s">
        <v>276</v>
      </c>
      <c r="AU232" s="148" t="s">
        <v>164</v>
      </c>
      <c r="AY232" s="13" t="s">
        <v>157</v>
      </c>
      <c r="BE232" s="149">
        <f t="shared" si="64"/>
        <v>0</v>
      </c>
      <c r="BF232" s="149">
        <f t="shared" si="65"/>
        <v>0</v>
      </c>
      <c r="BG232" s="149">
        <f t="shared" si="66"/>
        <v>0</v>
      </c>
      <c r="BH232" s="149">
        <f t="shared" si="67"/>
        <v>0</v>
      </c>
      <c r="BI232" s="149">
        <f t="shared" si="68"/>
        <v>0</v>
      </c>
      <c r="BJ232" s="13" t="s">
        <v>164</v>
      </c>
      <c r="BK232" s="149">
        <f t="shared" si="69"/>
        <v>0</v>
      </c>
      <c r="BL232" s="13" t="s">
        <v>188</v>
      </c>
      <c r="BM232" s="148" t="s">
        <v>1494</v>
      </c>
    </row>
    <row r="233" spans="2:65" s="1" customFormat="1" ht="16.5" customHeight="1">
      <c r="B233" s="135"/>
      <c r="C233" s="136" t="s">
        <v>470</v>
      </c>
      <c r="D233" s="136" t="s">
        <v>159</v>
      </c>
      <c r="E233" s="137" t="s">
        <v>1495</v>
      </c>
      <c r="F233" s="138" t="s">
        <v>1496</v>
      </c>
      <c r="G233" s="139" t="s">
        <v>300</v>
      </c>
      <c r="H233" s="140">
        <v>70</v>
      </c>
      <c r="I233" s="141"/>
      <c r="J233" s="142">
        <f t="shared" si="60"/>
        <v>0</v>
      </c>
      <c r="K233" s="143"/>
      <c r="L233" s="28"/>
      <c r="M233" s="144" t="s">
        <v>1</v>
      </c>
      <c r="N233" s="145" t="s">
        <v>38</v>
      </c>
      <c r="P233" s="146">
        <f t="shared" si="61"/>
        <v>0</v>
      </c>
      <c r="Q233" s="146">
        <v>0</v>
      </c>
      <c r="R233" s="146">
        <f t="shared" si="62"/>
        <v>0</v>
      </c>
      <c r="S233" s="146">
        <v>0</v>
      </c>
      <c r="T233" s="147">
        <f t="shared" si="63"/>
        <v>0</v>
      </c>
      <c r="AR233" s="148" t="s">
        <v>188</v>
      </c>
      <c r="AT233" s="148" t="s">
        <v>159</v>
      </c>
      <c r="AU233" s="148" t="s">
        <v>164</v>
      </c>
      <c r="AY233" s="13" t="s">
        <v>157</v>
      </c>
      <c r="BE233" s="149">
        <f t="shared" si="64"/>
        <v>0</v>
      </c>
      <c r="BF233" s="149">
        <f t="shared" si="65"/>
        <v>0</v>
      </c>
      <c r="BG233" s="149">
        <f t="shared" si="66"/>
        <v>0</v>
      </c>
      <c r="BH233" s="149">
        <f t="shared" si="67"/>
        <v>0</v>
      </c>
      <c r="BI233" s="149">
        <f t="shared" si="68"/>
        <v>0</v>
      </c>
      <c r="BJ233" s="13" t="s">
        <v>164</v>
      </c>
      <c r="BK233" s="149">
        <f t="shared" si="69"/>
        <v>0</v>
      </c>
      <c r="BL233" s="13" t="s">
        <v>188</v>
      </c>
      <c r="BM233" s="148" t="s">
        <v>1497</v>
      </c>
    </row>
    <row r="234" spans="2:65" s="1" customFormat="1" ht="16.5" customHeight="1">
      <c r="B234" s="135"/>
      <c r="C234" s="136" t="s">
        <v>319</v>
      </c>
      <c r="D234" s="136" t="s">
        <v>159</v>
      </c>
      <c r="E234" s="137" t="s">
        <v>1498</v>
      </c>
      <c r="F234" s="138" t="s">
        <v>1499</v>
      </c>
      <c r="G234" s="139" t="s">
        <v>300</v>
      </c>
      <c r="H234" s="140">
        <v>10</v>
      </c>
      <c r="I234" s="141"/>
      <c r="J234" s="142">
        <f t="shared" si="60"/>
        <v>0</v>
      </c>
      <c r="K234" s="143"/>
      <c r="L234" s="28"/>
      <c r="M234" s="144" t="s">
        <v>1</v>
      </c>
      <c r="N234" s="145" t="s">
        <v>38</v>
      </c>
      <c r="P234" s="146">
        <f t="shared" si="61"/>
        <v>0</v>
      </c>
      <c r="Q234" s="146">
        <v>0</v>
      </c>
      <c r="R234" s="146">
        <f t="shared" si="62"/>
        <v>0</v>
      </c>
      <c r="S234" s="146">
        <v>0</v>
      </c>
      <c r="T234" s="147">
        <f t="shared" si="63"/>
        <v>0</v>
      </c>
      <c r="AR234" s="148" t="s">
        <v>188</v>
      </c>
      <c r="AT234" s="148" t="s">
        <v>159</v>
      </c>
      <c r="AU234" s="148" t="s">
        <v>164</v>
      </c>
      <c r="AY234" s="13" t="s">
        <v>157</v>
      </c>
      <c r="BE234" s="149">
        <f t="shared" si="64"/>
        <v>0</v>
      </c>
      <c r="BF234" s="149">
        <f t="shared" si="65"/>
        <v>0</v>
      </c>
      <c r="BG234" s="149">
        <f t="shared" si="66"/>
        <v>0</v>
      </c>
      <c r="BH234" s="149">
        <f t="shared" si="67"/>
        <v>0</v>
      </c>
      <c r="BI234" s="149">
        <f t="shared" si="68"/>
        <v>0</v>
      </c>
      <c r="BJ234" s="13" t="s">
        <v>164</v>
      </c>
      <c r="BK234" s="149">
        <f t="shared" si="69"/>
        <v>0</v>
      </c>
      <c r="BL234" s="13" t="s">
        <v>188</v>
      </c>
      <c r="BM234" s="148" t="s">
        <v>1500</v>
      </c>
    </row>
    <row r="235" spans="2:65" s="1" customFormat="1" ht="24.2" customHeight="1">
      <c r="B235" s="135"/>
      <c r="C235" s="136" t="s">
        <v>477</v>
      </c>
      <c r="D235" s="136" t="s">
        <v>159</v>
      </c>
      <c r="E235" s="137" t="s">
        <v>1501</v>
      </c>
      <c r="F235" s="138" t="s">
        <v>1502</v>
      </c>
      <c r="G235" s="139" t="s">
        <v>300</v>
      </c>
      <c r="H235" s="140">
        <v>15</v>
      </c>
      <c r="I235" s="141"/>
      <c r="J235" s="142">
        <f t="shared" si="60"/>
        <v>0</v>
      </c>
      <c r="K235" s="143"/>
      <c r="L235" s="28"/>
      <c r="M235" s="144" t="s">
        <v>1</v>
      </c>
      <c r="N235" s="145" t="s">
        <v>38</v>
      </c>
      <c r="P235" s="146">
        <f t="shared" si="61"/>
        <v>0</v>
      </c>
      <c r="Q235" s="146">
        <v>0</v>
      </c>
      <c r="R235" s="146">
        <f t="shared" si="62"/>
        <v>0</v>
      </c>
      <c r="S235" s="146">
        <v>1.23E-3</v>
      </c>
      <c r="T235" s="147">
        <f t="shared" si="63"/>
        <v>1.8450000000000001E-2</v>
      </c>
      <c r="AR235" s="148" t="s">
        <v>188</v>
      </c>
      <c r="AT235" s="148" t="s">
        <v>159</v>
      </c>
      <c r="AU235" s="148" t="s">
        <v>164</v>
      </c>
      <c r="AY235" s="13" t="s">
        <v>157</v>
      </c>
      <c r="BE235" s="149">
        <f t="shared" si="64"/>
        <v>0</v>
      </c>
      <c r="BF235" s="149">
        <f t="shared" si="65"/>
        <v>0</v>
      </c>
      <c r="BG235" s="149">
        <f t="shared" si="66"/>
        <v>0</v>
      </c>
      <c r="BH235" s="149">
        <f t="shared" si="67"/>
        <v>0</v>
      </c>
      <c r="BI235" s="149">
        <f t="shared" si="68"/>
        <v>0</v>
      </c>
      <c r="BJ235" s="13" t="s">
        <v>164</v>
      </c>
      <c r="BK235" s="149">
        <f t="shared" si="69"/>
        <v>0</v>
      </c>
      <c r="BL235" s="13" t="s">
        <v>188</v>
      </c>
      <c r="BM235" s="148" t="s">
        <v>1503</v>
      </c>
    </row>
    <row r="236" spans="2:65" s="1" customFormat="1" ht="24.2" customHeight="1">
      <c r="B236" s="135"/>
      <c r="C236" s="136" t="s">
        <v>323</v>
      </c>
      <c r="D236" s="136" t="s">
        <v>159</v>
      </c>
      <c r="E236" s="137" t="s">
        <v>1504</v>
      </c>
      <c r="F236" s="138" t="s">
        <v>1505</v>
      </c>
      <c r="G236" s="139" t="s">
        <v>300</v>
      </c>
      <c r="H236" s="140">
        <v>85</v>
      </c>
      <c r="I236" s="141"/>
      <c r="J236" s="142">
        <f t="shared" si="60"/>
        <v>0</v>
      </c>
      <c r="K236" s="143"/>
      <c r="L236" s="28"/>
      <c r="M236" s="144" t="s">
        <v>1</v>
      </c>
      <c r="N236" s="145" t="s">
        <v>38</v>
      </c>
      <c r="P236" s="146">
        <f t="shared" si="61"/>
        <v>0</v>
      </c>
      <c r="Q236" s="146">
        <v>1.9020000000000001E-5</v>
      </c>
      <c r="R236" s="146">
        <f t="shared" si="62"/>
        <v>1.6167E-3</v>
      </c>
      <c r="S236" s="146">
        <v>0</v>
      </c>
      <c r="T236" s="147">
        <f t="shared" si="63"/>
        <v>0</v>
      </c>
      <c r="AR236" s="148" t="s">
        <v>188</v>
      </c>
      <c r="AT236" s="148" t="s">
        <v>159</v>
      </c>
      <c r="AU236" s="148" t="s">
        <v>164</v>
      </c>
      <c r="AY236" s="13" t="s">
        <v>157</v>
      </c>
      <c r="BE236" s="149">
        <f t="shared" si="64"/>
        <v>0</v>
      </c>
      <c r="BF236" s="149">
        <f t="shared" si="65"/>
        <v>0</v>
      </c>
      <c r="BG236" s="149">
        <f t="shared" si="66"/>
        <v>0</v>
      </c>
      <c r="BH236" s="149">
        <f t="shared" si="67"/>
        <v>0</v>
      </c>
      <c r="BI236" s="149">
        <f t="shared" si="68"/>
        <v>0</v>
      </c>
      <c r="BJ236" s="13" t="s">
        <v>164</v>
      </c>
      <c r="BK236" s="149">
        <f t="shared" si="69"/>
        <v>0</v>
      </c>
      <c r="BL236" s="13" t="s">
        <v>188</v>
      </c>
      <c r="BM236" s="148" t="s">
        <v>1506</v>
      </c>
    </row>
    <row r="237" spans="2:65" s="1" customFormat="1" ht="24.2" customHeight="1">
      <c r="B237" s="135"/>
      <c r="C237" s="150" t="s">
        <v>484</v>
      </c>
      <c r="D237" s="150" t="s">
        <v>276</v>
      </c>
      <c r="E237" s="151" t="s">
        <v>1507</v>
      </c>
      <c r="F237" s="152" t="s">
        <v>1508</v>
      </c>
      <c r="G237" s="153" t="s">
        <v>300</v>
      </c>
      <c r="H237" s="154">
        <v>85</v>
      </c>
      <c r="I237" s="155"/>
      <c r="J237" s="156">
        <f t="shared" si="60"/>
        <v>0</v>
      </c>
      <c r="K237" s="157"/>
      <c r="L237" s="158"/>
      <c r="M237" s="159" t="s">
        <v>1</v>
      </c>
      <c r="N237" s="160" t="s">
        <v>38</v>
      </c>
      <c r="P237" s="146">
        <f t="shared" si="61"/>
        <v>0</v>
      </c>
      <c r="Q237" s="146">
        <v>1.1E-4</v>
      </c>
      <c r="R237" s="146">
        <f t="shared" si="62"/>
        <v>9.3500000000000007E-3</v>
      </c>
      <c r="S237" s="146">
        <v>0</v>
      </c>
      <c r="T237" s="147">
        <f t="shared" si="63"/>
        <v>0</v>
      </c>
      <c r="AR237" s="148" t="s">
        <v>218</v>
      </c>
      <c r="AT237" s="148" t="s">
        <v>276</v>
      </c>
      <c r="AU237" s="148" t="s">
        <v>164</v>
      </c>
      <c r="AY237" s="13" t="s">
        <v>157</v>
      </c>
      <c r="BE237" s="149">
        <f t="shared" si="64"/>
        <v>0</v>
      </c>
      <c r="BF237" s="149">
        <f t="shared" si="65"/>
        <v>0</v>
      </c>
      <c r="BG237" s="149">
        <f t="shared" si="66"/>
        <v>0</v>
      </c>
      <c r="BH237" s="149">
        <f t="shared" si="67"/>
        <v>0</v>
      </c>
      <c r="BI237" s="149">
        <f t="shared" si="68"/>
        <v>0</v>
      </c>
      <c r="BJ237" s="13" t="s">
        <v>164</v>
      </c>
      <c r="BK237" s="149">
        <f t="shared" si="69"/>
        <v>0</v>
      </c>
      <c r="BL237" s="13" t="s">
        <v>188</v>
      </c>
      <c r="BM237" s="148" t="s">
        <v>1509</v>
      </c>
    </row>
    <row r="238" spans="2:65" s="1" customFormat="1" ht="24.2" customHeight="1">
      <c r="B238" s="135"/>
      <c r="C238" s="136" t="s">
        <v>326</v>
      </c>
      <c r="D238" s="136" t="s">
        <v>159</v>
      </c>
      <c r="E238" s="137" t="s">
        <v>1510</v>
      </c>
      <c r="F238" s="138" t="s">
        <v>1511</v>
      </c>
      <c r="G238" s="139" t="s">
        <v>300</v>
      </c>
      <c r="H238" s="140">
        <v>1</v>
      </c>
      <c r="I238" s="141"/>
      <c r="J238" s="142">
        <f t="shared" si="60"/>
        <v>0</v>
      </c>
      <c r="K238" s="143"/>
      <c r="L238" s="28"/>
      <c r="M238" s="144" t="s">
        <v>1</v>
      </c>
      <c r="N238" s="145" t="s">
        <v>38</v>
      </c>
      <c r="P238" s="146">
        <f t="shared" si="61"/>
        <v>0</v>
      </c>
      <c r="Q238" s="146">
        <v>5.0000000000000002E-5</v>
      </c>
      <c r="R238" s="146">
        <f t="shared" si="62"/>
        <v>5.0000000000000002E-5</v>
      </c>
      <c r="S238" s="146">
        <v>0</v>
      </c>
      <c r="T238" s="147">
        <f t="shared" si="63"/>
        <v>0</v>
      </c>
      <c r="AR238" s="148" t="s">
        <v>188</v>
      </c>
      <c r="AT238" s="148" t="s">
        <v>159</v>
      </c>
      <c r="AU238" s="148" t="s">
        <v>164</v>
      </c>
      <c r="AY238" s="13" t="s">
        <v>157</v>
      </c>
      <c r="BE238" s="149">
        <f t="shared" si="64"/>
        <v>0</v>
      </c>
      <c r="BF238" s="149">
        <f t="shared" si="65"/>
        <v>0</v>
      </c>
      <c r="BG238" s="149">
        <f t="shared" si="66"/>
        <v>0</v>
      </c>
      <c r="BH238" s="149">
        <f t="shared" si="67"/>
        <v>0</v>
      </c>
      <c r="BI238" s="149">
        <f t="shared" si="68"/>
        <v>0</v>
      </c>
      <c r="BJ238" s="13" t="s">
        <v>164</v>
      </c>
      <c r="BK238" s="149">
        <f t="shared" si="69"/>
        <v>0</v>
      </c>
      <c r="BL238" s="13" t="s">
        <v>188</v>
      </c>
      <c r="BM238" s="148" t="s">
        <v>1512</v>
      </c>
    </row>
    <row r="239" spans="2:65" s="1" customFormat="1" ht="16.5" customHeight="1">
      <c r="B239" s="135"/>
      <c r="C239" s="150" t="s">
        <v>491</v>
      </c>
      <c r="D239" s="150" t="s">
        <v>276</v>
      </c>
      <c r="E239" s="151" t="s">
        <v>1513</v>
      </c>
      <c r="F239" s="152" t="s">
        <v>1514</v>
      </c>
      <c r="G239" s="153" t="s">
        <v>300</v>
      </c>
      <c r="H239" s="154">
        <v>1</v>
      </c>
      <c r="I239" s="155"/>
      <c r="J239" s="156">
        <f t="shared" si="60"/>
        <v>0</v>
      </c>
      <c r="K239" s="157"/>
      <c r="L239" s="158"/>
      <c r="M239" s="159" t="s">
        <v>1</v>
      </c>
      <c r="N239" s="160" t="s">
        <v>38</v>
      </c>
      <c r="P239" s="146">
        <f t="shared" si="61"/>
        <v>0</v>
      </c>
      <c r="Q239" s="146">
        <v>2.1000000000000001E-2</v>
      </c>
      <c r="R239" s="146">
        <f t="shared" si="62"/>
        <v>2.1000000000000001E-2</v>
      </c>
      <c r="S239" s="146">
        <v>0</v>
      </c>
      <c r="T239" s="147">
        <f t="shared" si="63"/>
        <v>0</v>
      </c>
      <c r="AR239" s="148" t="s">
        <v>218</v>
      </c>
      <c r="AT239" s="148" t="s">
        <v>276</v>
      </c>
      <c r="AU239" s="148" t="s">
        <v>164</v>
      </c>
      <c r="AY239" s="13" t="s">
        <v>157</v>
      </c>
      <c r="BE239" s="149">
        <f t="shared" si="64"/>
        <v>0</v>
      </c>
      <c r="BF239" s="149">
        <f t="shared" si="65"/>
        <v>0</v>
      </c>
      <c r="BG239" s="149">
        <f t="shared" si="66"/>
        <v>0</v>
      </c>
      <c r="BH239" s="149">
        <f t="shared" si="67"/>
        <v>0</v>
      </c>
      <c r="BI239" s="149">
        <f t="shared" si="68"/>
        <v>0</v>
      </c>
      <c r="BJ239" s="13" t="s">
        <v>164</v>
      </c>
      <c r="BK239" s="149">
        <f t="shared" si="69"/>
        <v>0</v>
      </c>
      <c r="BL239" s="13" t="s">
        <v>188</v>
      </c>
      <c r="BM239" s="148" t="s">
        <v>1515</v>
      </c>
    </row>
    <row r="240" spans="2:65" s="1" customFormat="1" ht="16.5" customHeight="1">
      <c r="B240" s="135"/>
      <c r="C240" s="136" t="s">
        <v>330</v>
      </c>
      <c r="D240" s="136" t="s">
        <v>159</v>
      </c>
      <c r="E240" s="137" t="s">
        <v>1516</v>
      </c>
      <c r="F240" s="138" t="s">
        <v>1517</v>
      </c>
      <c r="G240" s="139" t="s">
        <v>300</v>
      </c>
      <c r="H240" s="140">
        <v>15</v>
      </c>
      <c r="I240" s="141"/>
      <c r="J240" s="142">
        <f t="shared" si="60"/>
        <v>0</v>
      </c>
      <c r="K240" s="143"/>
      <c r="L240" s="28"/>
      <c r="M240" s="144" t="s">
        <v>1</v>
      </c>
      <c r="N240" s="145" t="s">
        <v>38</v>
      </c>
      <c r="P240" s="146">
        <f t="shared" si="61"/>
        <v>0</v>
      </c>
      <c r="Q240" s="146">
        <v>1.0000000000000001E-5</v>
      </c>
      <c r="R240" s="146">
        <f t="shared" si="62"/>
        <v>1.5000000000000001E-4</v>
      </c>
      <c r="S240" s="146">
        <v>0</v>
      </c>
      <c r="T240" s="147">
        <f t="shared" si="63"/>
        <v>0</v>
      </c>
      <c r="AR240" s="148" t="s">
        <v>188</v>
      </c>
      <c r="AT240" s="148" t="s">
        <v>159</v>
      </c>
      <c r="AU240" s="148" t="s">
        <v>164</v>
      </c>
      <c r="AY240" s="13" t="s">
        <v>157</v>
      </c>
      <c r="BE240" s="149">
        <f t="shared" si="64"/>
        <v>0</v>
      </c>
      <c r="BF240" s="149">
        <f t="shared" si="65"/>
        <v>0</v>
      </c>
      <c r="BG240" s="149">
        <f t="shared" si="66"/>
        <v>0</v>
      </c>
      <c r="BH240" s="149">
        <f t="shared" si="67"/>
        <v>0</v>
      </c>
      <c r="BI240" s="149">
        <f t="shared" si="68"/>
        <v>0</v>
      </c>
      <c r="BJ240" s="13" t="s">
        <v>164</v>
      </c>
      <c r="BK240" s="149">
        <f t="shared" si="69"/>
        <v>0</v>
      </c>
      <c r="BL240" s="13" t="s">
        <v>188</v>
      </c>
      <c r="BM240" s="148" t="s">
        <v>1518</v>
      </c>
    </row>
    <row r="241" spans="2:65" s="1" customFormat="1" ht="24.2" customHeight="1">
      <c r="B241" s="135"/>
      <c r="C241" s="150" t="s">
        <v>502</v>
      </c>
      <c r="D241" s="150" t="s">
        <v>276</v>
      </c>
      <c r="E241" s="151" t="s">
        <v>1519</v>
      </c>
      <c r="F241" s="152" t="s">
        <v>1520</v>
      </c>
      <c r="G241" s="153" t="s">
        <v>300</v>
      </c>
      <c r="H241" s="154">
        <v>15</v>
      </c>
      <c r="I241" s="155"/>
      <c r="J241" s="156">
        <f t="shared" si="60"/>
        <v>0</v>
      </c>
      <c r="K241" s="157"/>
      <c r="L241" s="158"/>
      <c r="M241" s="159" t="s">
        <v>1</v>
      </c>
      <c r="N241" s="160" t="s">
        <v>38</v>
      </c>
      <c r="P241" s="146">
        <f t="shared" si="61"/>
        <v>0</v>
      </c>
      <c r="Q241" s="146">
        <v>7.7999999999999999E-4</v>
      </c>
      <c r="R241" s="146">
        <f t="shared" si="62"/>
        <v>1.17E-2</v>
      </c>
      <c r="S241" s="146">
        <v>0</v>
      </c>
      <c r="T241" s="147">
        <f t="shared" si="63"/>
        <v>0</v>
      </c>
      <c r="AR241" s="148" t="s">
        <v>218</v>
      </c>
      <c r="AT241" s="148" t="s">
        <v>276</v>
      </c>
      <c r="AU241" s="148" t="s">
        <v>164</v>
      </c>
      <c r="AY241" s="13" t="s">
        <v>157</v>
      </c>
      <c r="BE241" s="149">
        <f t="shared" si="64"/>
        <v>0</v>
      </c>
      <c r="BF241" s="149">
        <f t="shared" si="65"/>
        <v>0</v>
      </c>
      <c r="BG241" s="149">
        <f t="shared" si="66"/>
        <v>0</v>
      </c>
      <c r="BH241" s="149">
        <f t="shared" si="67"/>
        <v>0</v>
      </c>
      <c r="BI241" s="149">
        <f t="shared" si="68"/>
        <v>0</v>
      </c>
      <c r="BJ241" s="13" t="s">
        <v>164</v>
      </c>
      <c r="BK241" s="149">
        <f t="shared" si="69"/>
        <v>0</v>
      </c>
      <c r="BL241" s="13" t="s">
        <v>188</v>
      </c>
      <c r="BM241" s="148" t="s">
        <v>1521</v>
      </c>
    </row>
    <row r="242" spans="2:65" s="1" customFormat="1" ht="24.2" customHeight="1">
      <c r="B242" s="135"/>
      <c r="C242" s="136" t="s">
        <v>333</v>
      </c>
      <c r="D242" s="136" t="s">
        <v>159</v>
      </c>
      <c r="E242" s="137" t="s">
        <v>1522</v>
      </c>
      <c r="F242" s="138" t="s">
        <v>1523</v>
      </c>
      <c r="G242" s="139" t="s">
        <v>1524</v>
      </c>
      <c r="H242" s="140">
        <v>4</v>
      </c>
      <c r="I242" s="141"/>
      <c r="J242" s="142">
        <f t="shared" si="60"/>
        <v>0</v>
      </c>
      <c r="K242" s="143"/>
      <c r="L242" s="28"/>
      <c r="M242" s="144" t="s">
        <v>1</v>
      </c>
      <c r="N242" s="145" t="s">
        <v>38</v>
      </c>
      <c r="P242" s="146">
        <f t="shared" si="61"/>
        <v>0</v>
      </c>
      <c r="Q242" s="146">
        <v>2.6045000000000002E-4</v>
      </c>
      <c r="R242" s="146">
        <f t="shared" si="62"/>
        <v>1.0418000000000001E-3</v>
      </c>
      <c r="S242" s="146">
        <v>0</v>
      </c>
      <c r="T242" s="147">
        <f t="shared" si="63"/>
        <v>0</v>
      </c>
      <c r="AR242" s="148" t="s">
        <v>188</v>
      </c>
      <c r="AT242" s="148" t="s">
        <v>159</v>
      </c>
      <c r="AU242" s="148" t="s">
        <v>164</v>
      </c>
      <c r="AY242" s="13" t="s">
        <v>157</v>
      </c>
      <c r="BE242" s="149">
        <f t="shared" si="64"/>
        <v>0</v>
      </c>
      <c r="BF242" s="149">
        <f t="shared" si="65"/>
        <v>0</v>
      </c>
      <c r="BG242" s="149">
        <f t="shared" si="66"/>
        <v>0</v>
      </c>
      <c r="BH242" s="149">
        <f t="shared" si="67"/>
        <v>0</v>
      </c>
      <c r="BI242" s="149">
        <f t="shared" si="68"/>
        <v>0</v>
      </c>
      <c r="BJ242" s="13" t="s">
        <v>164</v>
      </c>
      <c r="BK242" s="149">
        <f t="shared" si="69"/>
        <v>0</v>
      </c>
      <c r="BL242" s="13" t="s">
        <v>188</v>
      </c>
      <c r="BM242" s="148" t="s">
        <v>1525</v>
      </c>
    </row>
    <row r="243" spans="2:65" s="1" customFormat="1" ht="24.2" customHeight="1">
      <c r="B243" s="135"/>
      <c r="C243" s="150" t="s">
        <v>509</v>
      </c>
      <c r="D243" s="150" t="s">
        <v>276</v>
      </c>
      <c r="E243" s="151" t="s">
        <v>1526</v>
      </c>
      <c r="F243" s="152" t="s">
        <v>1527</v>
      </c>
      <c r="G243" s="153" t="s">
        <v>300</v>
      </c>
      <c r="H243" s="154">
        <v>4</v>
      </c>
      <c r="I243" s="155"/>
      <c r="J243" s="156">
        <f t="shared" si="60"/>
        <v>0</v>
      </c>
      <c r="K243" s="157"/>
      <c r="L243" s="158"/>
      <c r="M243" s="159" t="s">
        <v>1</v>
      </c>
      <c r="N243" s="160" t="s">
        <v>38</v>
      </c>
      <c r="P243" s="146">
        <f t="shared" si="61"/>
        <v>0</v>
      </c>
      <c r="Q243" s="146">
        <v>2.0500000000000001E-2</v>
      </c>
      <c r="R243" s="146">
        <f t="shared" si="62"/>
        <v>8.2000000000000003E-2</v>
      </c>
      <c r="S243" s="146">
        <v>0</v>
      </c>
      <c r="T243" s="147">
        <f t="shared" si="63"/>
        <v>0</v>
      </c>
      <c r="AR243" s="148" t="s">
        <v>218</v>
      </c>
      <c r="AT243" s="148" t="s">
        <v>276</v>
      </c>
      <c r="AU243" s="148" t="s">
        <v>164</v>
      </c>
      <c r="AY243" s="13" t="s">
        <v>157</v>
      </c>
      <c r="BE243" s="149">
        <f t="shared" si="64"/>
        <v>0</v>
      </c>
      <c r="BF243" s="149">
        <f t="shared" si="65"/>
        <v>0</v>
      </c>
      <c r="BG243" s="149">
        <f t="shared" si="66"/>
        <v>0</v>
      </c>
      <c r="BH243" s="149">
        <f t="shared" si="67"/>
        <v>0</v>
      </c>
      <c r="BI243" s="149">
        <f t="shared" si="68"/>
        <v>0</v>
      </c>
      <c r="BJ243" s="13" t="s">
        <v>164</v>
      </c>
      <c r="BK243" s="149">
        <f t="shared" si="69"/>
        <v>0</v>
      </c>
      <c r="BL243" s="13" t="s">
        <v>188</v>
      </c>
      <c r="BM243" s="148" t="s">
        <v>1528</v>
      </c>
    </row>
    <row r="244" spans="2:65" s="1" customFormat="1" ht="16.5" customHeight="1">
      <c r="B244" s="135"/>
      <c r="C244" s="136" t="s">
        <v>338</v>
      </c>
      <c r="D244" s="136" t="s">
        <v>159</v>
      </c>
      <c r="E244" s="137" t="s">
        <v>1529</v>
      </c>
      <c r="F244" s="138" t="s">
        <v>1530</v>
      </c>
      <c r="G244" s="139" t="s">
        <v>311</v>
      </c>
      <c r="H244" s="140">
        <v>760</v>
      </c>
      <c r="I244" s="141"/>
      <c r="J244" s="142">
        <f t="shared" si="60"/>
        <v>0</v>
      </c>
      <c r="K244" s="143"/>
      <c r="L244" s="28"/>
      <c r="M244" s="144" t="s">
        <v>1</v>
      </c>
      <c r="N244" s="145" t="s">
        <v>38</v>
      </c>
      <c r="P244" s="146">
        <f t="shared" si="61"/>
        <v>0</v>
      </c>
      <c r="Q244" s="146">
        <v>1.8000000000000001E-4</v>
      </c>
      <c r="R244" s="146">
        <f t="shared" si="62"/>
        <v>0.1368</v>
      </c>
      <c r="S244" s="146">
        <v>0</v>
      </c>
      <c r="T244" s="147">
        <f t="shared" si="63"/>
        <v>0</v>
      </c>
      <c r="AR244" s="148" t="s">
        <v>188</v>
      </c>
      <c r="AT244" s="148" t="s">
        <v>159</v>
      </c>
      <c r="AU244" s="148" t="s">
        <v>164</v>
      </c>
      <c r="AY244" s="13" t="s">
        <v>157</v>
      </c>
      <c r="BE244" s="149">
        <f t="shared" si="64"/>
        <v>0</v>
      </c>
      <c r="BF244" s="149">
        <f t="shared" si="65"/>
        <v>0</v>
      </c>
      <c r="BG244" s="149">
        <f t="shared" si="66"/>
        <v>0</v>
      </c>
      <c r="BH244" s="149">
        <f t="shared" si="67"/>
        <v>0</v>
      </c>
      <c r="BI244" s="149">
        <f t="shared" si="68"/>
        <v>0</v>
      </c>
      <c r="BJ244" s="13" t="s">
        <v>164</v>
      </c>
      <c r="BK244" s="149">
        <f t="shared" si="69"/>
        <v>0</v>
      </c>
      <c r="BL244" s="13" t="s">
        <v>188</v>
      </c>
      <c r="BM244" s="148" t="s">
        <v>1531</v>
      </c>
    </row>
    <row r="245" spans="2:65" s="1" customFormat="1" ht="24.2" customHeight="1">
      <c r="B245" s="135"/>
      <c r="C245" s="136" t="s">
        <v>516</v>
      </c>
      <c r="D245" s="136" t="s">
        <v>159</v>
      </c>
      <c r="E245" s="137" t="s">
        <v>1532</v>
      </c>
      <c r="F245" s="138" t="s">
        <v>1533</v>
      </c>
      <c r="G245" s="139" t="s">
        <v>311</v>
      </c>
      <c r="H245" s="140">
        <v>760</v>
      </c>
      <c r="I245" s="141"/>
      <c r="J245" s="142">
        <f t="shared" si="60"/>
        <v>0</v>
      </c>
      <c r="K245" s="143"/>
      <c r="L245" s="28"/>
      <c r="M245" s="144" t="s">
        <v>1</v>
      </c>
      <c r="N245" s="145" t="s">
        <v>38</v>
      </c>
      <c r="P245" s="146">
        <f t="shared" si="61"/>
        <v>0</v>
      </c>
      <c r="Q245" s="146">
        <v>1.0000000000000001E-5</v>
      </c>
      <c r="R245" s="146">
        <f t="shared" si="62"/>
        <v>7.6000000000000009E-3</v>
      </c>
      <c r="S245" s="146">
        <v>0</v>
      </c>
      <c r="T245" s="147">
        <f t="shared" si="63"/>
        <v>0</v>
      </c>
      <c r="AR245" s="148" t="s">
        <v>188</v>
      </c>
      <c r="AT245" s="148" t="s">
        <v>159</v>
      </c>
      <c r="AU245" s="148" t="s">
        <v>164</v>
      </c>
      <c r="AY245" s="13" t="s">
        <v>157</v>
      </c>
      <c r="BE245" s="149">
        <f t="shared" si="64"/>
        <v>0</v>
      </c>
      <c r="BF245" s="149">
        <f t="shared" si="65"/>
        <v>0</v>
      </c>
      <c r="BG245" s="149">
        <f t="shared" si="66"/>
        <v>0</v>
      </c>
      <c r="BH245" s="149">
        <f t="shared" si="67"/>
        <v>0</v>
      </c>
      <c r="BI245" s="149">
        <f t="shared" si="68"/>
        <v>0</v>
      </c>
      <c r="BJ245" s="13" t="s">
        <v>164</v>
      </c>
      <c r="BK245" s="149">
        <f t="shared" si="69"/>
        <v>0</v>
      </c>
      <c r="BL245" s="13" t="s">
        <v>188</v>
      </c>
      <c r="BM245" s="148" t="s">
        <v>1534</v>
      </c>
    </row>
    <row r="246" spans="2:65" s="1" customFormat="1" ht="33" customHeight="1">
      <c r="B246" s="135"/>
      <c r="C246" s="136" t="s">
        <v>341</v>
      </c>
      <c r="D246" s="136" t="s">
        <v>159</v>
      </c>
      <c r="E246" s="137" t="s">
        <v>1535</v>
      </c>
      <c r="F246" s="138" t="s">
        <v>1536</v>
      </c>
      <c r="G246" s="139" t="s">
        <v>206</v>
      </c>
      <c r="H246" s="140">
        <v>2.9009999999999998</v>
      </c>
      <c r="I246" s="141"/>
      <c r="J246" s="142">
        <f t="shared" si="60"/>
        <v>0</v>
      </c>
      <c r="K246" s="143"/>
      <c r="L246" s="28"/>
      <c r="M246" s="144" t="s">
        <v>1</v>
      </c>
      <c r="N246" s="145" t="s">
        <v>38</v>
      </c>
      <c r="P246" s="146">
        <f t="shared" si="61"/>
        <v>0</v>
      </c>
      <c r="Q246" s="146">
        <v>0</v>
      </c>
      <c r="R246" s="146">
        <f t="shared" si="62"/>
        <v>0</v>
      </c>
      <c r="S246" s="146">
        <v>0</v>
      </c>
      <c r="T246" s="147">
        <f t="shared" si="63"/>
        <v>0</v>
      </c>
      <c r="AR246" s="148" t="s">
        <v>188</v>
      </c>
      <c r="AT246" s="148" t="s">
        <v>159</v>
      </c>
      <c r="AU246" s="148" t="s">
        <v>164</v>
      </c>
      <c r="AY246" s="13" t="s">
        <v>157</v>
      </c>
      <c r="BE246" s="149">
        <f t="shared" si="64"/>
        <v>0</v>
      </c>
      <c r="BF246" s="149">
        <f t="shared" si="65"/>
        <v>0</v>
      </c>
      <c r="BG246" s="149">
        <f t="shared" si="66"/>
        <v>0</v>
      </c>
      <c r="BH246" s="149">
        <f t="shared" si="67"/>
        <v>0</v>
      </c>
      <c r="BI246" s="149">
        <f t="shared" si="68"/>
        <v>0</v>
      </c>
      <c r="BJ246" s="13" t="s">
        <v>164</v>
      </c>
      <c r="BK246" s="149">
        <f t="shared" si="69"/>
        <v>0</v>
      </c>
      <c r="BL246" s="13" t="s">
        <v>188</v>
      </c>
      <c r="BM246" s="148" t="s">
        <v>1537</v>
      </c>
    </row>
    <row r="247" spans="2:65" s="1" customFormat="1" ht="24.2" customHeight="1">
      <c r="B247" s="135"/>
      <c r="C247" s="136" t="s">
        <v>524</v>
      </c>
      <c r="D247" s="136" t="s">
        <v>159</v>
      </c>
      <c r="E247" s="137" t="s">
        <v>1538</v>
      </c>
      <c r="F247" s="138" t="s">
        <v>1539</v>
      </c>
      <c r="G247" s="139" t="s">
        <v>206</v>
      </c>
      <c r="H247" s="140">
        <v>0.63500000000000001</v>
      </c>
      <c r="I247" s="141"/>
      <c r="J247" s="142">
        <f t="shared" si="60"/>
        <v>0</v>
      </c>
      <c r="K247" s="143"/>
      <c r="L247" s="28"/>
      <c r="M247" s="144" t="s">
        <v>1</v>
      </c>
      <c r="N247" s="145" t="s">
        <v>38</v>
      </c>
      <c r="P247" s="146">
        <f t="shared" si="61"/>
        <v>0</v>
      </c>
      <c r="Q247" s="146">
        <v>0</v>
      </c>
      <c r="R247" s="146">
        <f t="shared" si="62"/>
        <v>0</v>
      </c>
      <c r="S247" s="146">
        <v>0</v>
      </c>
      <c r="T247" s="147">
        <f t="shared" si="63"/>
        <v>0</v>
      </c>
      <c r="AR247" s="148" t="s">
        <v>188</v>
      </c>
      <c r="AT247" s="148" t="s">
        <v>159</v>
      </c>
      <c r="AU247" s="148" t="s">
        <v>164</v>
      </c>
      <c r="AY247" s="13" t="s">
        <v>157</v>
      </c>
      <c r="BE247" s="149">
        <f t="shared" si="64"/>
        <v>0</v>
      </c>
      <c r="BF247" s="149">
        <f t="shared" si="65"/>
        <v>0</v>
      </c>
      <c r="BG247" s="149">
        <f t="shared" si="66"/>
        <v>0</v>
      </c>
      <c r="BH247" s="149">
        <f t="shared" si="67"/>
        <v>0</v>
      </c>
      <c r="BI247" s="149">
        <f t="shared" si="68"/>
        <v>0</v>
      </c>
      <c r="BJ247" s="13" t="s">
        <v>164</v>
      </c>
      <c r="BK247" s="149">
        <f t="shared" si="69"/>
        <v>0</v>
      </c>
      <c r="BL247" s="13" t="s">
        <v>188</v>
      </c>
      <c r="BM247" s="148" t="s">
        <v>1540</v>
      </c>
    </row>
    <row r="248" spans="2:65" s="11" customFormat="1" ht="22.9" customHeight="1">
      <c r="B248" s="123"/>
      <c r="D248" s="124" t="s">
        <v>71</v>
      </c>
      <c r="E248" s="133" t="s">
        <v>1541</v>
      </c>
      <c r="F248" s="133" t="s">
        <v>1542</v>
      </c>
      <c r="I248" s="126"/>
      <c r="J248" s="134">
        <f>BK248</f>
        <v>0</v>
      </c>
      <c r="L248" s="123"/>
      <c r="M248" s="128"/>
      <c r="P248" s="129">
        <f>SUM(P249:P251)</f>
        <v>0</v>
      </c>
      <c r="R248" s="129">
        <f>SUM(R249:R251)</f>
        <v>2.1900000000000001E-3</v>
      </c>
      <c r="T248" s="130">
        <f>SUM(T249:T251)</f>
        <v>0</v>
      </c>
      <c r="AR248" s="124" t="s">
        <v>164</v>
      </c>
      <c r="AT248" s="131" t="s">
        <v>71</v>
      </c>
      <c r="AU248" s="131" t="s">
        <v>80</v>
      </c>
      <c r="AY248" s="124" t="s">
        <v>157</v>
      </c>
      <c r="BK248" s="132">
        <f>SUM(BK249:BK251)</f>
        <v>0</v>
      </c>
    </row>
    <row r="249" spans="2:65" s="1" customFormat="1" ht="16.5" customHeight="1">
      <c r="B249" s="135"/>
      <c r="C249" s="136" t="s">
        <v>345</v>
      </c>
      <c r="D249" s="136" t="s">
        <v>159</v>
      </c>
      <c r="E249" s="137" t="s">
        <v>1543</v>
      </c>
      <c r="F249" s="138" t="s">
        <v>1544</v>
      </c>
      <c r="G249" s="139" t="s">
        <v>300</v>
      </c>
      <c r="H249" s="140">
        <v>1</v>
      </c>
      <c r="I249" s="141"/>
      <c r="J249" s="142">
        <f>ROUND(I249*H249,2)</f>
        <v>0</v>
      </c>
      <c r="K249" s="143"/>
      <c r="L249" s="28"/>
      <c r="M249" s="144" t="s">
        <v>1</v>
      </c>
      <c r="N249" s="145" t="s">
        <v>38</v>
      </c>
      <c r="P249" s="146">
        <f>O249*H249</f>
        <v>0</v>
      </c>
      <c r="Q249" s="146">
        <v>9.5E-4</v>
      </c>
      <c r="R249" s="146">
        <f>Q249*H249</f>
        <v>9.5E-4</v>
      </c>
      <c r="S249" s="146">
        <v>0</v>
      </c>
      <c r="T249" s="147">
        <f>S249*H249</f>
        <v>0</v>
      </c>
      <c r="AR249" s="148" t="s">
        <v>188</v>
      </c>
      <c r="AT249" s="148" t="s">
        <v>159</v>
      </c>
      <c r="AU249" s="148" t="s">
        <v>164</v>
      </c>
      <c r="AY249" s="13" t="s">
        <v>157</v>
      </c>
      <c r="BE249" s="149">
        <f>IF(N249="základná",J249,0)</f>
        <v>0</v>
      </c>
      <c r="BF249" s="149">
        <f>IF(N249="znížená",J249,0)</f>
        <v>0</v>
      </c>
      <c r="BG249" s="149">
        <f>IF(N249="zákl. prenesená",J249,0)</f>
        <v>0</v>
      </c>
      <c r="BH249" s="149">
        <f>IF(N249="zníž. prenesená",J249,0)</f>
        <v>0</v>
      </c>
      <c r="BI249" s="149">
        <f>IF(N249="nulová",J249,0)</f>
        <v>0</v>
      </c>
      <c r="BJ249" s="13" t="s">
        <v>164</v>
      </c>
      <c r="BK249" s="149">
        <f>ROUND(I249*H249,2)</f>
        <v>0</v>
      </c>
      <c r="BL249" s="13" t="s">
        <v>188</v>
      </c>
      <c r="BM249" s="148" t="s">
        <v>1545</v>
      </c>
    </row>
    <row r="250" spans="2:65" s="1" customFormat="1" ht="37.9" customHeight="1">
      <c r="B250" s="135"/>
      <c r="C250" s="150" t="s">
        <v>531</v>
      </c>
      <c r="D250" s="150" t="s">
        <v>276</v>
      </c>
      <c r="E250" s="151" t="s">
        <v>1546</v>
      </c>
      <c r="F250" s="152" t="s">
        <v>1547</v>
      </c>
      <c r="G250" s="153" t="s">
        <v>300</v>
      </c>
      <c r="H250" s="154">
        <v>1</v>
      </c>
      <c r="I250" s="155"/>
      <c r="J250" s="156">
        <f>ROUND(I250*H250,2)</f>
        <v>0</v>
      </c>
      <c r="K250" s="157"/>
      <c r="L250" s="158"/>
      <c r="M250" s="159" t="s">
        <v>1</v>
      </c>
      <c r="N250" s="160" t="s">
        <v>38</v>
      </c>
      <c r="P250" s="146">
        <f>O250*H250</f>
        <v>0</v>
      </c>
      <c r="Q250" s="146">
        <v>1.24E-3</v>
      </c>
      <c r="R250" s="146">
        <f>Q250*H250</f>
        <v>1.24E-3</v>
      </c>
      <c r="S250" s="146">
        <v>0</v>
      </c>
      <c r="T250" s="147">
        <f>S250*H250</f>
        <v>0</v>
      </c>
      <c r="AR250" s="148" t="s">
        <v>218</v>
      </c>
      <c r="AT250" s="148" t="s">
        <v>276</v>
      </c>
      <c r="AU250" s="148" t="s">
        <v>164</v>
      </c>
      <c r="AY250" s="13" t="s">
        <v>157</v>
      </c>
      <c r="BE250" s="149">
        <f>IF(N250="základná",J250,0)</f>
        <v>0</v>
      </c>
      <c r="BF250" s="149">
        <f>IF(N250="znížená",J250,0)</f>
        <v>0</v>
      </c>
      <c r="BG250" s="149">
        <f>IF(N250="zákl. prenesená",J250,0)</f>
        <v>0</v>
      </c>
      <c r="BH250" s="149">
        <f>IF(N250="zníž. prenesená",J250,0)</f>
        <v>0</v>
      </c>
      <c r="BI250" s="149">
        <f>IF(N250="nulová",J250,0)</f>
        <v>0</v>
      </c>
      <c r="BJ250" s="13" t="s">
        <v>164</v>
      </c>
      <c r="BK250" s="149">
        <f>ROUND(I250*H250,2)</f>
        <v>0</v>
      </c>
      <c r="BL250" s="13" t="s">
        <v>188</v>
      </c>
      <c r="BM250" s="148" t="s">
        <v>1548</v>
      </c>
    </row>
    <row r="251" spans="2:65" s="1" customFormat="1" ht="24.2" customHeight="1">
      <c r="B251" s="135"/>
      <c r="C251" s="136" t="s">
        <v>348</v>
      </c>
      <c r="D251" s="136" t="s">
        <v>159</v>
      </c>
      <c r="E251" s="137" t="s">
        <v>1549</v>
      </c>
      <c r="F251" s="138" t="s">
        <v>1550</v>
      </c>
      <c r="G251" s="139" t="s">
        <v>206</v>
      </c>
      <c r="H251" s="140">
        <v>2E-3</v>
      </c>
      <c r="I251" s="141"/>
      <c r="J251" s="142">
        <f>ROUND(I251*H251,2)</f>
        <v>0</v>
      </c>
      <c r="K251" s="143"/>
      <c r="L251" s="28"/>
      <c r="M251" s="144" t="s">
        <v>1</v>
      </c>
      <c r="N251" s="145" t="s">
        <v>38</v>
      </c>
      <c r="P251" s="146">
        <f>O251*H251</f>
        <v>0</v>
      </c>
      <c r="Q251" s="146">
        <v>0</v>
      </c>
      <c r="R251" s="146">
        <f>Q251*H251</f>
        <v>0</v>
      </c>
      <c r="S251" s="146">
        <v>0</v>
      </c>
      <c r="T251" s="147">
        <f>S251*H251</f>
        <v>0</v>
      </c>
      <c r="AR251" s="148" t="s">
        <v>188</v>
      </c>
      <c r="AT251" s="148" t="s">
        <v>159</v>
      </c>
      <c r="AU251" s="148" t="s">
        <v>164</v>
      </c>
      <c r="AY251" s="13" t="s">
        <v>157</v>
      </c>
      <c r="BE251" s="149">
        <f>IF(N251="základná",J251,0)</f>
        <v>0</v>
      </c>
      <c r="BF251" s="149">
        <f>IF(N251="znížená",J251,0)</f>
        <v>0</v>
      </c>
      <c r="BG251" s="149">
        <f>IF(N251="zákl. prenesená",J251,0)</f>
        <v>0</v>
      </c>
      <c r="BH251" s="149">
        <f>IF(N251="zníž. prenesená",J251,0)</f>
        <v>0</v>
      </c>
      <c r="BI251" s="149">
        <f>IF(N251="nulová",J251,0)</f>
        <v>0</v>
      </c>
      <c r="BJ251" s="13" t="s">
        <v>164</v>
      </c>
      <c r="BK251" s="149">
        <f>ROUND(I251*H251,2)</f>
        <v>0</v>
      </c>
      <c r="BL251" s="13" t="s">
        <v>188</v>
      </c>
      <c r="BM251" s="148" t="s">
        <v>1551</v>
      </c>
    </row>
    <row r="252" spans="2:65" s="11" customFormat="1" ht="22.9" customHeight="1">
      <c r="B252" s="123"/>
      <c r="D252" s="124" t="s">
        <v>71</v>
      </c>
      <c r="E252" s="133" t="s">
        <v>1552</v>
      </c>
      <c r="F252" s="133" t="s">
        <v>1553</v>
      </c>
      <c r="I252" s="126"/>
      <c r="J252" s="134">
        <f>BK252</f>
        <v>0</v>
      </c>
      <c r="L252" s="123"/>
      <c r="M252" s="128"/>
      <c r="P252" s="129">
        <f>SUM(P253:P356)</f>
        <v>0</v>
      </c>
      <c r="R252" s="129">
        <f>SUM(R253:R356)</f>
        <v>1.8496058000000011</v>
      </c>
      <c r="T252" s="130">
        <f>SUM(T253:T356)</f>
        <v>2.2431899999999998</v>
      </c>
      <c r="AR252" s="124" t="s">
        <v>164</v>
      </c>
      <c r="AT252" s="131" t="s">
        <v>71</v>
      </c>
      <c r="AU252" s="131" t="s">
        <v>80</v>
      </c>
      <c r="AY252" s="124" t="s">
        <v>157</v>
      </c>
      <c r="BK252" s="132">
        <f>SUM(BK253:BK356)</f>
        <v>0</v>
      </c>
    </row>
    <row r="253" spans="2:65" s="1" customFormat="1" ht="24.2" customHeight="1">
      <c r="B253" s="135"/>
      <c r="C253" s="136" t="s">
        <v>538</v>
      </c>
      <c r="D253" s="136" t="s">
        <v>159</v>
      </c>
      <c r="E253" s="137" t="s">
        <v>1554</v>
      </c>
      <c r="F253" s="138" t="s">
        <v>1555</v>
      </c>
      <c r="G253" s="139" t="s">
        <v>1524</v>
      </c>
      <c r="H253" s="140">
        <v>15</v>
      </c>
      <c r="I253" s="141"/>
      <c r="J253" s="142">
        <f t="shared" ref="J253:J284" si="70">ROUND(I253*H253,2)</f>
        <v>0</v>
      </c>
      <c r="K253" s="143"/>
      <c r="L253" s="28"/>
      <c r="M253" s="144" t="s">
        <v>1</v>
      </c>
      <c r="N253" s="145" t="s">
        <v>38</v>
      </c>
      <c r="P253" s="146">
        <f t="shared" ref="P253:P284" si="71">O253*H253</f>
        <v>0</v>
      </c>
      <c r="Q253" s="146">
        <v>0</v>
      </c>
      <c r="R253" s="146">
        <f t="shared" ref="R253:R284" si="72">Q253*H253</f>
        <v>0</v>
      </c>
      <c r="S253" s="146">
        <v>1.933E-2</v>
      </c>
      <c r="T253" s="147">
        <f t="shared" ref="T253:T284" si="73">S253*H253</f>
        <v>0.28994999999999999</v>
      </c>
      <c r="AR253" s="148" t="s">
        <v>188</v>
      </c>
      <c r="AT253" s="148" t="s">
        <v>159</v>
      </c>
      <c r="AU253" s="148" t="s">
        <v>164</v>
      </c>
      <c r="AY253" s="13" t="s">
        <v>157</v>
      </c>
      <c r="BE253" s="149">
        <f t="shared" ref="BE253:BE284" si="74">IF(N253="základná",J253,0)</f>
        <v>0</v>
      </c>
      <c r="BF253" s="149">
        <f t="shared" ref="BF253:BF284" si="75">IF(N253="znížená",J253,0)</f>
        <v>0</v>
      </c>
      <c r="BG253" s="149">
        <f t="shared" ref="BG253:BG284" si="76">IF(N253="zákl. prenesená",J253,0)</f>
        <v>0</v>
      </c>
      <c r="BH253" s="149">
        <f t="shared" ref="BH253:BH284" si="77">IF(N253="zníž. prenesená",J253,0)</f>
        <v>0</v>
      </c>
      <c r="BI253" s="149">
        <f t="shared" ref="BI253:BI284" si="78">IF(N253="nulová",J253,0)</f>
        <v>0</v>
      </c>
      <c r="BJ253" s="13" t="s">
        <v>164</v>
      </c>
      <c r="BK253" s="149">
        <f t="shared" ref="BK253:BK284" si="79">ROUND(I253*H253,2)</f>
        <v>0</v>
      </c>
      <c r="BL253" s="13" t="s">
        <v>188</v>
      </c>
      <c r="BM253" s="148" t="s">
        <v>1556</v>
      </c>
    </row>
    <row r="254" spans="2:65" s="1" customFormat="1" ht="24.2" customHeight="1">
      <c r="B254" s="135"/>
      <c r="C254" s="136" t="s">
        <v>352</v>
      </c>
      <c r="D254" s="136" t="s">
        <v>159</v>
      </c>
      <c r="E254" s="137" t="s">
        <v>1557</v>
      </c>
      <c r="F254" s="138" t="s">
        <v>1558</v>
      </c>
      <c r="G254" s="139" t="s">
        <v>300</v>
      </c>
      <c r="H254" s="140">
        <v>15</v>
      </c>
      <c r="I254" s="141"/>
      <c r="J254" s="142">
        <f t="shared" si="70"/>
        <v>0</v>
      </c>
      <c r="K254" s="143"/>
      <c r="L254" s="28"/>
      <c r="M254" s="144" t="s">
        <v>1</v>
      </c>
      <c r="N254" s="145" t="s">
        <v>38</v>
      </c>
      <c r="P254" s="146">
        <f t="shared" si="71"/>
        <v>0</v>
      </c>
      <c r="Q254" s="146">
        <v>0</v>
      </c>
      <c r="R254" s="146">
        <f t="shared" si="72"/>
        <v>0</v>
      </c>
      <c r="S254" s="146">
        <v>0</v>
      </c>
      <c r="T254" s="147">
        <f t="shared" si="73"/>
        <v>0</v>
      </c>
      <c r="AR254" s="148" t="s">
        <v>188</v>
      </c>
      <c r="AT254" s="148" t="s">
        <v>159</v>
      </c>
      <c r="AU254" s="148" t="s">
        <v>164</v>
      </c>
      <c r="AY254" s="13" t="s">
        <v>157</v>
      </c>
      <c r="BE254" s="149">
        <f t="shared" si="74"/>
        <v>0</v>
      </c>
      <c r="BF254" s="149">
        <f t="shared" si="75"/>
        <v>0</v>
      </c>
      <c r="BG254" s="149">
        <f t="shared" si="76"/>
        <v>0</v>
      </c>
      <c r="BH254" s="149">
        <f t="shared" si="77"/>
        <v>0</v>
      </c>
      <c r="BI254" s="149">
        <f t="shared" si="78"/>
        <v>0</v>
      </c>
      <c r="BJ254" s="13" t="s">
        <v>164</v>
      </c>
      <c r="BK254" s="149">
        <f t="shared" si="79"/>
        <v>0</v>
      </c>
      <c r="BL254" s="13" t="s">
        <v>188</v>
      </c>
      <c r="BM254" s="148" t="s">
        <v>1559</v>
      </c>
    </row>
    <row r="255" spans="2:65" s="1" customFormat="1" ht="49.15" customHeight="1">
      <c r="B255" s="135"/>
      <c r="C255" s="150" t="s">
        <v>545</v>
      </c>
      <c r="D255" s="150" t="s">
        <v>276</v>
      </c>
      <c r="E255" s="151" t="s">
        <v>1560</v>
      </c>
      <c r="F255" s="152" t="s">
        <v>1561</v>
      </c>
      <c r="G255" s="153" t="s">
        <v>300</v>
      </c>
      <c r="H255" s="154">
        <v>4</v>
      </c>
      <c r="I255" s="155"/>
      <c r="J255" s="156">
        <f t="shared" si="70"/>
        <v>0</v>
      </c>
      <c r="K255" s="157"/>
      <c r="L255" s="158"/>
      <c r="M255" s="159" t="s">
        <v>1</v>
      </c>
      <c r="N255" s="160" t="s">
        <v>38</v>
      </c>
      <c r="P255" s="146">
        <f t="shared" si="71"/>
        <v>0</v>
      </c>
      <c r="Q255" s="146">
        <v>2.92E-2</v>
      </c>
      <c r="R255" s="146">
        <f t="shared" si="72"/>
        <v>0.1168</v>
      </c>
      <c r="S255" s="146">
        <v>0</v>
      </c>
      <c r="T255" s="147">
        <f t="shared" si="73"/>
        <v>0</v>
      </c>
      <c r="AR255" s="148" t="s">
        <v>218</v>
      </c>
      <c r="AT255" s="148" t="s">
        <v>276</v>
      </c>
      <c r="AU255" s="148" t="s">
        <v>164</v>
      </c>
      <c r="AY255" s="13" t="s">
        <v>157</v>
      </c>
      <c r="BE255" s="149">
        <f t="shared" si="74"/>
        <v>0</v>
      </c>
      <c r="BF255" s="149">
        <f t="shared" si="75"/>
        <v>0</v>
      </c>
      <c r="BG255" s="149">
        <f t="shared" si="76"/>
        <v>0</v>
      </c>
      <c r="BH255" s="149">
        <f t="shared" si="77"/>
        <v>0</v>
      </c>
      <c r="BI255" s="149">
        <f t="shared" si="78"/>
        <v>0</v>
      </c>
      <c r="BJ255" s="13" t="s">
        <v>164</v>
      </c>
      <c r="BK255" s="149">
        <f t="shared" si="79"/>
        <v>0</v>
      </c>
      <c r="BL255" s="13" t="s">
        <v>188</v>
      </c>
      <c r="BM255" s="148" t="s">
        <v>1562</v>
      </c>
    </row>
    <row r="256" spans="2:65" s="1" customFormat="1" ht="37.9" customHeight="1">
      <c r="B256" s="135"/>
      <c r="C256" s="150" t="s">
        <v>355</v>
      </c>
      <c r="D256" s="150" t="s">
        <v>276</v>
      </c>
      <c r="E256" s="151" t="s">
        <v>1563</v>
      </c>
      <c r="F256" s="152" t="s">
        <v>1564</v>
      </c>
      <c r="G256" s="153" t="s">
        <v>300</v>
      </c>
      <c r="H256" s="154">
        <v>11</v>
      </c>
      <c r="I256" s="155"/>
      <c r="J256" s="156">
        <f t="shared" si="70"/>
        <v>0</v>
      </c>
      <c r="K256" s="157"/>
      <c r="L256" s="158"/>
      <c r="M256" s="159" t="s">
        <v>1</v>
      </c>
      <c r="N256" s="160" t="s">
        <v>38</v>
      </c>
      <c r="P256" s="146">
        <f t="shared" si="71"/>
        <v>0</v>
      </c>
      <c r="Q256" s="146">
        <v>1.528E-2</v>
      </c>
      <c r="R256" s="146">
        <f t="shared" si="72"/>
        <v>0.16808000000000001</v>
      </c>
      <c r="S256" s="146">
        <v>0</v>
      </c>
      <c r="T256" s="147">
        <f t="shared" si="73"/>
        <v>0</v>
      </c>
      <c r="AR256" s="148" t="s">
        <v>218</v>
      </c>
      <c r="AT256" s="148" t="s">
        <v>276</v>
      </c>
      <c r="AU256" s="148" t="s">
        <v>164</v>
      </c>
      <c r="AY256" s="13" t="s">
        <v>157</v>
      </c>
      <c r="BE256" s="149">
        <f t="shared" si="74"/>
        <v>0</v>
      </c>
      <c r="BF256" s="149">
        <f t="shared" si="75"/>
        <v>0</v>
      </c>
      <c r="BG256" s="149">
        <f t="shared" si="76"/>
        <v>0</v>
      </c>
      <c r="BH256" s="149">
        <f t="shared" si="77"/>
        <v>0</v>
      </c>
      <c r="BI256" s="149">
        <f t="shared" si="78"/>
        <v>0</v>
      </c>
      <c r="BJ256" s="13" t="s">
        <v>164</v>
      </c>
      <c r="BK256" s="149">
        <f t="shared" si="79"/>
        <v>0</v>
      </c>
      <c r="BL256" s="13" t="s">
        <v>188</v>
      </c>
      <c r="BM256" s="148" t="s">
        <v>1565</v>
      </c>
    </row>
    <row r="257" spans="2:65" s="1" customFormat="1" ht="16.5" customHeight="1">
      <c r="B257" s="135"/>
      <c r="C257" s="150" t="s">
        <v>552</v>
      </c>
      <c r="D257" s="150" t="s">
        <v>276</v>
      </c>
      <c r="E257" s="151" t="s">
        <v>1566</v>
      </c>
      <c r="F257" s="152" t="s">
        <v>1567</v>
      </c>
      <c r="G257" s="153" t="s">
        <v>300</v>
      </c>
      <c r="H257" s="154">
        <v>4</v>
      </c>
      <c r="I257" s="155"/>
      <c r="J257" s="156">
        <f t="shared" si="70"/>
        <v>0</v>
      </c>
      <c r="K257" s="157"/>
      <c r="L257" s="158"/>
      <c r="M257" s="159" t="s">
        <v>1</v>
      </c>
      <c r="N257" s="160" t="s">
        <v>38</v>
      </c>
      <c r="P257" s="146">
        <f t="shared" si="71"/>
        <v>0</v>
      </c>
      <c r="Q257" s="146">
        <v>3.3E-4</v>
      </c>
      <c r="R257" s="146">
        <f t="shared" si="72"/>
        <v>1.32E-3</v>
      </c>
      <c r="S257" s="146">
        <v>0</v>
      </c>
      <c r="T257" s="147">
        <f t="shared" si="73"/>
        <v>0</v>
      </c>
      <c r="AR257" s="148" t="s">
        <v>218</v>
      </c>
      <c r="AT257" s="148" t="s">
        <v>276</v>
      </c>
      <c r="AU257" s="148" t="s">
        <v>164</v>
      </c>
      <c r="AY257" s="13" t="s">
        <v>157</v>
      </c>
      <c r="BE257" s="149">
        <f t="shared" si="74"/>
        <v>0</v>
      </c>
      <c r="BF257" s="149">
        <f t="shared" si="75"/>
        <v>0</v>
      </c>
      <c r="BG257" s="149">
        <f t="shared" si="76"/>
        <v>0</v>
      </c>
      <c r="BH257" s="149">
        <f t="shared" si="77"/>
        <v>0</v>
      </c>
      <c r="BI257" s="149">
        <f t="shared" si="78"/>
        <v>0</v>
      </c>
      <c r="BJ257" s="13" t="s">
        <v>164</v>
      </c>
      <c r="BK257" s="149">
        <f t="shared" si="79"/>
        <v>0</v>
      </c>
      <c r="BL257" s="13" t="s">
        <v>188</v>
      </c>
      <c r="BM257" s="148" t="s">
        <v>1568</v>
      </c>
    </row>
    <row r="258" spans="2:65" s="1" customFormat="1" ht="16.5" customHeight="1">
      <c r="B258" s="135"/>
      <c r="C258" s="150" t="s">
        <v>359</v>
      </c>
      <c r="D258" s="150" t="s">
        <v>276</v>
      </c>
      <c r="E258" s="151" t="s">
        <v>1569</v>
      </c>
      <c r="F258" s="152" t="s">
        <v>1570</v>
      </c>
      <c r="G258" s="153" t="s">
        <v>300</v>
      </c>
      <c r="H258" s="154">
        <v>11</v>
      </c>
      <c r="I258" s="155"/>
      <c r="J258" s="156">
        <f t="shared" si="70"/>
        <v>0</v>
      </c>
      <c r="K258" s="157"/>
      <c r="L258" s="158"/>
      <c r="M258" s="159" t="s">
        <v>1</v>
      </c>
      <c r="N258" s="160" t="s">
        <v>38</v>
      </c>
      <c r="P258" s="146">
        <f t="shared" si="71"/>
        <v>0</v>
      </c>
      <c r="Q258" s="146">
        <v>3.3E-4</v>
      </c>
      <c r="R258" s="146">
        <f t="shared" si="72"/>
        <v>3.63E-3</v>
      </c>
      <c r="S258" s="146">
        <v>0</v>
      </c>
      <c r="T258" s="147">
        <f t="shared" si="73"/>
        <v>0</v>
      </c>
      <c r="AR258" s="148" t="s">
        <v>218</v>
      </c>
      <c r="AT258" s="148" t="s">
        <v>276</v>
      </c>
      <c r="AU258" s="148" t="s">
        <v>164</v>
      </c>
      <c r="AY258" s="13" t="s">
        <v>157</v>
      </c>
      <c r="BE258" s="149">
        <f t="shared" si="74"/>
        <v>0</v>
      </c>
      <c r="BF258" s="149">
        <f t="shared" si="75"/>
        <v>0</v>
      </c>
      <c r="BG258" s="149">
        <f t="shared" si="76"/>
        <v>0</v>
      </c>
      <c r="BH258" s="149">
        <f t="shared" si="77"/>
        <v>0</v>
      </c>
      <c r="BI258" s="149">
        <f t="shared" si="78"/>
        <v>0</v>
      </c>
      <c r="BJ258" s="13" t="s">
        <v>164</v>
      </c>
      <c r="BK258" s="149">
        <f t="shared" si="79"/>
        <v>0</v>
      </c>
      <c r="BL258" s="13" t="s">
        <v>188</v>
      </c>
      <c r="BM258" s="148" t="s">
        <v>1571</v>
      </c>
    </row>
    <row r="259" spans="2:65" s="1" customFormat="1" ht="16.5" customHeight="1">
      <c r="B259" s="135"/>
      <c r="C259" s="136" t="s">
        <v>559</v>
      </c>
      <c r="D259" s="136" t="s">
        <v>159</v>
      </c>
      <c r="E259" s="137" t="s">
        <v>1572</v>
      </c>
      <c r="F259" s="138" t="s">
        <v>1573</v>
      </c>
      <c r="G259" s="139" t="s">
        <v>300</v>
      </c>
      <c r="H259" s="140">
        <v>15</v>
      </c>
      <c r="I259" s="141"/>
      <c r="J259" s="142">
        <f t="shared" si="70"/>
        <v>0</v>
      </c>
      <c r="K259" s="143"/>
      <c r="L259" s="28"/>
      <c r="M259" s="144" t="s">
        <v>1</v>
      </c>
      <c r="N259" s="145" t="s">
        <v>38</v>
      </c>
      <c r="P259" s="146">
        <f t="shared" si="71"/>
        <v>0</v>
      </c>
      <c r="Q259" s="146">
        <v>0</v>
      </c>
      <c r="R259" s="146">
        <f t="shared" si="72"/>
        <v>0</v>
      </c>
      <c r="S259" s="146">
        <v>0</v>
      </c>
      <c r="T259" s="147">
        <f t="shared" si="73"/>
        <v>0</v>
      </c>
      <c r="AR259" s="148" t="s">
        <v>188</v>
      </c>
      <c r="AT259" s="148" t="s">
        <v>159</v>
      </c>
      <c r="AU259" s="148" t="s">
        <v>164</v>
      </c>
      <c r="AY259" s="13" t="s">
        <v>157</v>
      </c>
      <c r="BE259" s="149">
        <f t="shared" si="74"/>
        <v>0</v>
      </c>
      <c r="BF259" s="149">
        <f t="shared" si="75"/>
        <v>0</v>
      </c>
      <c r="BG259" s="149">
        <f t="shared" si="76"/>
        <v>0</v>
      </c>
      <c r="BH259" s="149">
        <f t="shared" si="77"/>
        <v>0</v>
      </c>
      <c r="BI259" s="149">
        <f t="shared" si="78"/>
        <v>0</v>
      </c>
      <c r="BJ259" s="13" t="s">
        <v>164</v>
      </c>
      <c r="BK259" s="149">
        <f t="shared" si="79"/>
        <v>0</v>
      </c>
      <c r="BL259" s="13" t="s">
        <v>188</v>
      </c>
      <c r="BM259" s="148" t="s">
        <v>1574</v>
      </c>
    </row>
    <row r="260" spans="2:65" s="1" customFormat="1" ht="24.2" customHeight="1">
      <c r="B260" s="135"/>
      <c r="C260" s="150" t="s">
        <v>362</v>
      </c>
      <c r="D260" s="150" t="s">
        <v>276</v>
      </c>
      <c r="E260" s="151" t="s">
        <v>1575</v>
      </c>
      <c r="F260" s="152" t="s">
        <v>1576</v>
      </c>
      <c r="G260" s="153" t="s">
        <v>300</v>
      </c>
      <c r="H260" s="154">
        <v>11</v>
      </c>
      <c r="I260" s="155"/>
      <c r="J260" s="156">
        <f t="shared" si="70"/>
        <v>0</v>
      </c>
      <c r="K260" s="157"/>
      <c r="L260" s="158"/>
      <c r="M260" s="159" t="s">
        <v>1</v>
      </c>
      <c r="N260" s="160" t="s">
        <v>38</v>
      </c>
      <c r="P260" s="146">
        <f t="shared" si="71"/>
        <v>0</v>
      </c>
      <c r="Q260" s="146">
        <v>1.83E-2</v>
      </c>
      <c r="R260" s="146">
        <f t="shared" si="72"/>
        <v>0.20130000000000001</v>
      </c>
      <c r="S260" s="146">
        <v>0</v>
      </c>
      <c r="T260" s="147">
        <f t="shared" si="73"/>
        <v>0</v>
      </c>
      <c r="AR260" s="148" t="s">
        <v>218</v>
      </c>
      <c r="AT260" s="148" t="s">
        <v>276</v>
      </c>
      <c r="AU260" s="148" t="s">
        <v>164</v>
      </c>
      <c r="AY260" s="13" t="s">
        <v>157</v>
      </c>
      <c r="BE260" s="149">
        <f t="shared" si="74"/>
        <v>0</v>
      </c>
      <c r="BF260" s="149">
        <f t="shared" si="75"/>
        <v>0</v>
      </c>
      <c r="BG260" s="149">
        <f t="shared" si="76"/>
        <v>0</v>
      </c>
      <c r="BH260" s="149">
        <f t="shared" si="77"/>
        <v>0</v>
      </c>
      <c r="BI260" s="149">
        <f t="shared" si="78"/>
        <v>0</v>
      </c>
      <c r="BJ260" s="13" t="s">
        <v>164</v>
      </c>
      <c r="BK260" s="149">
        <f t="shared" si="79"/>
        <v>0</v>
      </c>
      <c r="BL260" s="13" t="s">
        <v>188</v>
      </c>
      <c r="BM260" s="148" t="s">
        <v>1577</v>
      </c>
    </row>
    <row r="261" spans="2:65" s="1" customFormat="1" ht="24.2" customHeight="1">
      <c r="B261" s="135"/>
      <c r="C261" s="150" t="s">
        <v>566</v>
      </c>
      <c r="D261" s="150" t="s">
        <v>276</v>
      </c>
      <c r="E261" s="151" t="s">
        <v>1578</v>
      </c>
      <c r="F261" s="152" t="s">
        <v>1579</v>
      </c>
      <c r="G261" s="153" t="s">
        <v>300</v>
      </c>
      <c r="H261" s="154">
        <v>4</v>
      </c>
      <c r="I261" s="155"/>
      <c r="J261" s="156">
        <f t="shared" si="70"/>
        <v>0</v>
      </c>
      <c r="K261" s="157"/>
      <c r="L261" s="158"/>
      <c r="M261" s="159" t="s">
        <v>1</v>
      </c>
      <c r="N261" s="160" t="s">
        <v>38</v>
      </c>
      <c r="P261" s="146">
        <f t="shared" si="71"/>
        <v>0</v>
      </c>
      <c r="Q261" s="146">
        <v>2.3E-2</v>
      </c>
      <c r="R261" s="146">
        <f t="shared" si="72"/>
        <v>9.1999999999999998E-2</v>
      </c>
      <c r="S261" s="146">
        <v>0</v>
      </c>
      <c r="T261" s="147">
        <f t="shared" si="73"/>
        <v>0</v>
      </c>
      <c r="AR261" s="148" t="s">
        <v>218</v>
      </c>
      <c r="AT261" s="148" t="s">
        <v>276</v>
      </c>
      <c r="AU261" s="148" t="s">
        <v>164</v>
      </c>
      <c r="AY261" s="13" t="s">
        <v>157</v>
      </c>
      <c r="BE261" s="149">
        <f t="shared" si="74"/>
        <v>0</v>
      </c>
      <c r="BF261" s="149">
        <f t="shared" si="75"/>
        <v>0</v>
      </c>
      <c r="BG261" s="149">
        <f t="shared" si="76"/>
        <v>0</v>
      </c>
      <c r="BH261" s="149">
        <f t="shared" si="77"/>
        <v>0</v>
      </c>
      <c r="BI261" s="149">
        <f t="shared" si="78"/>
        <v>0</v>
      </c>
      <c r="BJ261" s="13" t="s">
        <v>164</v>
      </c>
      <c r="BK261" s="149">
        <f t="shared" si="79"/>
        <v>0</v>
      </c>
      <c r="BL261" s="13" t="s">
        <v>188</v>
      </c>
      <c r="BM261" s="148" t="s">
        <v>1580</v>
      </c>
    </row>
    <row r="262" spans="2:65" s="1" customFormat="1" ht="24.2" customHeight="1">
      <c r="B262" s="135"/>
      <c r="C262" s="136" t="s">
        <v>366</v>
      </c>
      <c r="D262" s="136" t="s">
        <v>159</v>
      </c>
      <c r="E262" s="137" t="s">
        <v>1581</v>
      </c>
      <c r="F262" s="138" t="s">
        <v>1582</v>
      </c>
      <c r="G262" s="139" t="s">
        <v>300</v>
      </c>
      <c r="H262" s="140">
        <v>7</v>
      </c>
      <c r="I262" s="141"/>
      <c r="J262" s="142">
        <f t="shared" si="70"/>
        <v>0</v>
      </c>
      <c r="K262" s="143"/>
      <c r="L262" s="28"/>
      <c r="M262" s="144" t="s">
        <v>1</v>
      </c>
      <c r="N262" s="145" t="s">
        <v>38</v>
      </c>
      <c r="P262" s="146">
        <f t="shared" si="71"/>
        <v>0</v>
      </c>
      <c r="Q262" s="146">
        <v>0</v>
      </c>
      <c r="R262" s="146">
        <f t="shared" si="72"/>
        <v>0</v>
      </c>
      <c r="S262" s="146">
        <v>0</v>
      </c>
      <c r="T262" s="147">
        <f t="shared" si="73"/>
        <v>0</v>
      </c>
      <c r="AR262" s="148" t="s">
        <v>188</v>
      </c>
      <c r="AT262" s="148" t="s">
        <v>159</v>
      </c>
      <c r="AU262" s="148" t="s">
        <v>164</v>
      </c>
      <c r="AY262" s="13" t="s">
        <v>157</v>
      </c>
      <c r="BE262" s="149">
        <f t="shared" si="74"/>
        <v>0</v>
      </c>
      <c r="BF262" s="149">
        <f t="shared" si="75"/>
        <v>0</v>
      </c>
      <c r="BG262" s="149">
        <f t="shared" si="76"/>
        <v>0</v>
      </c>
      <c r="BH262" s="149">
        <f t="shared" si="77"/>
        <v>0</v>
      </c>
      <c r="BI262" s="149">
        <f t="shared" si="78"/>
        <v>0</v>
      </c>
      <c r="BJ262" s="13" t="s">
        <v>164</v>
      </c>
      <c r="BK262" s="149">
        <f t="shared" si="79"/>
        <v>0</v>
      </c>
      <c r="BL262" s="13" t="s">
        <v>188</v>
      </c>
      <c r="BM262" s="148" t="s">
        <v>1583</v>
      </c>
    </row>
    <row r="263" spans="2:65" s="1" customFormat="1" ht="24.2" customHeight="1">
      <c r="B263" s="135"/>
      <c r="C263" s="150" t="s">
        <v>573</v>
      </c>
      <c r="D263" s="150" t="s">
        <v>276</v>
      </c>
      <c r="E263" s="151" t="s">
        <v>1584</v>
      </c>
      <c r="F263" s="152" t="s">
        <v>1585</v>
      </c>
      <c r="G263" s="153" t="s">
        <v>300</v>
      </c>
      <c r="H263" s="154">
        <v>7</v>
      </c>
      <c r="I263" s="155"/>
      <c r="J263" s="156">
        <f t="shared" si="70"/>
        <v>0</v>
      </c>
      <c r="K263" s="157"/>
      <c r="L263" s="158"/>
      <c r="M263" s="159" t="s">
        <v>1</v>
      </c>
      <c r="N263" s="160" t="s">
        <v>38</v>
      </c>
      <c r="P263" s="146">
        <f t="shared" si="71"/>
        <v>0</v>
      </c>
      <c r="Q263" s="146">
        <v>9.8499999999999994E-3</v>
      </c>
      <c r="R263" s="146">
        <f t="shared" si="72"/>
        <v>6.8949999999999997E-2</v>
      </c>
      <c r="S263" s="146">
        <v>0</v>
      </c>
      <c r="T263" s="147">
        <f t="shared" si="73"/>
        <v>0</v>
      </c>
      <c r="AR263" s="148" t="s">
        <v>218</v>
      </c>
      <c r="AT263" s="148" t="s">
        <v>276</v>
      </c>
      <c r="AU263" s="148" t="s">
        <v>164</v>
      </c>
      <c r="AY263" s="13" t="s">
        <v>157</v>
      </c>
      <c r="BE263" s="149">
        <f t="shared" si="74"/>
        <v>0</v>
      </c>
      <c r="BF263" s="149">
        <f t="shared" si="75"/>
        <v>0</v>
      </c>
      <c r="BG263" s="149">
        <f t="shared" si="76"/>
        <v>0</v>
      </c>
      <c r="BH263" s="149">
        <f t="shared" si="77"/>
        <v>0</v>
      </c>
      <c r="BI263" s="149">
        <f t="shared" si="78"/>
        <v>0</v>
      </c>
      <c r="BJ263" s="13" t="s">
        <v>164</v>
      </c>
      <c r="BK263" s="149">
        <f t="shared" si="79"/>
        <v>0</v>
      </c>
      <c r="BL263" s="13" t="s">
        <v>188</v>
      </c>
      <c r="BM263" s="148" t="s">
        <v>1586</v>
      </c>
    </row>
    <row r="264" spans="2:65" s="1" customFormat="1" ht="16.5" customHeight="1">
      <c r="B264" s="135"/>
      <c r="C264" s="136" t="s">
        <v>369</v>
      </c>
      <c r="D264" s="136" t="s">
        <v>159</v>
      </c>
      <c r="E264" s="137" t="s">
        <v>1587</v>
      </c>
      <c r="F264" s="138" t="s">
        <v>1588</v>
      </c>
      <c r="G264" s="139" t="s">
        <v>300</v>
      </c>
      <c r="H264" s="140">
        <v>7</v>
      </c>
      <c r="I264" s="141"/>
      <c r="J264" s="142">
        <f t="shared" si="70"/>
        <v>0</v>
      </c>
      <c r="K264" s="143"/>
      <c r="L264" s="28"/>
      <c r="M264" s="144" t="s">
        <v>1</v>
      </c>
      <c r="N264" s="145" t="s">
        <v>38</v>
      </c>
      <c r="P264" s="146">
        <f t="shared" si="71"/>
        <v>0</v>
      </c>
      <c r="Q264" s="146">
        <v>2.8420000000000002E-4</v>
      </c>
      <c r="R264" s="146">
        <f t="shared" si="72"/>
        <v>1.9894000000000001E-3</v>
      </c>
      <c r="S264" s="146">
        <v>0</v>
      </c>
      <c r="T264" s="147">
        <f t="shared" si="73"/>
        <v>0</v>
      </c>
      <c r="AR264" s="148" t="s">
        <v>188</v>
      </c>
      <c r="AT264" s="148" t="s">
        <v>159</v>
      </c>
      <c r="AU264" s="148" t="s">
        <v>164</v>
      </c>
      <c r="AY264" s="13" t="s">
        <v>157</v>
      </c>
      <c r="BE264" s="149">
        <f t="shared" si="74"/>
        <v>0</v>
      </c>
      <c r="BF264" s="149">
        <f t="shared" si="75"/>
        <v>0</v>
      </c>
      <c r="BG264" s="149">
        <f t="shared" si="76"/>
        <v>0</v>
      </c>
      <c r="BH264" s="149">
        <f t="shared" si="77"/>
        <v>0</v>
      </c>
      <c r="BI264" s="149">
        <f t="shared" si="78"/>
        <v>0</v>
      </c>
      <c r="BJ264" s="13" t="s">
        <v>164</v>
      </c>
      <c r="BK264" s="149">
        <f t="shared" si="79"/>
        <v>0</v>
      </c>
      <c r="BL264" s="13" t="s">
        <v>188</v>
      </c>
      <c r="BM264" s="148" t="s">
        <v>1589</v>
      </c>
    </row>
    <row r="265" spans="2:65" s="1" customFormat="1" ht="24.2" customHeight="1">
      <c r="B265" s="135"/>
      <c r="C265" s="150" t="s">
        <v>580</v>
      </c>
      <c r="D265" s="150" t="s">
        <v>276</v>
      </c>
      <c r="E265" s="151" t="s">
        <v>1590</v>
      </c>
      <c r="F265" s="152" t="s">
        <v>1591</v>
      </c>
      <c r="G265" s="153" t="s">
        <v>300</v>
      </c>
      <c r="H265" s="154">
        <v>7</v>
      </c>
      <c r="I265" s="155"/>
      <c r="J265" s="156">
        <f t="shared" si="70"/>
        <v>0</v>
      </c>
      <c r="K265" s="157"/>
      <c r="L265" s="158"/>
      <c r="M265" s="159" t="s">
        <v>1</v>
      </c>
      <c r="N265" s="160" t="s">
        <v>38</v>
      </c>
      <c r="P265" s="146">
        <f t="shared" si="71"/>
        <v>0</v>
      </c>
      <c r="Q265" s="146">
        <v>1.7000000000000001E-2</v>
      </c>
      <c r="R265" s="146">
        <f t="shared" si="72"/>
        <v>0.11900000000000001</v>
      </c>
      <c r="S265" s="146">
        <v>0</v>
      </c>
      <c r="T265" s="147">
        <f t="shared" si="73"/>
        <v>0</v>
      </c>
      <c r="AR265" s="148" t="s">
        <v>218</v>
      </c>
      <c r="AT265" s="148" t="s">
        <v>276</v>
      </c>
      <c r="AU265" s="148" t="s">
        <v>164</v>
      </c>
      <c r="AY265" s="13" t="s">
        <v>157</v>
      </c>
      <c r="BE265" s="149">
        <f t="shared" si="74"/>
        <v>0</v>
      </c>
      <c r="BF265" s="149">
        <f t="shared" si="75"/>
        <v>0</v>
      </c>
      <c r="BG265" s="149">
        <f t="shared" si="76"/>
        <v>0</v>
      </c>
      <c r="BH265" s="149">
        <f t="shared" si="77"/>
        <v>0</v>
      </c>
      <c r="BI265" s="149">
        <f t="shared" si="78"/>
        <v>0</v>
      </c>
      <c r="BJ265" s="13" t="s">
        <v>164</v>
      </c>
      <c r="BK265" s="149">
        <f t="shared" si="79"/>
        <v>0</v>
      </c>
      <c r="BL265" s="13" t="s">
        <v>188</v>
      </c>
      <c r="BM265" s="148" t="s">
        <v>1592</v>
      </c>
    </row>
    <row r="266" spans="2:65" s="1" customFormat="1" ht="24.2" customHeight="1">
      <c r="B266" s="135"/>
      <c r="C266" s="136" t="s">
        <v>373</v>
      </c>
      <c r="D266" s="136" t="s">
        <v>159</v>
      </c>
      <c r="E266" s="137" t="s">
        <v>1593</v>
      </c>
      <c r="F266" s="138" t="s">
        <v>1594</v>
      </c>
      <c r="G266" s="139" t="s">
        <v>1524</v>
      </c>
      <c r="H266" s="140">
        <v>24</v>
      </c>
      <c r="I266" s="141"/>
      <c r="J266" s="142">
        <f t="shared" si="70"/>
        <v>0</v>
      </c>
      <c r="K266" s="143"/>
      <c r="L266" s="28"/>
      <c r="M266" s="144" t="s">
        <v>1</v>
      </c>
      <c r="N266" s="145" t="s">
        <v>38</v>
      </c>
      <c r="P266" s="146">
        <f t="shared" si="71"/>
        <v>0</v>
      </c>
      <c r="Q266" s="146">
        <v>0</v>
      </c>
      <c r="R266" s="146">
        <f t="shared" si="72"/>
        <v>0</v>
      </c>
      <c r="S266" s="146">
        <v>1.9460000000000002E-2</v>
      </c>
      <c r="T266" s="147">
        <f t="shared" si="73"/>
        <v>0.46704000000000001</v>
      </c>
      <c r="AR266" s="148" t="s">
        <v>188</v>
      </c>
      <c r="AT266" s="148" t="s">
        <v>159</v>
      </c>
      <c r="AU266" s="148" t="s">
        <v>164</v>
      </c>
      <c r="AY266" s="13" t="s">
        <v>157</v>
      </c>
      <c r="BE266" s="149">
        <f t="shared" si="74"/>
        <v>0</v>
      </c>
      <c r="BF266" s="149">
        <f t="shared" si="75"/>
        <v>0</v>
      </c>
      <c r="BG266" s="149">
        <f t="shared" si="76"/>
        <v>0</v>
      </c>
      <c r="BH266" s="149">
        <f t="shared" si="77"/>
        <v>0</v>
      </c>
      <c r="BI266" s="149">
        <f t="shared" si="78"/>
        <v>0</v>
      </c>
      <c r="BJ266" s="13" t="s">
        <v>164</v>
      </c>
      <c r="BK266" s="149">
        <f t="shared" si="79"/>
        <v>0</v>
      </c>
      <c r="BL266" s="13" t="s">
        <v>188</v>
      </c>
      <c r="BM266" s="148" t="s">
        <v>1595</v>
      </c>
    </row>
    <row r="267" spans="2:65" s="1" customFormat="1" ht="24.2" customHeight="1">
      <c r="B267" s="135"/>
      <c r="C267" s="136" t="s">
        <v>587</v>
      </c>
      <c r="D267" s="136" t="s">
        <v>159</v>
      </c>
      <c r="E267" s="137" t="s">
        <v>1596</v>
      </c>
      <c r="F267" s="138" t="s">
        <v>1597</v>
      </c>
      <c r="G267" s="139" t="s">
        <v>300</v>
      </c>
      <c r="H267" s="140">
        <v>1</v>
      </c>
      <c r="I267" s="141"/>
      <c r="J267" s="142">
        <f t="shared" si="70"/>
        <v>0</v>
      </c>
      <c r="K267" s="143"/>
      <c r="L267" s="28"/>
      <c r="M267" s="144" t="s">
        <v>1</v>
      </c>
      <c r="N267" s="145" t="s">
        <v>38</v>
      </c>
      <c r="P267" s="146">
        <f t="shared" si="71"/>
        <v>0</v>
      </c>
      <c r="Q267" s="146">
        <v>2.3E-3</v>
      </c>
      <c r="R267" s="146">
        <f t="shared" si="72"/>
        <v>2.3E-3</v>
      </c>
      <c r="S267" s="146">
        <v>0</v>
      </c>
      <c r="T267" s="147">
        <f t="shared" si="73"/>
        <v>0</v>
      </c>
      <c r="AR267" s="148" t="s">
        <v>188</v>
      </c>
      <c r="AT267" s="148" t="s">
        <v>159</v>
      </c>
      <c r="AU267" s="148" t="s">
        <v>164</v>
      </c>
      <c r="AY267" s="13" t="s">
        <v>157</v>
      </c>
      <c r="BE267" s="149">
        <f t="shared" si="74"/>
        <v>0</v>
      </c>
      <c r="BF267" s="149">
        <f t="shared" si="75"/>
        <v>0</v>
      </c>
      <c r="BG267" s="149">
        <f t="shared" si="76"/>
        <v>0</v>
      </c>
      <c r="BH267" s="149">
        <f t="shared" si="77"/>
        <v>0</v>
      </c>
      <c r="BI267" s="149">
        <f t="shared" si="78"/>
        <v>0</v>
      </c>
      <c r="BJ267" s="13" t="s">
        <v>164</v>
      </c>
      <c r="BK267" s="149">
        <f t="shared" si="79"/>
        <v>0</v>
      </c>
      <c r="BL267" s="13" t="s">
        <v>188</v>
      </c>
      <c r="BM267" s="148" t="s">
        <v>1598</v>
      </c>
    </row>
    <row r="268" spans="2:65" s="1" customFormat="1" ht="24.2" customHeight="1">
      <c r="B268" s="135"/>
      <c r="C268" s="150" t="s">
        <v>376</v>
      </c>
      <c r="D268" s="150" t="s">
        <v>276</v>
      </c>
      <c r="E268" s="151" t="s">
        <v>1599</v>
      </c>
      <c r="F268" s="152" t="s">
        <v>1600</v>
      </c>
      <c r="G268" s="153" t="s">
        <v>300</v>
      </c>
      <c r="H268" s="154">
        <v>1</v>
      </c>
      <c r="I268" s="155"/>
      <c r="J268" s="156">
        <f t="shared" si="70"/>
        <v>0</v>
      </c>
      <c r="K268" s="157"/>
      <c r="L268" s="158"/>
      <c r="M268" s="159" t="s">
        <v>1</v>
      </c>
      <c r="N268" s="160" t="s">
        <v>38</v>
      </c>
      <c r="P268" s="146">
        <f t="shared" si="71"/>
        <v>0</v>
      </c>
      <c r="Q268" s="146">
        <v>1.35E-2</v>
      </c>
      <c r="R268" s="146">
        <f t="shared" si="72"/>
        <v>1.35E-2</v>
      </c>
      <c r="S268" s="146">
        <v>0</v>
      </c>
      <c r="T268" s="147">
        <f t="shared" si="73"/>
        <v>0</v>
      </c>
      <c r="AR268" s="148" t="s">
        <v>218</v>
      </c>
      <c r="AT268" s="148" t="s">
        <v>276</v>
      </c>
      <c r="AU268" s="148" t="s">
        <v>164</v>
      </c>
      <c r="AY268" s="13" t="s">
        <v>157</v>
      </c>
      <c r="BE268" s="149">
        <f t="shared" si="74"/>
        <v>0</v>
      </c>
      <c r="BF268" s="149">
        <f t="shared" si="75"/>
        <v>0</v>
      </c>
      <c r="BG268" s="149">
        <f t="shared" si="76"/>
        <v>0</v>
      </c>
      <c r="BH268" s="149">
        <f t="shared" si="77"/>
        <v>0</v>
      </c>
      <c r="BI268" s="149">
        <f t="shared" si="78"/>
        <v>0</v>
      </c>
      <c r="BJ268" s="13" t="s">
        <v>164</v>
      </c>
      <c r="BK268" s="149">
        <f t="shared" si="79"/>
        <v>0</v>
      </c>
      <c r="BL268" s="13" t="s">
        <v>188</v>
      </c>
      <c r="BM268" s="148" t="s">
        <v>1601</v>
      </c>
    </row>
    <row r="269" spans="2:65" s="1" customFormat="1" ht="16.5" customHeight="1">
      <c r="B269" s="135"/>
      <c r="C269" s="150" t="s">
        <v>594</v>
      </c>
      <c r="D269" s="150" t="s">
        <v>276</v>
      </c>
      <c r="E269" s="151" t="s">
        <v>1602</v>
      </c>
      <c r="F269" s="152" t="s">
        <v>1603</v>
      </c>
      <c r="G269" s="153" t="s">
        <v>300</v>
      </c>
      <c r="H269" s="154">
        <v>2</v>
      </c>
      <c r="I269" s="155"/>
      <c r="J269" s="156">
        <f t="shared" si="70"/>
        <v>0</v>
      </c>
      <c r="K269" s="157"/>
      <c r="L269" s="158"/>
      <c r="M269" s="159" t="s">
        <v>1</v>
      </c>
      <c r="N269" s="160" t="s">
        <v>38</v>
      </c>
      <c r="P269" s="146">
        <f t="shared" si="71"/>
        <v>0</v>
      </c>
      <c r="Q269" s="146">
        <v>1.35E-2</v>
      </c>
      <c r="R269" s="146">
        <f t="shared" si="72"/>
        <v>2.7E-2</v>
      </c>
      <c r="S269" s="146">
        <v>0</v>
      </c>
      <c r="T269" s="147">
        <f t="shared" si="73"/>
        <v>0</v>
      </c>
      <c r="AR269" s="148" t="s">
        <v>218</v>
      </c>
      <c r="AT269" s="148" t="s">
        <v>276</v>
      </c>
      <c r="AU269" s="148" t="s">
        <v>164</v>
      </c>
      <c r="AY269" s="13" t="s">
        <v>157</v>
      </c>
      <c r="BE269" s="149">
        <f t="shared" si="74"/>
        <v>0</v>
      </c>
      <c r="BF269" s="149">
        <f t="shared" si="75"/>
        <v>0</v>
      </c>
      <c r="BG269" s="149">
        <f t="shared" si="76"/>
        <v>0</v>
      </c>
      <c r="BH269" s="149">
        <f t="shared" si="77"/>
        <v>0</v>
      </c>
      <c r="BI269" s="149">
        <f t="shared" si="78"/>
        <v>0</v>
      </c>
      <c r="BJ269" s="13" t="s">
        <v>164</v>
      </c>
      <c r="BK269" s="149">
        <f t="shared" si="79"/>
        <v>0</v>
      </c>
      <c r="BL269" s="13" t="s">
        <v>188</v>
      </c>
      <c r="BM269" s="148" t="s">
        <v>1604</v>
      </c>
    </row>
    <row r="270" spans="2:65" s="1" customFormat="1" ht="24.2" customHeight="1">
      <c r="B270" s="135"/>
      <c r="C270" s="136" t="s">
        <v>380</v>
      </c>
      <c r="D270" s="136" t="s">
        <v>159</v>
      </c>
      <c r="E270" s="137" t="s">
        <v>1605</v>
      </c>
      <c r="F270" s="138" t="s">
        <v>1606</v>
      </c>
      <c r="G270" s="139" t="s">
        <v>300</v>
      </c>
      <c r="H270" s="140">
        <v>17</v>
      </c>
      <c r="I270" s="141"/>
      <c r="J270" s="142">
        <f t="shared" si="70"/>
        <v>0</v>
      </c>
      <c r="K270" s="143"/>
      <c r="L270" s="28"/>
      <c r="M270" s="144" t="s">
        <v>1</v>
      </c>
      <c r="N270" s="145" t="s">
        <v>38</v>
      </c>
      <c r="P270" s="146">
        <f t="shared" si="71"/>
        <v>0</v>
      </c>
      <c r="Q270" s="146">
        <v>2.7999999999999998E-4</v>
      </c>
      <c r="R270" s="146">
        <f t="shared" si="72"/>
        <v>4.7599999999999995E-3</v>
      </c>
      <c r="S270" s="146">
        <v>0</v>
      </c>
      <c r="T270" s="147">
        <f t="shared" si="73"/>
        <v>0</v>
      </c>
      <c r="AR270" s="148" t="s">
        <v>188</v>
      </c>
      <c r="AT270" s="148" t="s">
        <v>159</v>
      </c>
      <c r="AU270" s="148" t="s">
        <v>164</v>
      </c>
      <c r="AY270" s="13" t="s">
        <v>157</v>
      </c>
      <c r="BE270" s="149">
        <f t="shared" si="74"/>
        <v>0</v>
      </c>
      <c r="BF270" s="149">
        <f t="shared" si="75"/>
        <v>0</v>
      </c>
      <c r="BG270" s="149">
        <f t="shared" si="76"/>
        <v>0</v>
      </c>
      <c r="BH270" s="149">
        <f t="shared" si="77"/>
        <v>0</v>
      </c>
      <c r="BI270" s="149">
        <f t="shared" si="78"/>
        <v>0</v>
      </c>
      <c r="BJ270" s="13" t="s">
        <v>164</v>
      </c>
      <c r="BK270" s="149">
        <f t="shared" si="79"/>
        <v>0</v>
      </c>
      <c r="BL270" s="13" t="s">
        <v>188</v>
      </c>
      <c r="BM270" s="148" t="s">
        <v>1607</v>
      </c>
    </row>
    <row r="271" spans="2:65" s="1" customFormat="1" ht="16.5" customHeight="1">
      <c r="B271" s="135"/>
      <c r="C271" s="150" t="s">
        <v>602</v>
      </c>
      <c r="D271" s="150" t="s">
        <v>276</v>
      </c>
      <c r="E271" s="151" t="s">
        <v>1608</v>
      </c>
      <c r="F271" s="152" t="s">
        <v>1609</v>
      </c>
      <c r="G271" s="153" t="s">
        <v>300</v>
      </c>
      <c r="H271" s="154">
        <v>17</v>
      </c>
      <c r="I271" s="155"/>
      <c r="J271" s="156">
        <f t="shared" si="70"/>
        <v>0</v>
      </c>
      <c r="K271" s="157"/>
      <c r="L271" s="158"/>
      <c r="M271" s="159" t="s">
        <v>1</v>
      </c>
      <c r="N271" s="160" t="s">
        <v>38</v>
      </c>
      <c r="P271" s="146">
        <f t="shared" si="71"/>
        <v>0</v>
      </c>
      <c r="Q271" s="146">
        <v>1.41E-2</v>
      </c>
      <c r="R271" s="146">
        <f t="shared" si="72"/>
        <v>0.2397</v>
      </c>
      <c r="S271" s="146">
        <v>0</v>
      </c>
      <c r="T271" s="147">
        <f t="shared" si="73"/>
        <v>0</v>
      </c>
      <c r="AR271" s="148" t="s">
        <v>218</v>
      </c>
      <c r="AT271" s="148" t="s">
        <v>276</v>
      </c>
      <c r="AU271" s="148" t="s">
        <v>164</v>
      </c>
      <c r="AY271" s="13" t="s">
        <v>157</v>
      </c>
      <c r="BE271" s="149">
        <f t="shared" si="74"/>
        <v>0</v>
      </c>
      <c r="BF271" s="149">
        <f t="shared" si="75"/>
        <v>0</v>
      </c>
      <c r="BG271" s="149">
        <f t="shared" si="76"/>
        <v>0</v>
      </c>
      <c r="BH271" s="149">
        <f t="shared" si="77"/>
        <v>0</v>
      </c>
      <c r="BI271" s="149">
        <f t="shared" si="78"/>
        <v>0</v>
      </c>
      <c r="BJ271" s="13" t="s">
        <v>164</v>
      </c>
      <c r="BK271" s="149">
        <f t="shared" si="79"/>
        <v>0</v>
      </c>
      <c r="BL271" s="13" t="s">
        <v>188</v>
      </c>
      <c r="BM271" s="148" t="s">
        <v>1610</v>
      </c>
    </row>
    <row r="272" spans="2:65" s="1" customFormat="1" ht="24.2" customHeight="1">
      <c r="B272" s="135"/>
      <c r="C272" s="136" t="s">
        <v>383</v>
      </c>
      <c r="D272" s="136" t="s">
        <v>159</v>
      </c>
      <c r="E272" s="137" t="s">
        <v>1611</v>
      </c>
      <c r="F272" s="138" t="s">
        <v>1612</v>
      </c>
      <c r="G272" s="139" t="s">
        <v>1524</v>
      </c>
      <c r="H272" s="140">
        <v>2</v>
      </c>
      <c r="I272" s="141"/>
      <c r="J272" s="142">
        <f t="shared" si="70"/>
        <v>0</v>
      </c>
      <c r="K272" s="143"/>
      <c r="L272" s="28"/>
      <c r="M272" s="144" t="s">
        <v>1</v>
      </c>
      <c r="N272" s="145" t="s">
        <v>38</v>
      </c>
      <c r="P272" s="146">
        <f t="shared" si="71"/>
        <v>0</v>
      </c>
      <c r="Q272" s="146">
        <v>0</v>
      </c>
      <c r="R272" s="146">
        <f t="shared" si="72"/>
        <v>0</v>
      </c>
      <c r="S272" s="146">
        <v>8.5099999999999995E-2</v>
      </c>
      <c r="T272" s="147">
        <f t="shared" si="73"/>
        <v>0.17019999999999999</v>
      </c>
      <c r="AR272" s="148" t="s">
        <v>188</v>
      </c>
      <c r="AT272" s="148" t="s">
        <v>159</v>
      </c>
      <c r="AU272" s="148" t="s">
        <v>164</v>
      </c>
      <c r="AY272" s="13" t="s">
        <v>157</v>
      </c>
      <c r="BE272" s="149">
        <f t="shared" si="74"/>
        <v>0</v>
      </c>
      <c r="BF272" s="149">
        <f t="shared" si="75"/>
        <v>0</v>
      </c>
      <c r="BG272" s="149">
        <f t="shared" si="76"/>
        <v>0</v>
      </c>
      <c r="BH272" s="149">
        <f t="shared" si="77"/>
        <v>0</v>
      </c>
      <c r="BI272" s="149">
        <f t="shared" si="78"/>
        <v>0</v>
      </c>
      <c r="BJ272" s="13" t="s">
        <v>164</v>
      </c>
      <c r="BK272" s="149">
        <f t="shared" si="79"/>
        <v>0</v>
      </c>
      <c r="BL272" s="13" t="s">
        <v>188</v>
      </c>
      <c r="BM272" s="148" t="s">
        <v>1613</v>
      </c>
    </row>
    <row r="273" spans="2:65" s="1" customFormat="1" ht="24.2" customHeight="1">
      <c r="B273" s="135"/>
      <c r="C273" s="136" t="s">
        <v>609</v>
      </c>
      <c r="D273" s="136" t="s">
        <v>159</v>
      </c>
      <c r="E273" s="137" t="s">
        <v>1614</v>
      </c>
      <c r="F273" s="138" t="s">
        <v>1615</v>
      </c>
      <c r="G273" s="139" t="s">
        <v>300</v>
      </c>
      <c r="H273" s="140">
        <v>2</v>
      </c>
      <c r="I273" s="141"/>
      <c r="J273" s="142">
        <f t="shared" si="70"/>
        <v>0</v>
      </c>
      <c r="K273" s="143"/>
      <c r="L273" s="28"/>
      <c r="M273" s="144" t="s">
        <v>1</v>
      </c>
      <c r="N273" s="145" t="s">
        <v>38</v>
      </c>
      <c r="P273" s="146">
        <f t="shared" si="71"/>
        <v>0</v>
      </c>
      <c r="Q273" s="146">
        <v>7.5000000000000002E-4</v>
      </c>
      <c r="R273" s="146">
        <f t="shared" si="72"/>
        <v>1.5E-3</v>
      </c>
      <c r="S273" s="146">
        <v>0</v>
      </c>
      <c r="T273" s="147">
        <f t="shared" si="73"/>
        <v>0</v>
      </c>
      <c r="AR273" s="148" t="s">
        <v>188</v>
      </c>
      <c r="AT273" s="148" t="s">
        <v>159</v>
      </c>
      <c r="AU273" s="148" t="s">
        <v>164</v>
      </c>
      <c r="AY273" s="13" t="s">
        <v>157</v>
      </c>
      <c r="BE273" s="149">
        <f t="shared" si="74"/>
        <v>0</v>
      </c>
      <c r="BF273" s="149">
        <f t="shared" si="75"/>
        <v>0</v>
      </c>
      <c r="BG273" s="149">
        <f t="shared" si="76"/>
        <v>0</v>
      </c>
      <c r="BH273" s="149">
        <f t="shared" si="77"/>
        <v>0</v>
      </c>
      <c r="BI273" s="149">
        <f t="shared" si="78"/>
        <v>0</v>
      </c>
      <c r="BJ273" s="13" t="s">
        <v>164</v>
      </c>
      <c r="BK273" s="149">
        <f t="shared" si="79"/>
        <v>0</v>
      </c>
      <c r="BL273" s="13" t="s">
        <v>188</v>
      </c>
      <c r="BM273" s="148" t="s">
        <v>1616</v>
      </c>
    </row>
    <row r="274" spans="2:65" s="1" customFormat="1" ht="49.15" customHeight="1">
      <c r="B274" s="135"/>
      <c r="C274" s="150" t="s">
        <v>387</v>
      </c>
      <c r="D274" s="150" t="s">
        <v>276</v>
      </c>
      <c r="E274" s="151" t="s">
        <v>1617</v>
      </c>
      <c r="F274" s="152" t="s">
        <v>1618</v>
      </c>
      <c r="G274" s="153" t="s">
        <v>300</v>
      </c>
      <c r="H274" s="154">
        <v>1</v>
      </c>
      <c r="I274" s="155"/>
      <c r="J274" s="156">
        <f t="shared" si="70"/>
        <v>0</v>
      </c>
      <c r="K274" s="157"/>
      <c r="L274" s="158"/>
      <c r="M274" s="159" t="s">
        <v>1</v>
      </c>
      <c r="N274" s="160" t="s">
        <v>38</v>
      </c>
      <c r="P274" s="146">
        <f t="shared" si="71"/>
        <v>0</v>
      </c>
      <c r="Q274" s="146">
        <v>1.7999999999999999E-2</v>
      </c>
      <c r="R274" s="146">
        <f t="shared" si="72"/>
        <v>1.7999999999999999E-2</v>
      </c>
      <c r="S274" s="146">
        <v>0</v>
      </c>
      <c r="T274" s="147">
        <f t="shared" si="73"/>
        <v>0</v>
      </c>
      <c r="AR274" s="148" t="s">
        <v>218</v>
      </c>
      <c r="AT274" s="148" t="s">
        <v>276</v>
      </c>
      <c r="AU274" s="148" t="s">
        <v>164</v>
      </c>
      <c r="AY274" s="13" t="s">
        <v>157</v>
      </c>
      <c r="BE274" s="149">
        <f t="shared" si="74"/>
        <v>0</v>
      </c>
      <c r="BF274" s="149">
        <f t="shared" si="75"/>
        <v>0</v>
      </c>
      <c r="BG274" s="149">
        <f t="shared" si="76"/>
        <v>0</v>
      </c>
      <c r="BH274" s="149">
        <f t="shared" si="77"/>
        <v>0</v>
      </c>
      <c r="BI274" s="149">
        <f t="shared" si="78"/>
        <v>0</v>
      </c>
      <c r="BJ274" s="13" t="s">
        <v>164</v>
      </c>
      <c r="BK274" s="149">
        <f t="shared" si="79"/>
        <v>0</v>
      </c>
      <c r="BL274" s="13" t="s">
        <v>188</v>
      </c>
      <c r="BM274" s="148" t="s">
        <v>1619</v>
      </c>
    </row>
    <row r="275" spans="2:65" s="1" customFormat="1" ht="24.2" customHeight="1">
      <c r="B275" s="135"/>
      <c r="C275" s="150" t="s">
        <v>616</v>
      </c>
      <c r="D275" s="150" t="s">
        <v>276</v>
      </c>
      <c r="E275" s="151" t="s">
        <v>1620</v>
      </c>
      <c r="F275" s="152" t="s">
        <v>1621</v>
      </c>
      <c r="G275" s="153" t="s">
        <v>300</v>
      </c>
      <c r="H275" s="154">
        <v>1</v>
      </c>
      <c r="I275" s="155"/>
      <c r="J275" s="156">
        <f t="shared" si="70"/>
        <v>0</v>
      </c>
      <c r="K275" s="157"/>
      <c r="L275" s="158"/>
      <c r="M275" s="159" t="s">
        <v>1</v>
      </c>
      <c r="N275" s="160" t="s">
        <v>38</v>
      </c>
      <c r="P275" s="146">
        <f t="shared" si="71"/>
        <v>0</v>
      </c>
      <c r="Q275" s="146">
        <v>1.7999999999999999E-2</v>
      </c>
      <c r="R275" s="146">
        <f t="shared" si="72"/>
        <v>1.7999999999999999E-2</v>
      </c>
      <c r="S275" s="146">
        <v>0</v>
      </c>
      <c r="T275" s="147">
        <f t="shared" si="73"/>
        <v>0</v>
      </c>
      <c r="AR275" s="148" t="s">
        <v>218</v>
      </c>
      <c r="AT275" s="148" t="s">
        <v>276</v>
      </c>
      <c r="AU275" s="148" t="s">
        <v>164</v>
      </c>
      <c r="AY275" s="13" t="s">
        <v>157</v>
      </c>
      <c r="BE275" s="149">
        <f t="shared" si="74"/>
        <v>0</v>
      </c>
      <c r="BF275" s="149">
        <f t="shared" si="75"/>
        <v>0</v>
      </c>
      <c r="BG275" s="149">
        <f t="shared" si="76"/>
        <v>0</v>
      </c>
      <c r="BH275" s="149">
        <f t="shared" si="77"/>
        <v>0</v>
      </c>
      <c r="BI275" s="149">
        <f t="shared" si="78"/>
        <v>0</v>
      </c>
      <c r="BJ275" s="13" t="s">
        <v>164</v>
      </c>
      <c r="BK275" s="149">
        <f t="shared" si="79"/>
        <v>0</v>
      </c>
      <c r="BL275" s="13" t="s">
        <v>188</v>
      </c>
      <c r="BM275" s="148" t="s">
        <v>1622</v>
      </c>
    </row>
    <row r="276" spans="2:65" s="1" customFormat="1" ht="24.2" customHeight="1">
      <c r="B276" s="135"/>
      <c r="C276" s="136" t="s">
        <v>390</v>
      </c>
      <c r="D276" s="136" t="s">
        <v>159</v>
      </c>
      <c r="E276" s="137" t="s">
        <v>1623</v>
      </c>
      <c r="F276" s="138" t="s">
        <v>1624</v>
      </c>
      <c r="G276" s="139" t="s">
        <v>1524</v>
      </c>
      <c r="H276" s="140">
        <v>8</v>
      </c>
      <c r="I276" s="141"/>
      <c r="J276" s="142">
        <f t="shared" si="70"/>
        <v>0</v>
      </c>
      <c r="K276" s="143"/>
      <c r="L276" s="28"/>
      <c r="M276" s="144" t="s">
        <v>1</v>
      </c>
      <c r="N276" s="145" t="s">
        <v>38</v>
      </c>
      <c r="P276" s="146">
        <f t="shared" si="71"/>
        <v>0</v>
      </c>
      <c r="Q276" s="146">
        <v>0</v>
      </c>
      <c r="R276" s="146">
        <f t="shared" si="72"/>
        <v>0</v>
      </c>
      <c r="S276" s="146">
        <v>8.7999999999999995E-2</v>
      </c>
      <c r="T276" s="147">
        <f t="shared" si="73"/>
        <v>0.70399999999999996</v>
      </c>
      <c r="AR276" s="148" t="s">
        <v>188</v>
      </c>
      <c r="AT276" s="148" t="s">
        <v>159</v>
      </c>
      <c r="AU276" s="148" t="s">
        <v>164</v>
      </c>
      <c r="AY276" s="13" t="s">
        <v>157</v>
      </c>
      <c r="BE276" s="149">
        <f t="shared" si="74"/>
        <v>0</v>
      </c>
      <c r="BF276" s="149">
        <f t="shared" si="75"/>
        <v>0</v>
      </c>
      <c r="BG276" s="149">
        <f t="shared" si="76"/>
        <v>0</v>
      </c>
      <c r="BH276" s="149">
        <f t="shared" si="77"/>
        <v>0</v>
      </c>
      <c r="BI276" s="149">
        <f t="shared" si="78"/>
        <v>0</v>
      </c>
      <c r="BJ276" s="13" t="s">
        <v>164</v>
      </c>
      <c r="BK276" s="149">
        <f t="shared" si="79"/>
        <v>0</v>
      </c>
      <c r="BL276" s="13" t="s">
        <v>188</v>
      </c>
      <c r="BM276" s="148" t="s">
        <v>1625</v>
      </c>
    </row>
    <row r="277" spans="2:65" s="1" customFormat="1" ht="24.2" customHeight="1">
      <c r="B277" s="135"/>
      <c r="C277" s="136" t="s">
        <v>623</v>
      </c>
      <c r="D277" s="136" t="s">
        <v>159</v>
      </c>
      <c r="E277" s="137" t="s">
        <v>1626</v>
      </c>
      <c r="F277" s="138" t="s">
        <v>1627</v>
      </c>
      <c r="G277" s="139" t="s">
        <v>1524</v>
      </c>
      <c r="H277" s="140">
        <v>8</v>
      </c>
      <c r="I277" s="141"/>
      <c r="J277" s="142">
        <f t="shared" si="70"/>
        <v>0</v>
      </c>
      <c r="K277" s="143"/>
      <c r="L277" s="28"/>
      <c r="M277" s="144" t="s">
        <v>1</v>
      </c>
      <c r="N277" s="145" t="s">
        <v>38</v>
      </c>
      <c r="P277" s="146">
        <f t="shared" si="71"/>
        <v>0</v>
      </c>
      <c r="Q277" s="146">
        <v>0</v>
      </c>
      <c r="R277" s="146">
        <f t="shared" si="72"/>
        <v>0</v>
      </c>
      <c r="S277" s="146">
        <v>2.4500000000000001E-2</v>
      </c>
      <c r="T277" s="147">
        <f t="shared" si="73"/>
        <v>0.19600000000000001</v>
      </c>
      <c r="AR277" s="148" t="s">
        <v>188</v>
      </c>
      <c r="AT277" s="148" t="s">
        <v>159</v>
      </c>
      <c r="AU277" s="148" t="s">
        <v>164</v>
      </c>
      <c r="AY277" s="13" t="s">
        <v>157</v>
      </c>
      <c r="BE277" s="149">
        <f t="shared" si="74"/>
        <v>0</v>
      </c>
      <c r="BF277" s="149">
        <f t="shared" si="75"/>
        <v>0</v>
      </c>
      <c r="BG277" s="149">
        <f t="shared" si="76"/>
        <v>0</v>
      </c>
      <c r="BH277" s="149">
        <f t="shared" si="77"/>
        <v>0</v>
      </c>
      <c r="BI277" s="149">
        <f t="shared" si="78"/>
        <v>0</v>
      </c>
      <c r="BJ277" s="13" t="s">
        <v>164</v>
      </c>
      <c r="BK277" s="149">
        <f t="shared" si="79"/>
        <v>0</v>
      </c>
      <c r="BL277" s="13" t="s">
        <v>188</v>
      </c>
      <c r="BM277" s="148" t="s">
        <v>1628</v>
      </c>
    </row>
    <row r="278" spans="2:65" s="1" customFormat="1" ht="24.2" customHeight="1">
      <c r="B278" s="135"/>
      <c r="C278" s="136" t="s">
        <v>394</v>
      </c>
      <c r="D278" s="136" t="s">
        <v>159</v>
      </c>
      <c r="E278" s="137" t="s">
        <v>1629</v>
      </c>
      <c r="F278" s="138" t="s">
        <v>1630</v>
      </c>
      <c r="G278" s="139" t="s">
        <v>300</v>
      </c>
      <c r="H278" s="140">
        <v>2</v>
      </c>
      <c r="I278" s="141"/>
      <c r="J278" s="142">
        <f t="shared" si="70"/>
        <v>0</v>
      </c>
      <c r="K278" s="143"/>
      <c r="L278" s="28"/>
      <c r="M278" s="144" t="s">
        <v>1</v>
      </c>
      <c r="N278" s="145" t="s">
        <v>38</v>
      </c>
      <c r="P278" s="146">
        <f t="shared" si="71"/>
        <v>0</v>
      </c>
      <c r="Q278" s="146">
        <v>4.4200000000000001E-4</v>
      </c>
      <c r="R278" s="146">
        <f t="shared" si="72"/>
        <v>8.8400000000000002E-4</v>
      </c>
      <c r="S278" s="146">
        <v>0</v>
      </c>
      <c r="T278" s="147">
        <f t="shared" si="73"/>
        <v>0</v>
      </c>
      <c r="AR278" s="148" t="s">
        <v>188</v>
      </c>
      <c r="AT278" s="148" t="s">
        <v>159</v>
      </c>
      <c r="AU278" s="148" t="s">
        <v>164</v>
      </c>
      <c r="AY278" s="13" t="s">
        <v>157</v>
      </c>
      <c r="BE278" s="149">
        <f t="shared" si="74"/>
        <v>0</v>
      </c>
      <c r="BF278" s="149">
        <f t="shared" si="75"/>
        <v>0</v>
      </c>
      <c r="BG278" s="149">
        <f t="shared" si="76"/>
        <v>0</v>
      </c>
      <c r="BH278" s="149">
        <f t="shared" si="77"/>
        <v>0</v>
      </c>
      <c r="BI278" s="149">
        <f t="shared" si="78"/>
        <v>0</v>
      </c>
      <c r="BJ278" s="13" t="s">
        <v>164</v>
      </c>
      <c r="BK278" s="149">
        <f t="shared" si="79"/>
        <v>0</v>
      </c>
      <c r="BL278" s="13" t="s">
        <v>188</v>
      </c>
      <c r="BM278" s="148" t="s">
        <v>1631</v>
      </c>
    </row>
    <row r="279" spans="2:65" s="1" customFormat="1" ht="24.2" customHeight="1">
      <c r="B279" s="135"/>
      <c r="C279" s="150" t="s">
        <v>630</v>
      </c>
      <c r="D279" s="150" t="s">
        <v>276</v>
      </c>
      <c r="E279" s="151" t="s">
        <v>1632</v>
      </c>
      <c r="F279" s="152" t="s">
        <v>1633</v>
      </c>
      <c r="G279" s="153" t="s">
        <v>300</v>
      </c>
      <c r="H279" s="154">
        <v>2</v>
      </c>
      <c r="I279" s="155"/>
      <c r="J279" s="156">
        <f t="shared" si="70"/>
        <v>0</v>
      </c>
      <c r="K279" s="157"/>
      <c r="L279" s="158"/>
      <c r="M279" s="159" t="s">
        <v>1</v>
      </c>
      <c r="N279" s="160" t="s">
        <v>38</v>
      </c>
      <c r="P279" s="146">
        <f t="shared" si="71"/>
        <v>0</v>
      </c>
      <c r="Q279" s="146">
        <v>1.2E-2</v>
      </c>
      <c r="R279" s="146">
        <f t="shared" si="72"/>
        <v>2.4E-2</v>
      </c>
      <c r="S279" s="146">
        <v>0</v>
      </c>
      <c r="T279" s="147">
        <f t="shared" si="73"/>
        <v>0</v>
      </c>
      <c r="AR279" s="148" t="s">
        <v>218</v>
      </c>
      <c r="AT279" s="148" t="s">
        <v>276</v>
      </c>
      <c r="AU279" s="148" t="s">
        <v>164</v>
      </c>
      <c r="AY279" s="13" t="s">
        <v>157</v>
      </c>
      <c r="BE279" s="149">
        <f t="shared" si="74"/>
        <v>0</v>
      </c>
      <c r="BF279" s="149">
        <f t="shared" si="75"/>
        <v>0</v>
      </c>
      <c r="BG279" s="149">
        <f t="shared" si="76"/>
        <v>0</v>
      </c>
      <c r="BH279" s="149">
        <f t="shared" si="77"/>
        <v>0</v>
      </c>
      <c r="BI279" s="149">
        <f t="shared" si="78"/>
        <v>0</v>
      </c>
      <c r="BJ279" s="13" t="s">
        <v>164</v>
      </c>
      <c r="BK279" s="149">
        <f t="shared" si="79"/>
        <v>0</v>
      </c>
      <c r="BL279" s="13" t="s">
        <v>188</v>
      </c>
      <c r="BM279" s="148" t="s">
        <v>1634</v>
      </c>
    </row>
    <row r="280" spans="2:65" s="1" customFormat="1" ht="16.5" customHeight="1">
      <c r="B280" s="135"/>
      <c r="C280" s="150" t="s">
        <v>397</v>
      </c>
      <c r="D280" s="150" t="s">
        <v>276</v>
      </c>
      <c r="E280" s="151" t="s">
        <v>1635</v>
      </c>
      <c r="F280" s="152" t="s">
        <v>1636</v>
      </c>
      <c r="G280" s="153" t="s">
        <v>300</v>
      </c>
      <c r="H280" s="154">
        <v>2</v>
      </c>
      <c r="I280" s="155"/>
      <c r="J280" s="156">
        <f t="shared" si="70"/>
        <v>0</v>
      </c>
      <c r="K280" s="157"/>
      <c r="L280" s="158"/>
      <c r="M280" s="159" t="s">
        <v>1</v>
      </c>
      <c r="N280" s="160" t="s">
        <v>38</v>
      </c>
      <c r="P280" s="146">
        <f t="shared" si="71"/>
        <v>0</v>
      </c>
      <c r="Q280" s="146">
        <v>1.2E-2</v>
      </c>
      <c r="R280" s="146">
        <f t="shared" si="72"/>
        <v>2.4E-2</v>
      </c>
      <c r="S280" s="146">
        <v>0</v>
      </c>
      <c r="T280" s="147">
        <f t="shared" si="73"/>
        <v>0</v>
      </c>
      <c r="AR280" s="148" t="s">
        <v>218</v>
      </c>
      <c r="AT280" s="148" t="s">
        <v>276</v>
      </c>
      <c r="AU280" s="148" t="s">
        <v>164</v>
      </c>
      <c r="AY280" s="13" t="s">
        <v>157</v>
      </c>
      <c r="BE280" s="149">
        <f t="shared" si="74"/>
        <v>0</v>
      </c>
      <c r="BF280" s="149">
        <f t="shared" si="75"/>
        <v>0</v>
      </c>
      <c r="BG280" s="149">
        <f t="shared" si="76"/>
        <v>0</v>
      </c>
      <c r="BH280" s="149">
        <f t="shared" si="77"/>
        <v>0</v>
      </c>
      <c r="BI280" s="149">
        <f t="shared" si="78"/>
        <v>0</v>
      </c>
      <c r="BJ280" s="13" t="s">
        <v>164</v>
      </c>
      <c r="BK280" s="149">
        <f t="shared" si="79"/>
        <v>0</v>
      </c>
      <c r="BL280" s="13" t="s">
        <v>188</v>
      </c>
      <c r="BM280" s="148" t="s">
        <v>1637</v>
      </c>
    </row>
    <row r="281" spans="2:65" s="1" customFormat="1" ht="24.2" customHeight="1">
      <c r="B281" s="135"/>
      <c r="C281" s="136" t="s">
        <v>637</v>
      </c>
      <c r="D281" s="136" t="s">
        <v>159</v>
      </c>
      <c r="E281" s="137" t="s">
        <v>1638</v>
      </c>
      <c r="F281" s="138" t="s">
        <v>1639</v>
      </c>
      <c r="G281" s="139" t="s">
        <v>300</v>
      </c>
      <c r="H281" s="140">
        <v>1</v>
      </c>
      <c r="I281" s="141"/>
      <c r="J281" s="142">
        <f t="shared" si="70"/>
        <v>0</v>
      </c>
      <c r="K281" s="143"/>
      <c r="L281" s="28"/>
      <c r="M281" s="144" t="s">
        <v>1</v>
      </c>
      <c r="N281" s="145" t="s">
        <v>38</v>
      </c>
      <c r="P281" s="146">
        <f t="shared" si="71"/>
        <v>0</v>
      </c>
      <c r="Q281" s="146">
        <v>4.4200000000000001E-4</v>
      </c>
      <c r="R281" s="146">
        <f t="shared" si="72"/>
        <v>4.4200000000000001E-4</v>
      </c>
      <c r="S281" s="146">
        <v>0</v>
      </c>
      <c r="T281" s="147">
        <f t="shared" si="73"/>
        <v>0</v>
      </c>
      <c r="AR281" s="148" t="s">
        <v>188</v>
      </c>
      <c r="AT281" s="148" t="s">
        <v>159</v>
      </c>
      <c r="AU281" s="148" t="s">
        <v>164</v>
      </c>
      <c r="AY281" s="13" t="s">
        <v>157</v>
      </c>
      <c r="BE281" s="149">
        <f t="shared" si="74"/>
        <v>0</v>
      </c>
      <c r="BF281" s="149">
        <f t="shared" si="75"/>
        <v>0</v>
      </c>
      <c r="BG281" s="149">
        <f t="shared" si="76"/>
        <v>0</v>
      </c>
      <c r="BH281" s="149">
        <f t="shared" si="77"/>
        <v>0</v>
      </c>
      <c r="BI281" s="149">
        <f t="shared" si="78"/>
        <v>0</v>
      </c>
      <c r="BJ281" s="13" t="s">
        <v>164</v>
      </c>
      <c r="BK281" s="149">
        <f t="shared" si="79"/>
        <v>0</v>
      </c>
      <c r="BL281" s="13" t="s">
        <v>188</v>
      </c>
      <c r="BM281" s="148" t="s">
        <v>1640</v>
      </c>
    </row>
    <row r="282" spans="2:65" s="1" customFormat="1" ht="24.2" customHeight="1">
      <c r="B282" s="135"/>
      <c r="C282" s="150" t="s">
        <v>401</v>
      </c>
      <c r="D282" s="150" t="s">
        <v>276</v>
      </c>
      <c r="E282" s="151" t="s">
        <v>1641</v>
      </c>
      <c r="F282" s="152" t="s">
        <v>1642</v>
      </c>
      <c r="G282" s="153" t="s">
        <v>300</v>
      </c>
      <c r="H282" s="154">
        <v>1</v>
      </c>
      <c r="I282" s="155"/>
      <c r="J282" s="156">
        <f t="shared" si="70"/>
        <v>0</v>
      </c>
      <c r="K282" s="157"/>
      <c r="L282" s="158"/>
      <c r="M282" s="159" t="s">
        <v>1</v>
      </c>
      <c r="N282" s="160" t="s">
        <v>38</v>
      </c>
      <c r="P282" s="146">
        <f t="shared" si="71"/>
        <v>0</v>
      </c>
      <c r="Q282" s="146">
        <v>1.2E-2</v>
      </c>
      <c r="R282" s="146">
        <f t="shared" si="72"/>
        <v>1.2E-2</v>
      </c>
      <c r="S282" s="146">
        <v>0</v>
      </c>
      <c r="T282" s="147">
        <f t="shared" si="73"/>
        <v>0</v>
      </c>
      <c r="AR282" s="148" t="s">
        <v>218</v>
      </c>
      <c r="AT282" s="148" t="s">
        <v>276</v>
      </c>
      <c r="AU282" s="148" t="s">
        <v>164</v>
      </c>
      <c r="AY282" s="13" t="s">
        <v>157</v>
      </c>
      <c r="BE282" s="149">
        <f t="shared" si="74"/>
        <v>0</v>
      </c>
      <c r="BF282" s="149">
        <f t="shared" si="75"/>
        <v>0</v>
      </c>
      <c r="BG282" s="149">
        <f t="shared" si="76"/>
        <v>0</v>
      </c>
      <c r="BH282" s="149">
        <f t="shared" si="77"/>
        <v>0</v>
      </c>
      <c r="BI282" s="149">
        <f t="shared" si="78"/>
        <v>0</v>
      </c>
      <c r="BJ282" s="13" t="s">
        <v>164</v>
      </c>
      <c r="BK282" s="149">
        <f t="shared" si="79"/>
        <v>0</v>
      </c>
      <c r="BL282" s="13" t="s">
        <v>188</v>
      </c>
      <c r="BM282" s="148" t="s">
        <v>1643</v>
      </c>
    </row>
    <row r="283" spans="2:65" s="1" customFormat="1" ht="16.5" customHeight="1">
      <c r="B283" s="135"/>
      <c r="C283" s="150" t="s">
        <v>644</v>
      </c>
      <c r="D283" s="150" t="s">
        <v>276</v>
      </c>
      <c r="E283" s="151" t="s">
        <v>1635</v>
      </c>
      <c r="F283" s="152" t="s">
        <v>1636</v>
      </c>
      <c r="G283" s="153" t="s">
        <v>300</v>
      </c>
      <c r="H283" s="154">
        <v>2</v>
      </c>
      <c r="I283" s="155"/>
      <c r="J283" s="156">
        <f t="shared" si="70"/>
        <v>0</v>
      </c>
      <c r="K283" s="157"/>
      <c r="L283" s="158"/>
      <c r="M283" s="159" t="s">
        <v>1</v>
      </c>
      <c r="N283" s="160" t="s">
        <v>38</v>
      </c>
      <c r="P283" s="146">
        <f t="shared" si="71"/>
        <v>0</v>
      </c>
      <c r="Q283" s="146">
        <v>1.2E-2</v>
      </c>
      <c r="R283" s="146">
        <f t="shared" si="72"/>
        <v>2.4E-2</v>
      </c>
      <c r="S283" s="146">
        <v>0</v>
      </c>
      <c r="T283" s="147">
        <f t="shared" si="73"/>
        <v>0</v>
      </c>
      <c r="AR283" s="148" t="s">
        <v>218</v>
      </c>
      <c r="AT283" s="148" t="s">
        <v>276</v>
      </c>
      <c r="AU283" s="148" t="s">
        <v>164</v>
      </c>
      <c r="AY283" s="13" t="s">
        <v>157</v>
      </c>
      <c r="BE283" s="149">
        <f t="shared" si="74"/>
        <v>0</v>
      </c>
      <c r="BF283" s="149">
        <f t="shared" si="75"/>
        <v>0</v>
      </c>
      <c r="BG283" s="149">
        <f t="shared" si="76"/>
        <v>0</v>
      </c>
      <c r="BH283" s="149">
        <f t="shared" si="77"/>
        <v>0</v>
      </c>
      <c r="BI283" s="149">
        <f t="shared" si="78"/>
        <v>0</v>
      </c>
      <c r="BJ283" s="13" t="s">
        <v>164</v>
      </c>
      <c r="BK283" s="149">
        <f t="shared" si="79"/>
        <v>0</v>
      </c>
      <c r="BL283" s="13" t="s">
        <v>188</v>
      </c>
      <c r="BM283" s="148" t="s">
        <v>1644</v>
      </c>
    </row>
    <row r="284" spans="2:65" s="1" customFormat="1" ht="24.2" customHeight="1">
      <c r="B284" s="135"/>
      <c r="C284" s="136" t="s">
        <v>404</v>
      </c>
      <c r="D284" s="136" t="s">
        <v>159</v>
      </c>
      <c r="E284" s="137" t="s">
        <v>1645</v>
      </c>
      <c r="F284" s="138" t="s">
        <v>1646</v>
      </c>
      <c r="G284" s="139" t="s">
        <v>300</v>
      </c>
      <c r="H284" s="140">
        <v>2</v>
      </c>
      <c r="I284" s="141"/>
      <c r="J284" s="142">
        <f t="shared" si="70"/>
        <v>0</v>
      </c>
      <c r="K284" s="143"/>
      <c r="L284" s="28"/>
      <c r="M284" s="144" t="s">
        <v>1</v>
      </c>
      <c r="N284" s="145" t="s">
        <v>38</v>
      </c>
      <c r="P284" s="146">
        <f t="shared" si="71"/>
        <v>0</v>
      </c>
      <c r="Q284" s="146">
        <v>4.4000000000000002E-4</v>
      </c>
      <c r="R284" s="146">
        <f t="shared" si="72"/>
        <v>8.8000000000000003E-4</v>
      </c>
      <c r="S284" s="146">
        <v>0</v>
      </c>
      <c r="T284" s="147">
        <f t="shared" si="73"/>
        <v>0</v>
      </c>
      <c r="AR284" s="148" t="s">
        <v>188</v>
      </c>
      <c r="AT284" s="148" t="s">
        <v>159</v>
      </c>
      <c r="AU284" s="148" t="s">
        <v>164</v>
      </c>
      <c r="AY284" s="13" t="s">
        <v>157</v>
      </c>
      <c r="BE284" s="149">
        <f t="shared" si="74"/>
        <v>0</v>
      </c>
      <c r="BF284" s="149">
        <f t="shared" si="75"/>
        <v>0</v>
      </c>
      <c r="BG284" s="149">
        <f t="shared" si="76"/>
        <v>0</v>
      </c>
      <c r="BH284" s="149">
        <f t="shared" si="77"/>
        <v>0</v>
      </c>
      <c r="BI284" s="149">
        <f t="shared" si="78"/>
        <v>0</v>
      </c>
      <c r="BJ284" s="13" t="s">
        <v>164</v>
      </c>
      <c r="BK284" s="149">
        <f t="shared" si="79"/>
        <v>0</v>
      </c>
      <c r="BL284" s="13" t="s">
        <v>188</v>
      </c>
      <c r="BM284" s="148" t="s">
        <v>1647</v>
      </c>
    </row>
    <row r="285" spans="2:65" s="1" customFormat="1" ht="24.2" customHeight="1">
      <c r="B285" s="135"/>
      <c r="C285" s="150" t="s">
        <v>651</v>
      </c>
      <c r="D285" s="150" t="s">
        <v>276</v>
      </c>
      <c r="E285" s="151" t="s">
        <v>1648</v>
      </c>
      <c r="F285" s="152" t="s">
        <v>1649</v>
      </c>
      <c r="G285" s="153" t="s">
        <v>300</v>
      </c>
      <c r="H285" s="154">
        <v>2</v>
      </c>
      <c r="I285" s="155"/>
      <c r="J285" s="156">
        <f t="shared" ref="J285:J316" si="80">ROUND(I285*H285,2)</f>
        <v>0</v>
      </c>
      <c r="K285" s="157"/>
      <c r="L285" s="158"/>
      <c r="M285" s="159" t="s">
        <v>1</v>
      </c>
      <c r="N285" s="160" t="s">
        <v>38</v>
      </c>
      <c r="P285" s="146">
        <f t="shared" ref="P285:P316" si="81">O285*H285</f>
        <v>0</v>
      </c>
      <c r="Q285" s="146">
        <v>1.2E-2</v>
      </c>
      <c r="R285" s="146">
        <f t="shared" ref="R285:R316" si="82">Q285*H285</f>
        <v>2.4E-2</v>
      </c>
      <c r="S285" s="146">
        <v>0</v>
      </c>
      <c r="T285" s="147">
        <f t="shared" ref="T285:T316" si="83">S285*H285</f>
        <v>0</v>
      </c>
      <c r="AR285" s="148" t="s">
        <v>218</v>
      </c>
      <c r="AT285" s="148" t="s">
        <v>276</v>
      </c>
      <c r="AU285" s="148" t="s">
        <v>164</v>
      </c>
      <c r="AY285" s="13" t="s">
        <v>157</v>
      </c>
      <c r="BE285" s="149">
        <f t="shared" ref="BE285:BE316" si="84">IF(N285="základná",J285,0)</f>
        <v>0</v>
      </c>
      <c r="BF285" s="149">
        <f t="shared" ref="BF285:BF316" si="85">IF(N285="znížená",J285,0)</f>
        <v>0</v>
      </c>
      <c r="BG285" s="149">
        <f t="shared" ref="BG285:BG316" si="86">IF(N285="zákl. prenesená",J285,0)</f>
        <v>0</v>
      </c>
      <c r="BH285" s="149">
        <f t="shared" ref="BH285:BH316" si="87">IF(N285="zníž. prenesená",J285,0)</f>
        <v>0</v>
      </c>
      <c r="BI285" s="149">
        <f t="shared" ref="BI285:BI316" si="88">IF(N285="nulová",J285,0)</f>
        <v>0</v>
      </c>
      <c r="BJ285" s="13" t="s">
        <v>164</v>
      </c>
      <c r="BK285" s="149">
        <f t="shared" ref="BK285:BK316" si="89">ROUND(I285*H285,2)</f>
        <v>0</v>
      </c>
      <c r="BL285" s="13" t="s">
        <v>188</v>
      </c>
      <c r="BM285" s="148" t="s">
        <v>1650</v>
      </c>
    </row>
    <row r="286" spans="2:65" s="1" customFormat="1" ht="16.5" customHeight="1">
      <c r="B286" s="135"/>
      <c r="C286" s="150" t="s">
        <v>408</v>
      </c>
      <c r="D286" s="150" t="s">
        <v>276</v>
      </c>
      <c r="E286" s="151" t="s">
        <v>1635</v>
      </c>
      <c r="F286" s="152" t="s">
        <v>1636</v>
      </c>
      <c r="G286" s="153" t="s">
        <v>300</v>
      </c>
      <c r="H286" s="154">
        <v>2</v>
      </c>
      <c r="I286" s="155"/>
      <c r="J286" s="156">
        <f t="shared" si="80"/>
        <v>0</v>
      </c>
      <c r="K286" s="157"/>
      <c r="L286" s="158"/>
      <c r="M286" s="159" t="s">
        <v>1</v>
      </c>
      <c r="N286" s="160" t="s">
        <v>38</v>
      </c>
      <c r="P286" s="146">
        <f t="shared" si="81"/>
        <v>0</v>
      </c>
      <c r="Q286" s="146">
        <v>1.2E-2</v>
      </c>
      <c r="R286" s="146">
        <f t="shared" si="82"/>
        <v>2.4E-2</v>
      </c>
      <c r="S286" s="146">
        <v>0</v>
      </c>
      <c r="T286" s="147">
        <f t="shared" si="83"/>
        <v>0</v>
      </c>
      <c r="AR286" s="148" t="s">
        <v>218</v>
      </c>
      <c r="AT286" s="148" t="s">
        <v>276</v>
      </c>
      <c r="AU286" s="148" t="s">
        <v>164</v>
      </c>
      <c r="AY286" s="13" t="s">
        <v>157</v>
      </c>
      <c r="BE286" s="149">
        <f t="shared" si="84"/>
        <v>0</v>
      </c>
      <c r="BF286" s="149">
        <f t="shared" si="85"/>
        <v>0</v>
      </c>
      <c r="BG286" s="149">
        <f t="shared" si="86"/>
        <v>0</v>
      </c>
      <c r="BH286" s="149">
        <f t="shared" si="87"/>
        <v>0</v>
      </c>
      <c r="BI286" s="149">
        <f t="shared" si="88"/>
        <v>0</v>
      </c>
      <c r="BJ286" s="13" t="s">
        <v>164</v>
      </c>
      <c r="BK286" s="149">
        <f t="shared" si="89"/>
        <v>0</v>
      </c>
      <c r="BL286" s="13" t="s">
        <v>188</v>
      </c>
      <c r="BM286" s="148" t="s">
        <v>1651</v>
      </c>
    </row>
    <row r="287" spans="2:65" s="1" customFormat="1" ht="24.2" customHeight="1">
      <c r="B287" s="135"/>
      <c r="C287" s="136" t="s">
        <v>663</v>
      </c>
      <c r="D287" s="136" t="s">
        <v>159</v>
      </c>
      <c r="E287" s="137" t="s">
        <v>1652</v>
      </c>
      <c r="F287" s="138" t="s">
        <v>1653</v>
      </c>
      <c r="G287" s="139" t="s">
        <v>300</v>
      </c>
      <c r="H287" s="140">
        <v>1</v>
      </c>
      <c r="I287" s="141"/>
      <c r="J287" s="142">
        <f t="shared" si="80"/>
        <v>0</v>
      </c>
      <c r="K287" s="143"/>
      <c r="L287" s="28"/>
      <c r="M287" s="144" t="s">
        <v>1</v>
      </c>
      <c r="N287" s="145" t="s">
        <v>38</v>
      </c>
      <c r="P287" s="146">
        <f t="shared" si="81"/>
        <v>0</v>
      </c>
      <c r="Q287" s="146">
        <v>4.4000000000000002E-4</v>
      </c>
      <c r="R287" s="146">
        <f t="shared" si="82"/>
        <v>4.4000000000000002E-4</v>
      </c>
      <c r="S287" s="146">
        <v>0</v>
      </c>
      <c r="T287" s="147">
        <f t="shared" si="83"/>
        <v>0</v>
      </c>
      <c r="AR287" s="148" t="s">
        <v>188</v>
      </c>
      <c r="AT287" s="148" t="s">
        <v>159</v>
      </c>
      <c r="AU287" s="148" t="s">
        <v>164</v>
      </c>
      <c r="AY287" s="13" t="s">
        <v>157</v>
      </c>
      <c r="BE287" s="149">
        <f t="shared" si="84"/>
        <v>0</v>
      </c>
      <c r="BF287" s="149">
        <f t="shared" si="85"/>
        <v>0</v>
      </c>
      <c r="BG287" s="149">
        <f t="shared" si="86"/>
        <v>0</v>
      </c>
      <c r="BH287" s="149">
        <f t="shared" si="87"/>
        <v>0</v>
      </c>
      <c r="BI287" s="149">
        <f t="shared" si="88"/>
        <v>0</v>
      </c>
      <c r="BJ287" s="13" t="s">
        <v>164</v>
      </c>
      <c r="BK287" s="149">
        <f t="shared" si="89"/>
        <v>0</v>
      </c>
      <c r="BL287" s="13" t="s">
        <v>188</v>
      </c>
      <c r="BM287" s="148" t="s">
        <v>1654</v>
      </c>
    </row>
    <row r="288" spans="2:65" s="1" customFormat="1" ht="24.2" customHeight="1">
      <c r="B288" s="135"/>
      <c r="C288" s="150" t="s">
        <v>411</v>
      </c>
      <c r="D288" s="150" t="s">
        <v>276</v>
      </c>
      <c r="E288" s="151" t="s">
        <v>1655</v>
      </c>
      <c r="F288" s="152" t="s">
        <v>1656</v>
      </c>
      <c r="G288" s="153" t="s">
        <v>300</v>
      </c>
      <c r="H288" s="154">
        <v>1</v>
      </c>
      <c r="I288" s="155"/>
      <c r="J288" s="156">
        <f t="shared" si="80"/>
        <v>0</v>
      </c>
      <c r="K288" s="157"/>
      <c r="L288" s="158"/>
      <c r="M288" s="159" t="s">
        <v>1</v>
      </c>
      <c r="N288" s="160" t="s">
        <v>38</v>
      </c>
      <c r="P288" s="146">
        <f t="shared" si="81"/>
        <v>0</v>
      </c>
      <c r="Q288" s="146">
        <v>1.2E-2</v>
      </c>
      <c r="R288" s="146">
        <f t="shared" si="82"/>
        <v>1.2E-2</v>
      </c>
      <c r="S288" s="146">
        <v>0</v>
      </c>
      <c r="T288" s="147">
        <f t="shared" si="83"/>
        <v>0</v>
      </c>
      <c r="AR288" s="148" t="s">
        <v>218</v>
      </c>
      <c r="AT288" s="148" t="s">
        <v>276</v>
      </c>
      <c r="AU288" s="148" t="s">
        <v>164</v>
      </c>
      <c r="AY288" s="13" t="s">
        <v>157</v>
      </c>
      <c r="BE288" s="149">
        <f t="shared" si="84"/>
        <v>0</v>
      </c>
      <c r="BF288" s="149">
        <f t="shared" si="85"/>
        <v>0</v>
      </c>
      <c r="BG288" s="149">
        <f t="shared" si="86"/>
        <v>0</v>
      </c>
      <c r="BH288" s="149">
        <f t="shared" si="87"/>
        <v>0</v>
      </c>
      <c r="BI288" s="149">
        <f t="shared" si="88"/>
        <v>0</v>
      </c>
      <c r="BJ288" s="13" t="s">
        <v>164</v>
      </c>
      <c r="BK288" s="149">
        <f t="shared" si="89"/>
        <v>0</v>
      </c>
      <c r="BL288" s="13" t="s">
        <v>188</v>
      </c>
      <c r="BM288" s="148" t="s">
        <v>1657</v>
      </c>
    </row>
    <row r="289" spans="2:65" s="1" customFormat="1" ht="16.5" customHeight="1">
      <c r="B289" s="135"/>
      <c r="C289" s="150" t="s">
        <v>670</v>
      </c>
      <c r="D289" s="150" t="s">
        <v>276</v>
      </c>
      <c r="E289" s="151" t="s">
        <v>1635</v>
      </c>
      <c r="F289" s="152" t="s">
        <v>1636</v>
      </c>
      <c r="G289" s="153" t="s">
        <v>300</v>
      </c>
      <c r="H289" s="154">
        <v>1</v>
      </c>
      <c r="I289" s="155"/>
      <c r="J289" s="156">
        <f t="shared" si="80"/>
        <v>0</v>
      </c>
      <c r="K289" s="157"/>
      <c r="L289" s="158"/>
      <c r="M289" s="159" t="s">
        <v>1</v>
      </c>
      <c r="N289" s="160" t="s">
        <v>38</v>
      </c>
      <c r="P289" s="146">
        <f t="shared" si="81"/>
        <v>0</v>
      </c>
      <c r="Q289" s="146">
        <v>1.2E-2</v>
      </c>
      <c r="R289" s="146">
        <f t="shared" si="82"/>
        <v>1.2E-2</v>
      </c>
      <c r="S289" s="146">
        <v>0</v>
      </c>
      <c r="T289" s="147">
        <f t="shared" si="83"/>
        <v>0</v>
      </c>
      <c r="AR289" s="148" t="s">
        <v>218</v>
      </c>
      <c r="AT289" s="148" t="s">
        <v>276</v>
      </c>
      <c r="AU289" s="148" t="s">
        <v>164</v>
      </c>
      <c r="AY289" s="13" t="s">
        <v>157</v>
      </c>
      <c r="BE289" s="149">
        <f t="shared" si="84"/>
        <v>0</v>
      </c>
      <c r="BF289" s="149">
        <f t="shared" si="85"/>
        <v>0</v>
      </c>
      <c r="BG289" s="149">
        <f t="shared" si="86"/>
        <v>0</v>
      </c>
      <c r="BH289" s="149">
        <f t="shared" si="87"/>
        <v>0</v>
      </c>
      <c r="BI289" s="149">
        <f t="shared" si="88"/>
        <v>0</v>
      </c>
      <c r="BJ289" s="13" t="s">
        <v>164</v>
      </c>
      <c r="BK289" s="149">
        <f t="shared" si="89"/>
        <v>0</v>
      </c>
      <c r="BL289" s="13" t="s">
        <v>188</v>
      </c>
      <c r="BM289" s="148" t="s">
        <v>1658</v>
      </c>
    </row>
    <row r="290" spans="2:65" s="1" customFormat="1" ht="24.2" customHeight="1">
      <c r="B290" s="135"/>
      <c r="C290" s="136" t="s">
        <v>415</v>
      </c>
      <c r="D290" s="136" t="s">
        <v>159</v>
      </c>
      <c r="E290" s="137" t="s">
        <v>1659</v>
      </c>
      <c r="F290" s="138" t="s">
        <v>1660</v>
      </c>
      <c r="G290" s="139" t="s">
        <v>300</v>
      </c>
      <c r="H290" s="140">
        <v>1</v>
      </c>
      <c r="I290" s="141"/>
      <c r="J290" s="142">
        <f t="shared" si="80"/>
        <v>0</v>
      </c>
      <c r="K290" s="143"/>
      <c r="L290" s="28"/>
      <c r="M290" s="144" t="s">
        <v>1</v>
      </c>
      <c r="N290" s="145" t="s">
        <v>38</v>
      </c>
      <c r="P290" s="146">
        <f t="shared" si="81"/>
        <v>0</v>
      </c>
      <c r="Q290" s="146">
        <v>4.4000000000000002E-4</v>
      </c>
      <c r="R290" s="146">
        <f t="shared" si="82"/>
        <v>4.4000000000000002E-4</v>
      </c>
      <c r="S290" s="146">
        <v>0</v>
      </c>
      <c r="T290" s="147">
        <f t="shared" si="83"/>
        <v>0</v>
      </c>
      <c r="AR290" s="148" t="s">
        <v>188</v>
      </c>
      <c r="AT290" s="148" t="s">
        <v>159</v>
      </c>
      <c r="AU290" s="148" t="s">
        <v>164</v>
      </c>
      <c r="AY290" s="13" t="s">
        <v>157</v>
      </c>
      <c r="BE290" s="149">
        <f t="shared" si="84"/>
        <v>0</v>
      </c>
      <c r="BF290" s="149">
        <f t="shared" si="85"/>
        <v>0</v>
      </c>
      <c r="BG290" s="149">
        <f t="shared" si="86"/>
        <v>0</v>
      </c>
      <c r="BH290" s="149">
        <f t="shared" si="87"/>
        <v>0</v>
      </c>
      <c r="BI290" s="149">
        <f t="shared" si="88"/>
        <v>0</v>
      </c>
      <c r="BJ290" s="13" t="s">
        <v>164</v>
      </c>
      <c r="BK290" s="149">
        <f t="shared" si="89"/>
        <v>0</v>
      </c>
      <c r="BL290" s="13" t="s">
        <v>188</v>
      </c>
      <c r="BM290" s="148" t="s">
        <v>1661</v>
      </c>
    </row>
    <row r="291" spans="2:65" s="1" customFormat="1" ht="24.2" customHeight="1">
      <c r="B291" s="135"/>
      <c r="C291" s="150" t="s">
        <v>677</v>
      </c>
      <c r="D291" s="150" t="s">
        <v>276</v>
      </c>
      <c r="E291" s="151" t="s">
        <v>1662</v>
      </c>
      <c r="F291" s="152" t="s">
        <v>1663</v>
      </c>
      <c r="G291" s="153" t="s">
        <v>300</v>
      </c>
      <c r="H291" s="154">
        <v>1</v>
      </c>
      <c r="I291" s="155"/>
      <c r="J291" s="156">
        <f t="shared" si="80"/>
        <v>0</v>
      </c>
      <c r="K291" s="157"/>
      <c r="L291" s="158"/>
      <c r="M291" s="159" t="s">
        <v>1</v>
      </c>
      <c r="N291" s="160" t="s">
        <v>38</v>
      </c>
      <c r="P291" s="146">
        <f t="shared" si="81"/>
        <v>0</v>
      </c>
      <c r="Q291" s="146">
        <v>1.2E-2</v>
      </c>
      <c r="R291" s="146">
        <f t="shared" si="82"/>
        <v>1.2E-2</v>
      </c>
      <c r="S291" s="146">
        <v>0</v>
      </c>
      <c r="T291" s="147">
        <f t="shared" si="83"/>
        <v>0</v>
      </c>
      <c r="AR291" s="148" t="s">
        <v>218</v>
      </c>
      <c r="AT291" s="148" t="s">
        <v>276</v>
      </c>
      <c r="AU291" s="148" t="s">
        <v>164</v>
      </c>
      <c r="AY291" s="13" t="s">
        <v>157</v>
      </c>
      <c r="BE291" s="149">
        <f t="shared" si="84"/>
        <v>0</v>
      </c>
      <c r="BF291" s="149">
        <f t="shared" si="85"/>
        <v>0</v>
      </c>
      <c r="BG291" s="149">
        <f t="shared" si="86"/>
        <v>0</v>
      </c>
      <c r="BH291" s="149">
        <f t="shared" si="87"/>
        <v>0</v>
      </c>
      <c r="BI291" s="149">
        <f t="shared" si="88"/>
        <v>0</v>
      </c>
      <c r="BJ291" s="13" t="s">
        <v>164</v>
      </c>
      <c r="BK291" s="149">
        <f t="shared" si="89"/>
        <v>0</v>
      </c>
      <c r="BL291" s="13" t="s">
        <v>188</v>
      </c>
      <c r="BM291" s="148" t="s">
        <v>1664</v>
      </c>
    </row>
    <row r="292" spans="2:65" s="1" customFormat="1" ht="16.5" customHeight="1">
      <c r="B292" s="135"/>
      <c r="C292" s="150" t="s">
        <v>419</v>
      </c>
      <c r="D292" s="150" t="s">
        <v>276</v>
      </c>
      <c r="E292" s="151" t="s">
        <v>1635</v>
      </c>
      <c r="F292" s="152" t="s">
        <v>1636</v>
      </c>
      <c r="G292" s="153" t="s">
        <v>300</v>
      </c>
      <c r="H292" s="154">
        <v>2</v>
      </c>
      <c r="I292" s="155"/>
      <c r="J292" s="156">
        <f t="shared" si="80"/>
        <v>0</v>
      </c>
      <c r="K292" s="157"/>
      <c r="L292" s="158"/>
      <c r="M292" s="159" t="s">
        <v>1</v>
      </c>
      <c r="N292" s="160" t="s">
        <v>38</v>
      </c>
      <c r="P292" s="146">
        <f t="shared" si="81"/>
        <v>0</v>
      </c>
      <c r="Q292" s="146">
        <v>1.2E-2</v>
      </c>
      <c r="R292" s="146">
        <f t="shared" si="82"/>
        <v>2.4E-2</v>
      </c>
      <c r="S292" s="146">
        <v>0</v>
      </c>
      <c r="T292" s="147">
        <f t="shared" si="83"/>
        <v>0</v>
      </c>
      <c r="AR292" s="148" t="s">
        <v>218</v>
      </c>
      <c r="AT292" s="148" t="s">
        <v>276</v>
      </c>
      <c r="AU292" s="148" t="s">
        <v>164</v>
      </c>
      <c r="AY292" s="13" t="s">
        <v>157</v>
      </c>
      <c r="BE292" s="149">
        <f t="shared" si="84"/>
        <v>0</v>
      </c>
      <c r="BF292" s="149">
        <f t="shared" si="85"/>
        <v>0</v>
      </c>
      <c r="BG292" s="149">
        <f t="shared" si="86"/>
        <v>0</v>
      </c>
      <c r="BH292" s="149">
        <f t="shared" si="87"/>
        <v>0</v>
      </c>
      <c r="BI292" s="149">
        <f t="shared" si="88"/>
        <v>0</v>
      </c>
      <c r="BJ292" s="13" t="s">
        <v>164</v>
      </c>
      <c r="BK292" s="149">
        <f t="shared" si="89"/>
        <v>0</v>
      </c>
      <c r="BL292" s="13" t="s">
        <v>188</v>
      </c>
      <c r="BM292" s="148" t="s">
        <v>1665</v>
      </c>
    </row>
    <row r="293" spans="2:65" s="1" customFormat="1" ht="24.2" customHeight="1">
      <c r="B293" s="135"/>
      <c r="C293" s="136" t="s">
        <v>683</v>
      </c>
      <c r="D293" s="136" t="s">
        <v>159</v>
      </c>
      <c r="E293" s="137" t="s">
        <v>1666</v>
      </c>
      <c r="F293" s="138" t="s">
        <v>1667</v>
      </c>
      <c r="G293" s="139" t="s">
        <v>300</v>
      </c>
      <c r="H293" s="140">
        <v>1</v>
      </c>
      <c r="I293" s="141"/>
      <c r="J293" s="142">
        <f t="shared" si="80"/>
        <v>0</v>
      </c>
      <c r="K293" s="143"/>
      <c r="L293" s="28"/>
      <c r="M293" s="144" t="s">
        <v>1</v>
      </c>
      <c r="N293" s="145" t="s">
        <v>38</v>
      </c>
      <c r="P293" s="146">
        <f t="shared" si="81"/>
        <v>0</v>
      </c>
      <c r="Q293" s="146">
        <v>4.4000000000000002E-4</v>
      </c>
      <c r="R293" s="146">
        <f t="shared" si="82"/>
        <v>4.4000000000000002E-4</v>
      </c>
      <c r="S293" s="146">
        <v>0</v>
      </c>
      <c r="T293" s="147">
        <f t="shared" si="83"/>
        <v>0</v>
      </c>
      <c r="AR293" s="148" t="s">
        <v>188</v>
      </c>
      <c r="AT293" s="148" t="s">
        <v>159</v>
      </c>
      <c r="AU293" s="148" t="s">
        <v>164</v>
      </c>
      <c r="AY293" s="13" t="s">
        <v>157</v>
      </c>
      <c r="BE293" s="149">
        <f t="shared" si="84"/>
        <v>0</v>
      </c>
      <c r="BF293" s="149">
        <f t="shared" si="85"/>
        <v>0</v>
      </c>
      <c r="BG293" s="149">
        <f t="shared" si="86"/>
        <v>0</v>
      </c>
      <c r="BH293" s="149">
        <f t="shared" si="87"/>
        <v>0</v>
      </c>
      <c r="BI293" s="149">
        <f t="shared" si="88"/>
        <v>0</v>
      </c>
      <c r="BJ293" s="13" t="s">
        <v>164</v>
      </c>
      <c r="BK293" s="149">
        <f t="shared" si="89"/>
        <v>0</v>
      </c>
      <c r="BL293" s="13" t="s">
        <v>188</v>
      </c>
      <c r="BM293" s="148" t="s">
        <v>1668</v>
      </c>
    </row>
    <row r="294" spans="2:65" s="1" customFormat="1" ht="24.2" customHeight="1">
      <c r="B294" s="135"/>
      <c r="C294" s="150" t="s">
        <v>423</v>
      </c>
      <c r="D294" s="150" t="s">
        <v>276</v>
      </c>
      <c r="E294" s="151" t="s">
        <v>1669</v>
      </c>
      <c r="F294" s="152" t="s">
        <v>1670</v>
      </c>
      <c r="G294" s="153" t="s">
        <v>300</v>
      </c>
      <c r="H294" s="154">
        <v>1</v>
      </c>
      <c r="I294" s="155"/>
      <c r="J294" s="156">
        <f t="shared" si="80"/>
        <v>0</v>
      </c>
      <c r="K294" s="157"/>
      <c r="L294" s="158"/>
      <c r="M294" s="159" t="s">
        <v>1</v>
      </c>
      <c r="N294" s="160" t="s">
        <v>38</v>
      </c>
      <c r="P294" s="146">
        <f t="shared" si="81"/>
        <v>0</v>
      </c>
      <c r="Q294" s="146">
        <v>1.2E-2</v>
      </c>
      <c r="R294" s="146">
        <f t="shared" si="82"/>
        <v>1.2E-2</v>
      </c>
      <c r="S294" s="146">
        <v>0</v>
      </c>
      <c r="T294" s="147">
        <f t="shared" si="83"/>
        <v>0</v>
      </c>
      <c r="AR294" s="148" t="s">
        <v>218</v>
      </c>
      <c r="AT294" s="148" t="s">
        <v>276</v>
      </c>
      <c r="AU294" s="148" t="s">
        <v>164</v>
      </c>
      <c r="AY294" s="13" t="s">
        <v>157</v>
      </c>
      <c r="BE294" s="149">
        <f t="shared" si="84"/>
        <v>0</v>
      </c>
      <c r="BF294" s="149">
        <f t="shared" si="85"/>
        <v>0</v>
      </c>
      <c r="BG294" s="149">
        <f t="shared" si="86"/>
        <v>0</v>
      </c>
      <c r="BH294" s="149">
        <f t="shared" si="87"/>
        <v>0</v>
      </c>
      <c r="BI294" s="149">
        <f t="shared" si="88"/>
        <v>0</v>
      </c>
      <c r="BJ294" s="13" t="s">
        <v>164</v>
      </c>
      <c r="BK294" s="149">
        <f t="shared" si="89"/>
        <v>0</v>
      </c>
      <c r="BL294" s="13" t="s">
        <v>188</v>
      </c>
      <c r="BM294" s="148" t="s">
        <v>1671</v>
      </c>
    </row>
    <row r="295" spans="2:65" s="1" customFormat="1" ht="16.5" customHeight="1">
      <c r="B295" s="135"/>
      <c r="C295" s="150" t="s">
        <v>695</v>
      </c>
      <c r="D295" s="150" t="s">
        <v>276</v>
      </c>
      <c r="E295" s="151" t="s">
        <v>1635</v>
      </c>
      <c r="F295" s="152" t="s">
        <v>1636</v>
      </c>
      <c r="G295" s="153" t="s">
        <v>300</v>
      </c>
      <c r="H295" s="154">
        <v>2</v>
      </c>
      <c r="I295" s="155"/>
      <c r="J295" s="156">
        <f t="shared" si="80"/>
        <v>0</v>
      </c>
      <c r="K295" s="157"/>
      <c r="L295" s="158"/>
      <c r="M295" s="159" t="s">
        <v>1</v>
      </c>
      <c r="N295" s="160" t="s">
        <v>38</v>
      </c>
      <c r="P295" s="146">
        <f t="shared" si="81"/>
        <v>0</v>
      </c>
      <c r="Q295" s="146">
        <v>1.2E-2</v>
      </c>
      <c r="R295" s="146">
        <f t="shared" si="82"/>
        <v>2.4E-2</v>
      </c>
      <c r="S295" s="146">
        <v>0</v>
      </c>
      <c r="T295" s="147">
        <f t="shared" si="83"/>
        <v>0</v>
      </c>
      <c r="AR295" s="148" t="s">
        <v>218</v>
      </c>
      <c r="AT295" s="148" t="s">
        <v>276</v>
      </c>
      <c r="AU295" s="148" t="s">
        <v>164</v>
      </c>
      <c r="AY295" s="13" t="s">
        <v>157</v>
      </c>
      <c r="BE295" s="149">
        <f t="shared" si="84"/>
        <v>0</v>
      </c>
      <c r="BF295" s="149">
        <f t="shared" si="85"/>
        <v>0</v>
      </c>
      <c r="BG295" s="149">
        <f t="shared" si="86"/>
        <v>0</v>
      </c>
      <c r="BH295" s="149">
        <f t="shared" si="87"/>
        <v>0</v>
      </c>
      <c r="BI295" s="149">
        <f t="shared" si="88"/>
        <v>0</v>
      </c>
      <c r="BJ295" s="13" t="s">
        <v>164</v>
      </c>
      <c r="BK295" s="149">
        <f t="shared" si="89"/>
        <v>0</v>
      </c>
      <c r="BL295" s="13" t="s">
        <v>188</v>
      </c>
      <c r="BM295" s="148" t="s">
        <v>1672</v>
      </c>
    </row>
    <row r="296" spans="2:65" s="1" customFormat="1" ht="16.5" customHeight="1">
      <c r="B296" s="135"/>
      <c r="C296" s="136" t="s">
        <v>426</v>
      </c>
      <c r="D296" s="136" t="s">
        <v>159</v>
      </c>
      <c r="E296" s="137" t="s">
        <v>1673</v>
      </c>
      <c r="F296" s="138" t="s">
        <v>1674</v>
      </c>
      <c r="G296" s="139" t="s">
        <v>300</v>
      </c>
      <c r="H296" s="140">
        <v>15</v>
      </c>
      <c r="I296" s="141"/>
      <c r="J296" s="142">
        <f t="shared" si="80"/>
        <v>0</v>
      </c>
      <c r="K296" s="143"/>
      <c r="L296" s="28"/>
      <c r="M296" s="144" t="s">
        <v>1</v>
      </c>
      <c r="N296" s="145" t="s">
        <v>38</v>
      </c>
      <c r="P296" s="146">
        <f t="shared" si="81"/>
        <v>0</v>
      </c>
      <c r="Q296" s="146">
        <v>0</v>
      </c>
      <c r="R296" s="146">
        <f t="shared" si="82"/>
        <v>0</v>
      </c>
      <c r="S296" s="146">
        <v>0</v>
      </c>
      <c r="T296" s="147">
        <f t="shared" si="83"/>
        <v>0</v>
      </c>
      <c r="AR296" s="148" t="s">
        <v>188</v>
      </c>
      <c r="AT296" s="148" t="s">
        <v>159</v>
      </c>
      <c r="AU296" s="148" t="s">
        <v>164</v>
      </c>
      <c r="AY296" s="13" t="s">
        <v>157</v>
      </c>
      <c r="BE296" s="149">
        <f t="shared" si="84"/>
        <v>0</v>
      </c>
      <c r="BF296" s="149">
        <f t="shared" si="85"/>
        <v>0</v>
      </c>
      <c r="BG296" s="149">
        <f t="shared" si="86"/>
        <v>0</v>
      </c>
      <c r="BH296" s="149">
        <f t="shared" si="87"/>
        <v>0</v>
      </c>
      <c r="BI296" s="149">
        <f t="shared" si="88"/>
        <v>0</v>
      </c>
      <c r="BJ296" s="13" t="s">
        <v>164</v>
      </c>
      <c r="BK296" s="149">
        <f t="shared" si="89"/>
        <v>0</v>
      </c>
      <c r="BL296" s="13" t="s">
        <v>188</v>
      </c>
      <c r="BM296" s="148" t="s">
        <v>1675</v>
      </c>
    </row>
    <row r="297" spans="2:65" s="1" customFormat="1" ht="24.2" customHeight="1">
      <c r="B297" s="135"/>
      <c r="C297" s="150" t="s">
        <v>702</v>
      </c>
      <c r="D297" s="150" t="s">
        <v>276</v>
      </c>
      <c r="E297" s="151" t="s">
        <v>1676</v>
      </c>
      <c r="F297" s="152" t="s">
        <v>1677</v>
      </c>
      <c r="G297" s="153" t="s">
        <v>300</v>
      </c>
      <c r="H297" s="154">
        <v>4</v>
      </c>
      <c r="I297" s="155"/>
      <c r="J297" s="156">
        <f t="shared" si="80"/>
        <v>0</v>
      </c>
      <c r="K297" s="157"/>
      <c r="L297" s="158"/>
      <c r="M297" s="159" t="s">
        <v>1</v>
      </c>
      <c r="N297" s="160" t="s">
        <v>38</v>
      </c>
      <c r="P297" s="146">
        <f t="shared" si="81"/>
        <v>0</v>
      </c>
      <c r="Q297" s="146">
        <v>2.5000000000000001E-3</v>
      </c>
      <c r="R297" s="146">
        <f t="shared" si="82"/>
        <v>0.01</v>
      </c>
      <c r="S297" s="146">
        <v>0</v>
      </c>
      <c r="T297" s="147">
        <f t="shared" si="83"/>
        <v>0</v>
      </c>
      <c r="AR297" s="148" t="s">
        <v>218</v>
      </c>
      <c r="AT297" s="148" t="s">
        <v>276</v>
      </c>
      <c r="AU297" s="148" t="s">
        <v>164</v>
      </c>
      <c r="AY297" s="13" t="s">
        <v>157</v>
      </c>
      <c r="BE297" s="149">
        <f t="shared" si="84"/>
        <v>0</v>
      </c>
      <c r="BF297" s="149">
        <f t="shared" si="85"/>
        <v>0</v>
      </c>
      <c r="BG297" s="149">
        <f t="shared" si="86"/>
        <v>0</v>
      </c>
      <c r="BH297" s="149">
        <f t="shared" si="87"/>
        <v>0</v>
      </c>
      <c r="BI297" s="149">
        <f t="shared" si="88"/>
        <v>0</v>
      </c>
      <c r="BJ297" s="13" t="s">
        <v>164</v>
      </c>
      <c r="BK297" s="149">
        <f t="shared" si="89"/>
        <v>0</v>
      </c>
      <c r="BL297" s="13" t="s">
        <v>188</v>
      </c>
      <c r="BM297" s="148" t="s">
        <v>1678</v>
      </c>
    </row>
    <row r="298" spans="2:65" s="1" customFormat="1" ht="21.75" customHeight="1">
      <c r="B298" s="135"/>
      <c r="C298" s="150" t="s">
        <v>430</v>
      </c>
      <c r="D298" s="150" t="s">
        <v>276</v>
      </c>
      <c r="E298" s="151" t="s">
        <v>1679</v>
      </c>
      <c r="F298" s="152" t="s">
        <v>1680</v>
      </c>
      <c r="G298" s="153" t="s">
        <v>300</v>
      </c>
      <c r="H298" s="154">
        <v>11</v>
      </c>
      <c r="I298" s="155"/>
      <c r="J298" s="156">
        <f t="shared" si="80"/>
        <v>0</v>
      </c>
      <c r="K298" s="157"/>
      <c r="L298" s="158"/>
      <c r="M298" s="159" t="s">
        <v>1</v>
      </c>
      <c r="N298" s="160" t="s">
        <v>38</v>
      </c>
      <c r="P298" s="146">
        <f t="shared" si="81"/>
        <v>0</v>
      </c>
      <c r="Q298" s="146">
        <v>2.5000000000000001E-3</v>
      </c>
      <c r="R298" s="146">
        <f t="shared" si="82"/>
        <v>2.75E-2</v>
      </c>
      <c r="S298" s="146">
        <v>0</v>
      </c>
      <c r="T298" s="147">
        <f t="shared" si="83"/>
        <v>0</v>
      </c>
      <c r="AR298" s="148" t="s">
        <v>218</v>
      </c>
      <c r="AT298" s="148" t="s">
        <v>276</v>
      </c>
      <c r="AU298" s="148" t="s">
        <v>164</v>
      </c>
      <c r="AY298" s="13" t="s">
        <v>157</v>
      </c>
      <c r="BE298" s="149">
        <f t="shared" si="84"/>
        <v>0</v>
      </c>
      <c r="BF298" s="149">
        <f t="shared" si="85"/>
        <v>0</v>
      </c>
      <c r="BG298" s="149">
        <f t="shared" si="86"/>
        <v>0</v>
      </c>
      <c r="BH298" s="149">
        <f t="shared" si="87"/>
        <v>0</v>
      </c>
      <c r="BI298" s="149">
        <f t="shared" si="88"/>
        <v>0</v>
      </c>
      <c r="BJ298" s="13" t="s">
        <v>164</v>
      </c>
      <c r="BK298" s="149">
        <f t="shared" si="89"/>
        <v>0</v>
      </c>
      <c r="BL298" s="13" t="s">
        <v>188</v>
      </c>
      <c r="BM298" s="148" t="s">
        <v>1681</v>
      </c>
    </row>
    <row r="299" spans="2:65" s="1" customFormat="1" ht="24.2" customHeight="1">
      <c r="B299" s="135"/>
      <c r="C299" s="136" t="s">
        <v>709</v>
      </c>
      <c r="D299" s="136" t="s">
        <v>159</v>
      </c>
      <c r="E299" s="137" t="s">
        <v>1682</v>
      </c>
      <c r="F299" s="138" t="s">
        <v>1683</v>
      </c>
      <c r="G299" s="139" t="s">
        <v>300</v>
      </c>
      <c r="H299" s="140">
        <v>27</v>
      </c>
      <c r="I299" s="141"/>
      <c r="J299" s="142">
        <f t="shared" si="80"/>
        <v>0</v>
      </c>
      <c r="K299" s="143"/>
      <c r="L299" s="28"/>
      <c r="M299" s="144" t="s">
        <v>1</v>
      </c>
      <c r="N299" s="145" t="s">
        <v>38</v>
      </c>
      <c r="P299" s="146">
        <f t="shared" si="81"/>
        <v>0</v>
      </c>
      <c r="Q299" s="146">
        <v>0</v>
      </c>
      <c r="R299" s="146">
        <f t="shared" si="82"/>
        <v>0</v>
      </c>
      <c r="S299" s="146">
        <v>0</v>
      </c>
      <c r="T299" s="147">
        <f t="shared" si="83"/>
        <v>0</v>
      </c>
      <c r="AR299" s="148" t="s">
        <v>188</v>
      </c>
      <c r="AT299" s="148" t="s">
        <v>159</v>
      </c>
      <c r="AU299" s="148" t="s">
        <v>164</v>
      </c>
      <c r="AY299" s="13" t="s">
        <v>157</v>
      </c>
      <c r="BE299" s="149">
        <f t="shared" si="84"/>
        <v>0</v>
      </c>
      <c r="BF299" s="149">
        <f t="shared" si="85"/>
        <v>0</v>
      </c>
      <c r="BG299" s="149">
        <f t="shared" si="86"/>
        <v>0</v>
      </c>
      <c r="BH299" s="149">
        <f t="shared" si="87"/>
        <v>0</v>
      </c>
      <c r="BI299" s="149">
        <f t="shared" si="88"/>
        <v>0</v>
      </c>
      <c r="BJ299" s="13" t="s">
        <v>164</v>
      </c>
      <c r="BK299" s="149">
        <f t="shared" si="89"/>
        <v>0</v>
      </c>
      <c r="BL299" s="13" t="s">
        <v>188</v>
      </c>
      <c r="BM299" s="148" t="s">
        <v>1684</v>
      </c>
    </row>
    <row r="300" spans="2:65" s="1" customFormat="1" ht="24.2" customHeight="1">
      <c r="B300" s="135"/>
      <c r="C300" s="150" t="s">
        <v>434</v>
      </c>
      <c r="D300" s="150" t="s">
        <v>276</v>
      </c>
      <c r="E300" s="151" t="s">
        <v>1685</v>
      </c>
      <c r="F300" s="152" t="s">
        <v>1686</v>
      </c>
      <c r="G300" s="153" t="s">
        <v>300</v>
      </c>
      <c r="H300" s="154">
        <v>17</v>
      </c>
      <c r="I300" s="155"/>
      <c r="J300" s="156">
        <f t="shared" si="80"/>
        <v>0</v>
      </c>
      <c r="K300" s="157"/>
      <c r="L300" s="158"/>
      <c r="M300" s="159" t="s">
        <v>1</v>
      </c>
      <c r="N300" s="160" t="s">
        <v>38</v>
      </c>
      <c r="P300" s="146">
        <f t="shared" si="81"/>
        <v>0</v>
      </c>
      <c r="Q300" s="146">
        <v>5.0000000000000001E-4</v>
      </c>
      <c r="R300" s="146">
        <f t="shared" si="82"/>
        <v>8.5000000000000006E-3</v>
      </c>
      <c r="S300" s="146">
        <v>0</v>
      </c>
      <c r="T300" s="147">
        <f t="shared" si="83"/>
        <v>0</v>
      </c>
      <c r="AR300" s="148" t="s">
        <v>218</v>
      </c>
      <c r="AT300" s="148" t="s">
        <v>276</v>
      </c>
      <c r="AU300" s="148" t="s">
        <v>164</v>
      </c>
      <c r="AY300" s="13" t="s">
        <v>157</v>
      </c>
      <c r="BE300" s="149">
        <f t="shared" si="84"/>
        <v>0</v>
      </c>
      <c r="BF300" s="149">
        <f t="shared" si="85"/>
        <v>0</v>
      </c>
      <c r="BG300" s="149">
        <f t="shared" si="86"/>
        <v>0</v>
      </c>
      <c r="BH300" s="149">
        <f t="shared" si="87"/>
        <v>0</v>
      </c>
      <c r="BI300" s="149">
        <f t="shared" si="88"/>
        <v>0</v>
      </c>
      <c r="BJ300" s="13" t="s">
        <v>164</v>
      </c>
      <c r="BK300" s="149">
        <f t="shared" si="89"/>
        <v>0</v>
      </c>
      <c r="BL300" s="13" t="s">
        <v>188</v>
      </c>
      <c r="BM300" s="148" t="s">
        <v>1687</v>
      </c>
    </row>
    <row r="301" spans="2:65" s="1" customFormat="1" ht="24.2" customHeight="1">
      <c r="B301" s="135"/>
      <c r="C301" s="150" t="s">
        <v>716</v>
      </c>
      <c r="D301" s="150" t="s">
        <v>276</v>
      </c>
      <c r="E301" s="151" t="s">
        <v>1688</v>
      </c>
      <c r="F301" s="152" t="s">
        <v>1689</v>
      </c>
      <c r="G301" s="153" t="s">
        <v>300</v>
      </c>
      <c r="H301" s="154">
        <v>2</v>
      </c>
      <c r="I301" s="155"/>
      <c r="J301" s="156">
        <f t="shared" si="80"/>
        <v>0</v>
      </c>
      <c r="K301" s="157"/>
      <c r="L301" s="158"/>
      <c r="M301" s="159" t="s">
        <v>1</v>
      </c>
      <c r="N301" s="160" t="s">
        <v>38</v>
      </c>
      <c r="P301" s="146">
        <f t="shared" si="81"/>
        <v>0</v>
      </c>
      <c r="Q301" s="146">
        <v>5.0000000000000001E-4</v>
      </c>
      <c r="R301" s="146">
        <f t="shared" si="82"/>
        <v>1E-3</v>
      </c>
      <c r="S301" s="146">
        <v>0</v>
      </c>
      <c r="T301" s="147">
        <f t="shared" si="83"/>
        <v>0</v>
      </c>
      <c r="AR301" s="148" t="s">
        <v>218</v>
      </c>
      <c r="AT301" s="148" t="s">
        <v>276</v>
      </c>
      <c r="AU301" s="148" t="s">
        <v>164</v>
      </c>
      <c r="AY301" s="13" t="s">
        <v>157</v>
      </c>
      <c r="BE301" s="149">
        <f t="shared" si="84"/>
        <v>0</v>
      </c>
      <c r="BF301" s="149">
        <f t="shared" si="85"/>
        <v>0</v>
      </c>
      <c r="BG301" s="149">
        <f t="shared" si="86"/>
        <v>0</v>
      </c>
      <c r="BH301" s="149">
        <f t="shared" si="87"/>
        <v>0</v>
      </c>
      <c r="BI301" s="149">
        <f t="shared" si="88"/>
        <v>0</v>
      </c>
      <c r="BJ301" s="13" t="s">
        <v>164</v>
      </c>
      <c r="BK301" s="149">
        <f t="shared" si="89"/>
        <v>0</v>
      </c>
      <c r="BL301" s="13" t="s">
        <v>188</v>
      </c>
      <c r="BM301" s="148" t="s">
        <v>1690</v>
      </c>
    </row>
    <row r="302" spans="2:65" s="1" customFormat="1" ht="24.2" customHeight="1">
      <c r="B302" s="135"/>
      <c r="C302" s="150" t="s">
        <v>438</v>
      </c>
      <c r="D302" s="150" t="s">
        <v>276</v>
      </c>
      <c r="E302" s="151" t="s">
        <v>1691</v>
      </c>
      <c r="F302" s="152" t="s">
        <v>1692</v>
      </c>
      <c r="G302" s="153" t="s">
        <v>300</v>
      </c>
      <c r="H302" s="154">
        <v>8</v>
      </c>
      <c r="I302" s="155"/>
      <c r="J302" s="156">
        <f t="shared" si="80"/>
        <v>0</v>
      </c>
      <c r="K302" s="157"/>
      <c r="L302" s="158"/>
      <c r="M302" s="159" t="s">
        <v>1</v>
      </c>
      <c r="N302" s="160" t="s">
        <v>38</v>
      </c>
      <c r="P302" s="146">
        <f t="shared" si="81"/>
        <v>0</v>
      </c>
      <c r="Q302" s="146">
        <v>5.0000000000000001E-4</v>
      </c>
      <c r="R302" s="146">
        <f t="shared" si="82"/>
        <v>4.0000000000000001E-3</v>
      </c>
      <c r="S302" s="146">
        <v>0</v>
      </c>
      <c r="T302" s="147">
        <f t="shared" si="83"/>
        <v>0</v>
      </c>
      <c r="AR302" s="148" t="s">
        <v>218</v>
      </c>
      <c r="AT302" s="148" t="s">
        <v>276</v>
      </c>
      <c r="AU302" s="148" t="s">
        <v>164</v>
      </c>
      <c r="AY302" s="13" t="s">
        <v>157</v>
      </c>
      <c r="BE302" s="149">
        <f t="shared" si="84"/>
        <v>0</v>
      </c>
      <c r="BF302" s="149">
        <f t="shared" si="85"/>
        <v>0</v>
      </c>
      <c r="BG302" s="149">
        <f t="shared" si="86"/>
        <v>0</v>
      </c>
      <c r="BH302" s="149">
        <f t="shared" si="87"/>
        <v>0</v>
      </c>
      <c r="BI302" s="149">
        <f t="shared" si="88"/>
        <v>0</v>
      </c>
      <c r="BJ302" s="13" t="s">
        <v>164</v>
      </c>
      <c r="BK302" s="149">
        <f t="shared" si="89"/>
        <v>0</v>
      </c>
      <c r="BL302" s="13" t="s">
        <v>188</v>
      </c>
      <c r="BM302" s="148" t="s">
        <v>1693</v>
      </c>
    </row>
    <row r="303" spans="2:65" s="1" customFormat="1" ht="21.75" customHeight="1">
      <c r="B303" s="135"/>
      <c r="C303" s="136" t="s">
        <v>723</v>
      </c>
      <c r="D303" s="136" t="s">
        <v>159</v>
      </c>
      <c r="E303" s="137" t="s">
        <v>1694</v>
      </c>
      <c r="F303" s="138" t="s">
        <v>1695</v>
      </c>
      <c r="G303" s="139" t="s">
        <v>300</v>
      </c>
      <c r="H303" s="140">
        <v>31</v>
      </c>
      <c r="I303" s="141"/>
      <c r="J303" s="142">
        <f t="shared" si="80"/>
        <v>0</v>
      </c>
      <c r="K303" s="143"/>
      <c r="L303" s="28"/>
      <c r="M303" s="144" t="s">
        <v>1</v>
      </c>
      <c r="N303" s="145" t="s">
        <v>38</v>
      </c>
      <c r="P303" s="146">
        <f t="shared" si="81"/>
        <v>0</v>
      </c>
      <c r="Q303" s="146">
        <v>0</v>
      </c>
      <c r="R303" s="146">
        <f t="shared" si="82"/>
        <v>0</v>
      </c>
      <c r="S303" s="146">
        <v>0</v>
      </c>
      <c r="T303" s="147">
        <f t="shared" si="83"/>
        <v>0</v>
      </c>
      <c r="AR303" s="148" t="s">
        <v>188</v>
      </c>
      <c r="AT303" s="148" t="s">
        <v>159</v>
      </c>
      <c r="AU303" s="148" t="s">
        <v>164</v>
      </c>
      <c r="AY303" s="13" t="s">
        <v>157</v>
      </c>
      <c r="BE303" s="149">
        <f t="shared" si="84"/>
        <v>0</v>
      </c>
      <c r="BF303" s="149">
        <f t="shared" si="85"/>
        <v>0</v>
      </c>
      <c r="BG303" s="149">
        <f t="shared" si="86"/>
        <v>0</v>
      </c>
      <c r="BH303" s="149">
        <f t="shared" si="87"/>
        <v>0</v>
      </c>
      <c r="BI303" s="149">
        <f t="shared" si="88"/>
        <v>0</v>
      </c>
      <c r="BJ303" s="13" t="s">
        <v>164</v>
      </c>
      <c r="BK303" s="149">
        <f t="shared" si="89"/>
        <v>0</v>
      </c>
      <c r="BL303" s="13" t="s">
        <v>188</v>
      </c>
      <c r="BM303" s="148" t="s">
        <v>1696</v>
      </c>
    </row>
    <row r="304" spans="2:65" s="1" customFormat="1" ht="24.2" customHeight="1">
      <c r="B304" s="135"/>
      <c r="C304" s="150" t="s">
        <v>441</v>
      </c>
      <c r="D304" s="150" t="s">
        <v>276</v>
      </c>
      <c r="E304" s="151" t="s">
        <v>1697</v>
      </c>
      <c r="F304" s="152" t="s">
        <v>1698</v>
      </c>
      <c r="G304" s="153" t="s">
        <v>300</v>
      </c>
      <c r="H304" s="154">
        <v>7</v>
      </c>
      <c r="I304" s="155"/>
      <c r="J304" s="156">
        <f t="shared" si="80"/>
        <v>0</v>
      </c>
      <c r="K304" s="157"/>
      <c r="L304" s="158"/>
      <c r="M304" s="159" t="s">
        <v>1</v>
      </c>
      <c r="N304" s="160" t="s">
        <v>38</v>
      </c>
      <c r="P304" s="146">
        <f t="shared" si="81"/>
        <v>0</v>
      </c>
      <c r="Q304" s="146">
        <v>3.5E-4</v>
      </c>
      <c r="R304" s="146">
        <f t="shared" si="82"/>
        <v>2.4499999999999999E-3</v>
      </c>
      <c r="S304" s="146">
        <v>0</v>
      </c>
      <c r="T304" s="147">
        <f t="shared" si="83"/>
        <v>0</v>
      </c>
      <c r="AR304" s="148" t="s">
        <v>218</v>
      </c>
      <c r="AT304" s="148" t="s">
        <v>276</v>
      </c>
      <c r="AU304" s="148" t="s">
        <v>164</v>
      </c>
      <c r="AY304" s="13" t="s">
        <v>157</v>
      </c>
      <c r="BE304" s="149">
        <f t="shared" si="84"/>
        <v>0</v>
      </c>
      <c r="BF304" s="149">
        <f t="shared" si="85"/>
        <v>0</v>
      </c>
      <c r="BG304" s="149">
        <f t="shared" si="86"/>
        <v>0</v>
      </c>
      <c r="BH304" s="149">
        <f t="shared" si="87"/>
        <v>0</v>
      </c>
      <c r="BI304" s="149">
        <f t="shared" si="88"/>
        <v>0</v>
      </c>
      <c r="BJ304" s="13" t="s">
        <v>164</v>
      </c>
      <c r="BK304" s="149">
        <f t="shared" si="89"/>
        <v>0</v>
      </c>
      <c r="BL304" s="13" t="s">
        <v>188</v>
      </c>
      <c r="BM304" s="148" t="s">
        <v>1699</v>
      </c>
    </row>
    <row r="305" spans="2:65" s="1" customFormat="1" ht="24.2" customHeight="1">
      <c r="B305" s="135"/>
      <c r="C305" s="150" t="s">
        <v>731</v>
      </c>
      <c r="D305" s="150" t="s">
        <v>276</v>
      </c>
      <c r="E305" s="151" t="s">
        <v>1700</v>
      </c>
      <c r="F305" s="152" t="s">
        <v>1701</v>
      </c>
      <c r="G305" s="153" t="s">
        <v>300</v>
      </c>
      <c r="H305" s="154">
        <v>7</v>
      </c>
      <c r="I305" s="155"/>
      <c r="J305" s="156">
        <f t="shared" si="80"/>
        <v>0</v>
      </c>
      <c r="K305" s="157"/>
      <c r="L305" s="158"/>
      <c r="M305" s="159" t="s">
        <v>1</v>
      </c>
      <c r="N305" s="160" t="s">
        <v>38</v>
      </c>
      <c r="P305" s="146">
        <f t="shared" si="81"/>
        <v>0</v>
      </c>
      <c r="Q305" s="146">
        <v>3.5E-4</v>
      </c>
      <c r="R305" s="146">
        <f t="shared" si="82"/>
        <v>2.4499999999999999E-3</v>
      </c>
      <c r="S305" s="146">
        <v>0</v>
      </c>
      <c r="T305" s="147">
        <f t="shared" si="83"/>
        <v>0</v>
      </c>
      <c r="AR305" s="148" t="s">
        <v>218</v>
      </c>
      <c r="AT305" s="148" t="s">
        <v>276</v>
      </c>
      <c r="AU305" s="148" t="s">
        <v>164</v>
      </c>
      <c r="AY305" s="13" t="s">
        <v>157</v>
      </c>
      <c r="BE305" s="149">
        <f t="shared" si="84"/>
        <v>0</v>
      </c>
      <c r="BF305" s="149">
        <f t="shared" si="85"/>
        <v>0</v>
      </c>
      <c r="BG305" s="149">
        <f t="shared" si="86"/>
        <v>0</v>
      </c>
      <c r="BH305" s="149">
        <f t="shared" si="87"/>
        <v>0</v>
      </c>
      <c r="BI305" s="149">
        <f t="shared" si="88"/>
        <v>0</v>
      </c>
      <c r="BJ305" s="13" t="s">
        <v>164</v>
      </c>
      <c r="BK305" s="149">
        <f t="shared" si="89"/>
        <v>0</v>
      </c>
      <c r="BL305" s="13" t="s">
        <v>188</v>
      </c>
      <c r="BM305" s="148" t="s">
        <v>1702</v>
      </c>
    </row>
    <row r="306" spans="2:65" s="1" customFormat="1" ht="24.2" customHeight="1">
      <c r="B306" s="135"/>
      <c r="C306" s="150" t="s">
        <v>445</v>
      </c>
      <c r="D306" s="150" t="s">
        <v>276</v>
      </c>
      <c r="E306" s="151" t="s">
        <v>1703</v>
      </c>
      <c r="F306" s="152" t="s">
        <v>1704</v>
      </c>
      <c r="G306" s="153" t="s">
        <v>300</v>
      </c>
      <c r="H306" s="154">
        <v>7</v>
      </c>
      <c r="I306" s="155"/>
      <c r="J306" s="156">
        <f t="shared" si="80"/>
        <v>0</v>
      </c>
      <c r="K306" s="157"/>
      <c r="L306" s="158"/>
      <c r="M306" s="159" t="s">
        <v>1</v>
      </c>
      <c r="N306" s="160" t="s">
        <v>38</v>
      </c>
      <c r="P306" s="146">
        <f t="shared" si="81"/>
        <v>0</v>
      </c>
      <c r="Q306" s="146">
        <v>3.5E-4</v>
      </c>
      <c r="R306" s="146">
        <f t="shared" si="82"/>
        <v>2.4499999999999999E-3</v>
      </c>
      <c r="S306" s="146">
        <v>0</v>
      </c>
      <c r="T306" s="147">
        <f t="shared" si="83"/>
        <v>0</v>
      </c>
      <c r="AR306" s="148" t="s">
        <v>218</v>
      </c>
      <c r="AT306" s="148" t="s">
        <v>276</v>
      </c>
      <c r="AU306" s="148" t="s">
        <v>164</v>
      </c>
      <c r="AY306" s="13" t="s">
        <v>157</v>
      </c>
      <c r="BE306" s="149">
        <f t="shared" si="84"/>
        <v>0</v>
      </c>
      <c r="BF306" s="149">
        <f t="shared" si="85"/>
        <v>0</v>
      </c>
      <c r="BG306" s="149">
        <f t="shared" si="86"/>
        <v>0</v>
      </c>
      <c r="BH306" s="149">
        <f t="shared" si="87"/>
        <v>0</v>
      </c>
      <c r="BI306" s="149">
        <f t="shared" si="88"/>
        <v>0</v>
      </c>
      <c r="BJ306" s="13" t="s">
        <v>164</v>
      </c>
      <c r="BK306" s="149">
        <f t="shared" si="89"/>
        <v>0</v>
      </c>
      <c r="BL306" s="13" t="s">
        <v>188</v>
      </c>
      <c r="BM306" s="148" t="s">
        <v>1705</v>
      </c>
    </row>
    <row r="307" spans="2:65" s="1" customFormat="1" ht="24.2" customHeight="1">
      <c r="B307" s="135"/>
      <c r="C307" s="150" t="s">
        <v>738</v>
      </c>
      <c r="D307" s="150" t="s">
        <v>276</v>
      </c>
      <c r="E307" s="151" t="s">
        <v>1706</v>
      </c>
      <c r="F307" s="152" t="s">
        <v>1707</v>
      </c>
      <c r="G307" s="153" t="s">
        <v>300</v>
      </c>
      <c r="H307" s="154">
        <v>7</v>
      </c>
      <c r="I307" s="155"/>
      <c r="J307" s="156">
        <f t="shared" si="80"/>
        <v>0</v>
      </c>
      <c r="K307" s="157"/>
      <c r="L307" s="158"/>
      <c r="M307" s="159" t="s">
        <v>1</v>
      </c>
      <c r="N307" s="160" t="s">
        <v>38</v>
      </c>
      <c r="P307" s="146">
        <f t="shared" si="81"/>
        <v>0</v>
      </c>
      <c r="Q307" s="146">
        <v>3.5E-4</v>
      </c>
      <c r="R307" s="146">
        <f t="shared" si="82"/>
        <v>2.4499999999999999E-3</v>
      </c>
      <c r="S307" s="146">
        <v>0</v>
      </c>
      <c r="T307" s="147">
        <f t="shared" si="83"/>
        <v>0</v>
      </c>
      <c r="AR307" s="148" t="s">
        <v>218</v>
      </c>
      <c r="AT307" s="148" t="s">
        <v>276</v>
      </c>
      <c r="AU307" s="148" t="s">
        <v>164</v>
      </c>
      <c r="AY307" s="13" t="s">
        <v>157</v>
      </c>
      <c r="BE307" s="149">
        <f t="shared" si="84"/>
        <v>0</v>
      </c>
      <c r="BF307" s="149">
        <f t="shared" si="85"/>
        <v>0</v>
      </c>
      <c r="BG307" s="149">
        <f t="shared" si="86"/>
        <v>0</v>
      </c>
      <c r="BH307" s="149">
        <f t="shared" si="87"/>
        <v>0</v>
      </c>
      <c r="BI307" s="149">
        <f t="shared" si="88"/>
        <v>0</v>
      </c>
      <c r="BJ307" s="13" t="s">
        <v>164</v>
      </c>
      <c r="BK307" s="149">
        <f t="shared" si="89"/>
        <v>0</v>
      </c>
      <c r="BL307" s="13" t="s">
        <v>188</v>
      </c>
      <c r="BM307" s="148" t="s">
        <v>1708</v>
      </c>
    </row>
    <row r="308" spans="2:65" s="1" customFormat="1" ht="16.5" customHeight="1">
      <c r="B308" s="135"/>
      <c r="C308" s="150" t="s">
        <v>448</v>
      </c>
      <c r="D308" s="150" t="s">
        <v>276</v>
      </c>
      <c r="E308" s="151" t="s">
        <v>1709</v>
      </c>
      <c r="F308" s="152" t="s">
        <v>1710</v>
      </c>
      <c r="G308" s="153" t="s">
        <v>300</v>
      </c>
      <c r="H308" s="154">
        <v>3</v>
      </c>
      <c r="I308" s="155"/>
      <c r="J308" s="156">
        <f t="shared" si="80"/>
        <v>0</v>
      </c>
      <c r="K308" s="157"/>
      <c r="L308" s="158"/>
      <c r="M308" s="159" t="s">
        <v>1</v>
      </c>
      <c r="N308" s="160" t="s">
        <v>38</v>
      </c>
      <c r="P308" s="146">
        <f t="shared" si="81"/>
        <v>0</v>
      </c>
      <c r="Q308" s="146">
        <v>3.5E-4</v>
      </c>
      <c r="R308" s="146">
        <f t="shared" si="82"/>
        <v>1.0499999999999999E-3</v>
      </c>
      <c r="S308" s="146">
        <v>0</v>
      </c>
      <c r="T308" s="147">
        <f t="shared" si="83"/>
        <v>0</v>
      </c>
      <c r="AR308" s="148" t="s">
        <v>218</v>
      </c>
      <c r="AT308" s="148" t="s">
        <v>276</v>
      </c>
      <c r="AU308" s="148" t="s">
        <v>164</v>
      </c>
      <c r="AY308" s="13" t="s">
        <v>157</v>
      </c>
      <c r="BE308" s="149">
        <f t="shared" si="84"/>
        <v>0</v>
      </c>
      <c r="BF308" s="149">
        <f t="shared" si="85"/>
        <v>0</v>
      </c>
      <c r="BG308" s="149">
        <f t="shared" si="86"/>
        <v>0</v>
      </c>
      <c r="BH308" s="149">
        <f t="shared" si="87"/>
        <v>0</v>
      </c>
      <c r="BI308" s="149">
        <f t="shared" si="88"/>
        <v>0</v>
      </c>
      <c r="BJ308" s="13" t="s">
        <v>164</v>
      </c>
      <c r="BK308" s="149">
        <f t="shared" si="89"/>
        <v>0</v>
      </c>
      <c r="BL308" s="13" t="s">
        <v>188</v>
      </c>
      <c r="BM308" s="148" t="s">
        <v>1711</v>
      </c>
    </row>
    <row r="309" spans="2:65" s="1" customFormat="1" ht="24.2" customHeight="1">
      <c r="B309" s="135"/>
      <c r="C309" s="136" t="s">
        <v>745</v>
      </c>
      <c r="D309" s="136" t="s">
        <v>159</v>
      </c>
      <c r="E309" s="137" t="s">
        <v>1712</v>
      </c>
      <c r="F309" s="138" t="s">
        <v>1713</v>
      </c>
      <c r="G309" s="139" t="s">
        <v>300</v>
      </c>
      <c r="H309" s="140">
        <v>3</v>
      </c>
      <c r="I309" s="141"/>
      <c r="J309" s="142">
        <f t="shared" si="80"/>
        <v>0</v>
      </c>
      <c r="K309" s="143"/>
      <c r="L309" s="28"/>
      <c r="M309" s="144" t="s">
        <v>1</v>
      </c>
      <c r="N309" s="145" t="s">
        <v>38</v>
      </c>
      <c r="P309" s="146">
        <f t="shared" si="81"/>
        <v>0</v>
      </c>
      <c r="Q309" s="146">
        <v>0</v>
      </c>
      <c r="R309" s="146">
        <f t="shared" si="82"/>
        <v>0</v>
      </c>
      <c r="S309" s="146">
        <v>0</v>
      </c>
      <c r="T309" s="147">
        <f t="shared" si="83"/>
        <v>0</v>
      </c>
      <c r="AR309" s="148" t="s">
        <v>188</v>
      </c>
      <c r="AT309" s="148" t="s">
        <v>159</v>
      </c>
      <c r="AU309" s="148" t="s">
        <v>164</v>
      </c>
      <c r="AY309" s="13" t="s">
        <v>157</v>
      </c>
      <c r="BE309" s="149">
        <f t="shared" si="84"/>
        <v>0</v>
      </c>
      <c r="BF309" s="149">
        <f t="shared" si="85"/>
        <v>0</v>
      </c>
      <c r="BG309" s="149">
        <f t="shared" si="86"/>
        <v>0</v>
      </c>
      <c r="BH309" s="149">
        <f t="shared" si="87"/>
        <v>0</v>
      </c>
      <c r="BI309" s="149">
        <f t="shared" si="88"/>
        <v>0</v>
      </c>
      <c r="BJ309" s="13" t="s">
        <v>164</v>
      </c>
      <c r="BK309" s="149">
        <f t="shared" si="89"/>
        <v>0</v>
      </c>
      <c r="BL309" s="13" t="s">
        <v>188</v>
      </c>
      <c r="BM309" s="148" t="s">
        <v>1714</v>
      </c>
    </row>
    <row r="310" spans="2:65" s="1" customFormat="1" ht="24.2" customHeight="1">
      <c r="B310" s="135"/>
      <c r="C310" s="150" t="s">
        <v>452</v>
      </c>
      <c r="D310" s="150" t="s">
        <v>276</v>
      </c>
      <c r="E310" s="151" t="s">
        <v>1715</v>
      </c>
      <c r="F310" s="152" t="s">
        <v>1716</v>
      </c>
      <c r="G310" s="153" t="s">
        <v>300</v>
      </c>
      <c r="H310" s="154">
        <v>3</v>
      </c>
      <c r="I310" s="155"/>
      <c r="J310" s="156">
        <f t="shared" si="80"/>
        <v>0</v>
      </c>
      <c r="K310" s="157"/>
      <c r="L310" s="158"/>
      <c r="M310" s="159" t="s">
        <v>1</v>
      </c>
      <c r="N310" s="160" t="s">
        <v>38</v>
      </c>
      <c r="P310" s="146">
        <f t="shared" si="81"/>
        <v>0</v>
      </c>
      <c r="Q310" s="146">
        <v>1.0500000000000001E-2</v>
      </c>
      <c r="R310" s="146">
        <f t="shared" si="82"/>
        <v>3.15E-2</v>
      </c>
      <c r="S310" s="146">
        <v>0</v>
      </c>
      <c r="T310" s="147">
        <f t="shared" si="83"/>
        <v>0</v>
      </c>
      <c r="AR310" s="148" t="s">
        <v>218</v>
      </c>
      <c r="AT310" s="148" t="s">
        <v>276</v>
      </c>
      <c r="AU310" s="148" t="s">
        <v>164</v>
      </c>
      <c r="AY310" s="13" t="s">
        <v>157</v>
      </c>
      <c r="BE310" s="149">
        <f t="shared" si="84"/>
        <v>0</v>
      </c>
      <c r="BF310" s="149">
        <f t="shared" si="85"/>
        <v>0</v>
      </c>
      <c r="BG310" s="149">
        <f t="shared" si="86"/>
        <v>0</v>
      </c>
      <c r="BH310" s="149">
        <f t="shared" si="87"/>
        <v>0</v>
      </c>
      <c r="BI310" s="149">
        <f t="shared" si="88"/>
        <v>0</v>
      </c>
      <c r="BJ310" s="13" t="s">
        <v>164</v>
      </c>
      <c r="BK310" s="149">
        <f t="shared" si="89"/>
        <v>0</v>
      </c>
      <c r="BL310" s="13" t="s">
        <v>188</v>
      </c>
      <c r="BM310" s="148" t="s">
        <v>1717</v>
      </c>
    </row>
    <row r="311" spans="2:65" s="1" customFormat="1" ht="21.75" customHeight="1">
      <c r="B311" s="135"/>
      <c r="C311" s="136" t="s">
        <v>752</v>
      </c>
      <c r="D311" s="136" t="s">
        <v>159</v>
      </c>
      <c r="E311" s="137" t="s">
        <v>1718</v>
      </c>
      <c r="F311" s="138" t="s">
        <v>1719</v>
      </c>
      <c r="G311" s="139" t="s">
        <v>300</v>
      </c>
      <c r="H311" s="140">
        <v>21</v>
      </c>
      <c r="I311" s="141"/>
      <c r="J311" s="142">
        <f t="shared" si="80"/>
        <v>0</v>
      </c>
      <c r="K311" s="143"/>
      <c r="L311" s="28"/>
      <c r="M311" s="144" t="s">
        <v>1</v>
      </c>
      <c r="N311" s="145" t="s">
        <v>38</v>
      </c>
      <c r="P311" s="146">
        <f t="shared" si="81"/>
        <v>0</v>
      </c>
      <c r="Q311" s="146">
        <v>0</v>
      </c>
      <c r="R311" s="146">
        <f t="shared" si="82"/>
        <v>0</v>
      </c>
      <c r="S311" s="146">
        <v>0</v>
      </c>
      <c r="T311" s="147">
        <f t="shared" si="83"/>
        <v>0</v>
      </c>
      <c r="AR311" s="148" t="s">
        <v>188</v>
      </c>
      <c r="AT311" s="148" t="s">
        <v>159</v>
      </c>
      <c r="AU311" s="148" t="s">
        <v>164</v>
      </c>
      <c r="AY311" s="13" t="s">
        <v>157</v>
      </c>
      <c r="BE311" s="149">
        <f t="shared" si="84"/>
        <v>0</v>
      </c>
      <c r="BF311" s="149">
        <f t="shared" si="85"/>
        <v>0</v>
      </c>
      <c r="BG311" s="149">
        <f t="shared" si="86"/>
        <v>0</v>
      </c>
      <c r="BH311" s="149">
        <f t="shared" si="87"/>
        <v>0</v>
      </c>
      <c r="BI311" s="149">
        <f t="shared" si="88"/>
        <v>0</v>
      </c>
      <c r="BJ311" s="13" t="s">
        <v>164</v>
      </c>
      <c r="BK311" s="149">
        <f t="shared" si="89"/>
        <v>0</v>
      </c>
      <c r="BL311" s="13" t="s">
        <v>188</v>
      </c>
      <c r="BM311" s="148" t="s">
        <v>1720</v>
      </c>
    </row>
    <row r="312" spans="2:65" s="1" customFormat="1" ht="21.75" customHeight="1">
      <c r="B312" s="135"/>
      <c r="C312" s="150" t="s">
        <v>455</v>
      </c>
      <c r="D312" s="150" t="s">
        <v>276</v>
      </c>
      <c r="E312" s="151" t="s">
        <v>1721</v>
      </c>
      <c r="F312" s="152" t="s">
        <v>1722</v>
      </c>
      <c r="G312" s="153" t="s">
        <v>300</v>
      </c>
      <c r="H312" s="154">
        <v>7</v>
      </c>
      <c r="I312" s="155"/>
      <c r="J312" s="156">
        <f t="shared" si="80"/>
        <v>0</v>
      </c>
      <c r="K312" s="157"/>
      <c r="L312" s="158"/>
      <c r="M312" s="159" t="s">
        <v>1</v>
      </c>
      <c r="N312" s="160" t="s">
        <v>38</v>
      </c>
      <c r="P312" s="146">
        <f t="shared" si="81"/>
        <v>0</v>
      </c>
      <c r="Q312" s="146">
        <v>4.4999999999999997E-3</v>
      </c>
      <c r="R312" s="146">
        <f t="shared" si="82"/>
        <v>3.15E-2</v>
      </c>
      <c r="S312" s="146">
        <v>0</v>
      </c>
      <c r="T312" s="147">
        <f t="shared" si="83"/>
        <v>0</v>
      </c>
      <c r="AR312" s="148" t="s">
        <v>218</v>
      </c>
      <c r="AT312" s="148" t="s">
        <v>276</v>
      </c>
      <c r="AU312" s="148" t="s">
        <v>164</v>
      </c>
      <c r="AY312" s="13" t="s">
        <v>157</v>
      </c>
      <c r="BE312" s="149">
        <f t="shared" si="84"/>
        <v>0</v>
      </c>
      <c r="BF312" s="149">
        <f t="shared" si="85"/>
        <v>0</v>
      </c>
      <c r="BG312" s="149">
        <f t="shared" si="86"/>
        <v>0</v>
      </c>
      <c r="BH312" s="149">
        <f t="shared" si="87"/>
        <v>0</v>
      </c>
      <c r="BI312" s="149">
        <f t="shared" si="88"/>
        <v>0</v>
      </c>
      <c r="BJ312" s="13" t="s">
        <v>164</v>
      </c>
      <c r="BK312" s="149">
        <f t="shared" si="89"/>
        <v>0</v>
      </c>
      <c r="BL312" s="13" t="s">
        <v>188</v>
      </c>
      <c r="BM312" s="148" t="s">
        <v>1723</v>
      </c>
    </row>
    <row r="313" spans="2:65" s="1" customFormat="1" ht="21.75" customHeight="1">
      <c r="B313" s="135"/>
      <c r="C313" s="150" t="s">
        <v>757</v>
      </c>
      <c r="D313" s="150" t="s">
        <v>276</v>
      </c>
      <c r="E313" s="151" t="s">
        <v>1724</v>
      </c>
      <c r="F313" s="152" t="s">
        <v>1725</v>
      </c>
      <c r="G313" s="153" t="s">
        <v>300</v>
      </c>
      <c r="H313" s="154">
        <v>14</v>
      </c>
      <c r="I313" s="155"/>
      <c r="J313" s="156">
        <f t="shared" si="80"/>
        <v>0</v>
      </c>
      <c r="K313" s="157"/>
      <c r="L313" s="158"/>
      <c r="M313" s="159" t="s">
        <v>1</v>
      </c>
      <c r="N313" s="160" t="s">
        <v>38</v>
      </c>
      <c r="P313" s="146">
        <f t="shared" si="81"/>
        <v>0</v>
      </c>
      <c r="Q313" s="146">
        <v>1.4400000000000001E-3</v>
      </c>
      <c r="R313" s="146">
        <f t="shared" si="82"/>
        <v>2.0160000000000001E-2</v>
      </c>
      <c r="S313" s="146">
        <v>0</v>
      </c>
      <c r="T313" s="147">
        <f t="shared" si="83"/>
        <v>0</v>
      </c>
      <c r="AR313" s="148" t="s">
        <v>218</v>
      </c>
      <c r="AT313" s="148" t="s">
        <v>276</v>
      </c>
      <c r="AU313" s="148" t="s">
        <v>164</v>
      </c>
      <c r="AY313" s="13" t="s">
        <v>157</v>
      </c>
      <c r="BE313" s="149">
        <f t="shared" si="84"/>
        <v>0</v>
      </c>
      <c r="BF313" s="149">
        <f t="shared" si="85"/>
        <v>0</v>
      </c>
      <c r="BG313" s="149">
        <f t="shared" si="86"/>
        <v>0</v>
      </c>
      <c r="BH313" s="149">
        <f t="shared" si="87"/>
        <v>0</v>
      </c>
      <c r="BI313" s="149">
        <f t="shared" si="88"/>
        <v>0</v>
      </c>
      <c r="BJ313" s="13" t="s">
        <v>164</v>
      </c>
      <c r="BK313" s="149">
        <f t="shared" si="89"/>
        <v>0</v>
      </c>
      <c r="BL313" s="13" t="s">
        <v>188</v>
      </c>
      <c r="BM313" s="148" t="s">
        <v>1726</v>
      </c>
    </row>
    <row r="314" spans="2:65" s="1" customFormat="1" ht="33" customHeight="1">
      <c r="B314" s="135"/>
      <c r="C314" s="136" t="s">
        <v>459</v>
      </c>
      <c r="D314" s="136" t="s">
        <v>159</v>
      </c>
      <c r="E314" s="137" t="s">
        <v>1727</v>
      </c>
      <c r="F314" s="138" t="s">
        <v>1728</v>
      </c>
      <c r="G314" s="139" t="s">
        <v>1524</v>
      </c>
      <c r="H314" s="140">
        <v>11</v>
      </c>
      <c r="I314" s="141"/>
      <c r="J314" s="142">
        <f t="shared" si="80"/>
        <v>0</v>
      </c>
      <c r="K314" s="143"/>
      <c r="L314" s="28"/>
      <c r="M314" s="144" t="s">
        <v>1</v>
      </c>
      <c r="N314" s="145" t="s">
        <v>38</v>
      </c>
      <c r="P314" s="146">
        <f t="shared" si="81"/>
        <v>0</v>
      </c>
      <c r="Q314" s="146">
        <v>0</v>
      </c>
      <c r="R314" s="146">
        <f t="shared" si="82"/>
        <v>0</v>
      </c>
      <c r="S314" s="146">
        <v>9.1999999999999998E-3</v>
      </c>
      <c r="T314" s="147">
        <f t="shared" si="83"/>
        <v>0.1012</v>
      </c>
      <c r="AR314" s="148" t="s">
        <v>188</v>
      </c>
      <c r="AT314" s="148" t="s">
        <v>159</v>
      </c>
      <c r="AU314" s="148" t="s">
        <v>164</v>
      </c>
      <c r="AY314" s="13" t="s">
        <v>157</v>
      </c>
      <c r="BE314" s="149">
        <f t="shared" si="84"/>
        <v>0</v>
      </c>
      <c r="BF314" s="149">
        <f t="shared" si="85"/>
        <v>0</v>
      </c>
      <c r="BG314" s="149">
        <f t="shared" si="86"/>
        <v>0</v>
      </c>
      <c r="BH314" s="149">
        <f t="shared" si="87"/>
        <v>0</v>
      </c>
      <c r="BI314" s="149">
        <f t="shared" si="88"/>
        <v>0</v>
      </c>
      <c r="BJ314" s="13" t="s">
        <v>164</v>
      </c>
      <c r="BK314" s="149">
        <f t="shared" si="89"/>
        <v>0</v>
      </c>
      <c r="BL314" s="13" t="s">
        <v>188</v>
      </c>
      <c r="BM314" s="148" t="s">
        <v>1729</v>
      </c>
    </row>
    <row r="315" spans="2:65" s="1" customFormat="1" ht="33" customHeight="1">
      <c r="B315" s="135"/>
      <c r="C315" s="136" t="s">
        <v>764</v>
      </c>
      <c r="D315" s="136" t="s">
        <v>159</v>
      </c>
      <c r="E315" s="137" t="s">
        <v>1730</v>
      </c>
      <c r="F315" s="138" t="s">
        <v>1731</v>
      </c>
      <c r="G315" s="139" t="s">
        <v>300</v>
      </c>
      <c r="H315" s="140">
        <v>11</v>
      </c>
      <c r="I315" s="141"/>
      <c r="J315" s="142">
        <f t="shared" si="80"/>
        <v>0</v>
      </c>
      <c r="K315" s="143"/>
      <c r="L315" s="28"/>
      <c r="M315" s="144" t="s">
        <v>1</v>
      </c>
      <c r="N315" s="145" t="s">
        <v>38</v>
      </c>
      <c r="P315" s="146">
        <f t="shared" si="81"/>
        <v>0</v>
      </c>
      <c r="Q315" s="146">
        <v>6.6E-4</v>
      </c>
      <c r="R315" s="146">
        <f t="shared" si="82"/>
        <v>7.26E-3</v>
      </c>
      <c r="S315" s="146">
        <v>0</v>
      </c>
      <c r="T315" s="147">
        <f t="shared" si="83"/>
        <v>0</v>
      </c>
      <c r="AR315" s="148" t="s">
        <v>188</v>
      </c>
      <c r="AT315" s="148" t="s">
        <v>159</v>
      </c>
      <c r="AU315" s="148" t="s">
        <v>164</v>
      </c>
      <c r="AY315" s="13" t="s">
        <v>157</v>
      </c>
      <c r="BE315" s="149">
        <f t="shared" si="84"/>
        <v>0</v>
      </c>
      <c r="BF315" s="149">
        <f t="shared" si="85"/>
        <v>0</v>
      </c>
      <c r="BG315" s="149">
        <f t="shared" si="86"/>
        <v>0</v>
      </c>
      <c r="BH315" s="149">
        <f t="shared" si="87"/>
        <v>0</v>
      </c>
      <c r="BI315" s="149">
        <f t="shared" si="88"/>
        <v>0</v>
      </c>
      <c r="BJ315" s="13" t="s">
        <v>164</v>
      </c>
      <c r="BK315" s="149">
        <f t="shared" si="89"/>
        <v>0</v>
      </c>
      <c r="BL315" s="13" t="s">
        <v>188</v>
      </c>
      <c r="BM315" s="148" t="s">
        <v>1732</v>
      </c>
    </row>
    <row r="316" spans="2:65" s="1" customFormat="1" ht="24.2" customHeight="1">
      <c r="B316" s="135"/>
      <c r="C316" s="150" t="s">
        <v>462</v>
      </c>
      <c r="D316" s="150" t="s">
        <v>276</v>
      </c>
      <c r="E316" s="151" t="s">
        <v>1733</v>
      </c>
      <c r="F316" s="152" t="s">
        <v>1734</v>
      </c>
      <c r="G316" s="153" t="s">
        <v>300</v>
      </c>
      <c r="H316" s="154">
        <v>11</v>
      </c>
      <c r="I316" s="155"/>
      <c r="J316" s="156">
        <f t="shared" si="80"/>
        <v>0</v>
      </c>
      <c r="K316" s="157"/>
      <c r="L316" s="158"/>
      <c r="M316" s="159" t="s">
        <v>1</v>
      </c>
      <c r="N316" s="160" t="s">
        <v>38</v>
      </c>
      <c r="P316" s="146">
        <f t="shared" si="81"/>
        <v>0</v>
      </c>
      <c r="Q316" s="146">
        <v>8.6499999999999997E-3</v>
      </c>
      <c r="R316" s="146">
        <f t="shared" si="82"/>
        <v>9.5149999999999998E-2</v>
      </c>
      <c r="S316" s="146">
        <v>0</v>
      </c>
      <c r="T316" s="147">
        <f t="shared" si="83"/>
        <v>0</v>
      </c>
      <c r="AR316" s="148" t="s">
        <v>218</v>
      </c>
      <c r="AT316" s="148" t="s">
        <v>276</v>
      </c>
      <c r="AU316" s="148" t="s">
        <v>164</v>
      </c>
      <c r="AY316" s="13" t="s">
        <v>157</v>
      </c>
      <c r="BE316" s="149">
        <f t="shared" si="84"/>
        <v>0</v>
      </c>
      <c r="BF316" s="149">
        <f t="shared" si="85"/>
        <v>0</v>
      </c>
      <c r="BG316" s="149">
        <f t="shared" si="86"/>
        <v>0</v>
      </c>
      <c r="BH316" s="149">
        <f t="shared" si="87"/>
        <v>0</v>
      </c>
      <c r="BI316" s="149">
        <f t="shared" si="88"/>
        <v>0</v>
      </c>
      <c r="BJ316" s="13" t="s">
        <v>164</v>
      </c>
      <c r="BK316" s="149">
        <f t="shared" si="89"/>
        <v>0</v>
      </c>
      <c r="BL316" s="13" t="s">
        <v>188</v>
      </c>
      <c r="BM316" s="148" t="s">
        <v>1735</v>
      </c>
    </row>
    <row r="317" spans="2:65" s="1" customFormat="1" ht="33" customHeight="1">
      <c r="B317" s="135"/>
      <c r="C317" s="136" t="s">
        <v>773</v>
      </c>
      <c r="D317" s="136" t="s">
        <v>159</v>
      </c>
      <c r="E317" s="137" t="s">
        <v>1736</v>
      </c>
      <c r="F317" s="138" t="s">
        <v>1737</v>
      </c>
      <c r="G317" s="139" t="s">
        <v>1524</v>
      </c>
      <c r="H317" s="140">
        <v>6</v>
      </c>
      <c r="I317" s="141"/>
      <c r="J317" s="142">
        <f t="shared" ref="J317:J348" si="90">ROUND(I317*H317,2)</f>
        <v>0</v>
      </c>
      <c r="K317" s="143"/>
      <c r="L317" s="28"/>
      <c r="M317" s="144" t="s">
        <v>1</v>
      </c>
      <c r="N317" s="145" t="s">
        <v>38</v>
      </c>
      <c r="P317" s="146">
        <f t="shared" ref="P317:P348" si="91">O317*H317</f>
        <v>0</v>
      </c>
      <c r="Q317" s="146">
        <v>0</v>
      </c>
      <c r="R317" s="146">
        <f t="shared" ref="R317:R348" si="92">Q317*H317</f>
        <v>0</v>
      </c>
      <c r="S317" s="146">
        <v>3.4700000000000002E-2</v>
      </c>
      <c r="T317" s="147">
        <f t="shared" ref="T317:T348" si="93">S317*H317</f>
        <v>0.2082</v>
      </c>
      <c r="AR317" s="148" t="s">
        <v>188</v>
      </c>
      <c r="AT317" s="148" t="s">
        <v>159</v>
      </c>
      <c r="AU317" s="148" t="s">
        <v>164</v>
      </c>
      <c r="AY317" s="13" t="s">
        <v>157</v>
      </c>
      <c r="BE317" s="149">
        <f t="shared" ref="BE317:BE348" si="94">IF(N317="základná",J317,0)</f>
        <v>0</v>
      </c>
      <c r="BF317" s="149">
        <f t="shared" ref="BF317:BF348" si="95">IF(N317="znížená",J317,0)</f>
        <v>0</v>
      </c>
      <c r="BG317" s="149">
        <f t="shared" ref="BG317:BG348" si="96">IF(N317="zákl. prenesená",J317,0)</f>
        <v>0</v>
      </c>
      <c r="BH317" s="149">
        <f t="shared" ref="BH317:BH348" si="97">IF(N317="zníž. prenesená",J317,0)</f>
        <v>0</v>
      </c>
      <c r="BI317" s="149">
        <f t="shared" ref="BI317:BI348" si="98">IF(N317="nulová",J317,0)</f>
        <v>0</v>
      </c>
      <c r="BJ317" s="13" t="s">
        <v>164</v>
      </c>
      <c r="BK317" s="149">
        <f t="shared" ref="BK317:BK348" si="99">ROUND(I317*H317,2)</f>
        <v>0</v>
      </c>
      <c r="BL317" s="13" t="s">
        <v>188</v>
      </c>
      <c r="BM317" s="148" t="s">
        <v>1738</v>
      </c>
    </row>
    <row r="318" spans="2:65" s="1" customFormat="1" ht="24.2" customHeight="1">
      <c r="B318" s="135"/>
      <c r="C318" s="136" t="s">
        <v>466</v>
      </c>
      <c r="D318" s="136" t="s">
        <v>159</v>
      </c>
      <c r="E318" s="137" t="s">
        <v>1739</v>
      </c>
      <c r="F318" s="138" t="s">
        <v>1740</v>
      </c>
      <c r="G318" s="139" t="s">
        <v>300</v>
      </c>
      <c r="H318" s="140">
        <v>6</v>
      </c>
      <c r="I318" s="141"/>
      <c r="J318" s="142">
        <f t="shared" si="90"/>
        <v>0</v>
      </c>
      <c r="K318" s="143"/>
      <c r="L318" s="28"/>
      <c r="M318" s="144" t="s">
        <v>1</v>
      </c>
      <c r="N318" s="145" t="s">
        <v>38</v>
      </c>
      <c r="P318" s="146">
        <f t="shared" si="91"/>
        <v>0</v>
      </c>
      <c r="Q318" s="146">
        <v>7.2999999999999996E-4</v>
      </c>
      <c r="R318" s="146">
        <f t="shared" si="92"/>
        <v>4.3800000000000002E-3</v>
      </c>
      <c r="S318" s="146">
        <v>0</v>
      </c>
      <c r="T318" s="147">
        <f t="shared" si="93"/>
        <v>0</v>
      </c>
      <c r="AR318" s="148" t="s">
        <v>188</v>
      </c>
      <c r="AT318" s="148" t="s">
        <v>159</v>
      </c>
      <c r="AU318" s="148" t="s">
        <v>164</v>
      </c>
      <c r="AY318" s="13" t="s">
        <v>157</v>
      </c>
      <c r="BE318" s="149">
        <f t="shared" si="94"/>
        <v>0</v>
      </c>
      <c r="BF318" s="149">
        <f t="shared" si="95"/>
        <v>0</v>
      </c>
      <c r="BG318" s="149">
        <f t="shared" si="96"/>
        <v>0</v>
      </c>
      <c r="BH318" s="149">
        <f t="shared" si="97"/>
        <v>0</v>
      </c>
      <c r="BI318" s="149">
        <f t="shared" si="98"/>
        <v>0</v>
      </c>
      <c r="BJ318" s="13" t="s">
        <v>164</v>
      </c>
      <c r="BK318" s="149">
        <f t="shared" si="99"/>
        <v>0</v>
      </c>
      <c r="BL318" s="13" t="s">
        <v>188</v>
      </c>
      <c r="BM318" s="148" t="s">
        <v>1741</v>
      </c>
    </row>
    <row r="319" spans="2:65" s="1" customFormat="1" ht="24.2" customHeight="1">
      <c r="B319" s="135"/>
      <c r="C319" s="150" t="s">
        <v>780</v>
      </c>
      <c r="D319" s="150" t="s">
        <v>276</v>
      </c>
      <c r="E319" s="151" t="s">
        <v>1742</v>
      </c>
      <c r="F319" s="152" t="s">
        <v>1743</v>
      </c>
      <c r="G319" s="153" t="s">
        <v>300</v>
      </c>
      <c r="H319" s="154">
        <v>6</v>
      </c>
      <c r="I319" s="155"/>
      <c r="J319" s="156">
        <f t="shared" si="90"/>
        <v>0</v>
      </c>
      <c r="K319" s="157"/>
      <c r="L319" s="158"/>
      <c r="M319" s="159" t="s">
        <v>1</v>
      </c>
      <c r="N319" s="160" t="s">
        <v>38</v>
      </c>
      <c r="P319" s="146">
        <f t="shared" si="91"/>
        <v>0</v>
      </c>
      <c r="Q319" s="146">
        <v>1.8499999999999999E-2</v>
      </c>
      <c r="R319" s="146">
        <f t="shared" si="92"/>
        <v>0.11099999999999999</v>
      </c>
      <c r="S319" s="146">
        <v>0</v>
      </c>
      <c r="T319" s="147">
        <f t="shared" si="93"/>
        <v>0</v>
      </c>
      <c r="AR319" s="148" t="s">
        <v>218</v>
      </c>
      <c r="AT319" s="148" t="s">
        <v>276</v>
      </c>
      <c r="AU319" s="148" t="s">
        <v>164</v>
      </c>
      <c r="AY319" s="13" t="s">
        <v>157</v>
      </c>
      <c r="BE319" s="149">
        <f t="shared" si="94"/>
        <v>0</v>
      </c>
      <c r="BF319" s="149">
        <f t="shared" si="95"/>
        <v>0</v>
      </c>
      <c r="BG319" s="149">
        <f t="shared" si="96"/>
        <v>0</v>
      </c>
      <c r="BH319" s="149">
        <f t="shared" si="97"/>
        <v>0</v>
      </c>
      <c r="BI319" s="149">
        <f t="shared" si="98"/>
        <v>0</v>
      </c>
      <c r="BJ319" s="13" t="s">
        <v>164</v>
      </c>
      <c r="BK319" s="149">
        <f t="shared" si="99"/>
        <v>0</v>
      </c>
      <c r="BL319" s="13" t="s">
        <v>188</v>
      </c>
      <c r="BM319" s="148" t="s">
        <v>1744</v>
      </c>
    </row>
    <row r="320" spans="2:65" s="1" customFormat="1" ht="37.9" customHeight="1">
      <c r="B320" s="135"/>
      <c r="C320" s="136" t="s">
        <v>469</v>
      </c>
      <c r="D320" s="136" t="s">
        <v>159</v>
      </c>
      <c r="E320" s="137" t="s">
        <v>1745</v>
      </c>
      <c r="F320" s="138" t="s">
        <v>1746</v>
      </c>
      <c r="G320" s="139" t="s">
        <v>206</v>
      </c>
      <c r="H320" s="140">
        <v>2.2429999999999999</v>
      </c>
      <c r="I320" s="141"/>
      <c r="J320" s="142">
        <f t="shared" si="90"/>
        <v>0</v>
      </c>
      <c r="K320" s="143"/>
      <c r="L320" s="28"/>
      <c r="M320" s="144" t="s">
        <v>1</v>
      </c>
      <c r="N320" s="145" t="s">
        <v>38</v>
      </c>
      <c r="P320" s="146">
        <f t="shared" si="91"/>
        <v>0</v>
      </c>
      <c r="Q320" s="146">
        <v>0</v>
      </c>
      <c r="R320" s="146">
        <f t="shared" si="92"/>
        <v>0</v>
      </c>
      <c r="S320" s="146">
        <v>0</v>
      </c>
      <c r="T320" s="147">
        <f t="shared" si="93"/>
        <v>0</v>
      </c>
      <c r="AR320" s="148" t="s">
        <v>188</v>
      </c>
      <c r="AT320" s="148" t="s">
        <v>159</v>
      </c>
      <c r="AU320" s="148" t="s">
        <v>164</v>
      </c>
      <c r="AY320" s="13" t="s">
        <v>157</v>
      </c>
      <c r="BE320" s="149">
        <f t="shared" si="94"/>
        <v>0</v>
      </c>
      <c r="BF320" s="149">
        <f t="shared" si="95"/>
        <v>0</v>
      </c>
      <c r="BG320" s="149">
        <f t="shared" si="96"/>
        <v>0</v>
      </c>
      <c r="BH320" s="149">
        <f t="shared" si="97"/>
        <v>0</v>
      </c>
      <c r="BI320" s="149">
        <f t="shared" si="98"/>
        <v>0</v>
      </c>
      <c r="BJ320" s="13" t="s">
        <v>164</v>
      </c>
      <c r="BK320" s="149">
        <f t="shared" si="99"/>
        <v>0</v>
      </c>
      <c r="BL320" s="13" t="s">
        <v>188</v>
      </c>
      <c r="BM320" s="148" t="s">
        <v>1747</v>
      </c>
    </row>
    <row r="321" spans="2:65" s="1" customFormat="1" ht="24.2" customHeight="1">
      <c r="B321" s="135"/>
      <c r="C321" s="136" t="s">
        <v>787</v>
      </c>
      <c r="D321" s="136" t="s">
        <v>159</v>
      </c>
      <c r="E321" s="137" t="s">
        <v>1748</v>
      </c>
      <c r="F321" s="138" t="s">
        <v>1749</v>
      </c>
      <c r="G321" s="139" t="s">
        <v>1524</v>
      </c>
      <c r="H321" s="140">
        <v>41</v>
      </c>
      <c r="I321" s="141"/>
      <c r="J321" s="142">
        <f t="shared" si="90"/>
        <v>0</v>
      </c>
      <c r="K321" s="143"/>
      <c r="L321" s="28"/>
      <c r="M321" s="144" t="s">
        <v>1</v>
      </c>
      <c r="N321" s="145" t="s">
        <v>38</v>
      </c>
      <c r="P321" s="146">
        <f t="shared" si="91"/>
        <v>0</v>
      </c>
      <c r="Q321" s="146">
        <v>0</v>
      </c>
      <c r="R321" s="146">
        <f t="shared" si="92"/>
        <v>0</v>
      </c>
      <c r="S321" s="146">
        <v>2.5999999999999999E-3</v>
      </c>
      <c r="T321" s="147">
        <f t="shared" si="93"/>
        <v>0.1066</v>
      </c>
      <c r="AR321" s="148" t="s">
        <v>188</v>
      </c>
      <c r="AT321" s="148" t="s">
        <v>159</v>
      </c>
      <c r="AU321" s="148" t="s">
        <v>164</v>
      </c>
      <c r="AY321" s="13" t="s">
        <v>157</v>
      </c>
      <c r="BE321" s="149">
        <f t="shared" si="94"/>
        <v>0</v>
      </c>
      <c r="BF321" s="149">
        <f t="shared" si="95"/>
        <v>0</v>
      </c>
      <c r="BG321" s="149">
        <f t="shared" si="96"/>
        <v>0</v>
      </c>
      <c r="BH321" s="149">
        <f t="shared" si="97"/>
        <v>0</v>
      </c>
      <c r="BI321" s="149">
        <f t="shared" si="98"/>
        <v>0</v>
      </c>
      <c r="BJ321" s="13" t="s">
        <v>164</v>
      </c>
      <c r="BK321" s="149">
        <f t="shared" si="99"/>
        <v>0</v>
      </c>
      <c r="BL321" s="13" t="s">
        <v>188</v>
      </c>
      <c r="BM321" s="148" t="s">
        <v>1750</v>
      </c>
    </row>
    <row r="322" spans="2:65" s="1" customFormat="1" ht="33" customHeight="1">
      <c r="B322" s="135"/>
      <c r="C322" s="136" t="s">
        <v>473</v>
      </c>
      <c r="D322" s="136" t="s">
        <v>159</v>
      </c>
      <c r="E322" s="137" t="s">
        <v>1751</v>
      </c>
      <c r="F322" s="138" t="s">
        <v>1752</v>
      </c>
      <c r="G322" s="139" t="s">
        <v>300</v>
      </c>
      <c r="H322" s="140">
        <v>11</v>
      </c>
      <c r="I322" s="141"/>
      <c r="J322" s="142">
        <f t="shared" si="90"/>
        <v>0</v>
      </c>
      <c r="K322" s="143"/>
      <c r="L322" s="28"/>
      <c r="M322" s="144" t="s">
        <v>1</v>
      </c>
      <c r="N322" s="145" t="s">
        <v>38</v>
      </c>
      <c r="P322" s="146">
        <f t="shared" si="91"/>
        <v>0</v>
      </c>
      <c r="Q322" s="146">
        <v>0</v>
      </c>
      <c r="R322" s="146">
        <f t="shared" si="92"/>
        <v>0</v>
      </c>
      <c r="S322" s="146">
        <v>0</v>
      </c>
      <c r="T322" s="147">
        <f t="shared" si="93"/>
        <v>0</v>
      </c>
      <c r="AR322" s="148" t="s">
        <v>188</v>
      </c>
      <c r="AT322" s="148" t="s">
        <v>159</v>
      </c>
      <c r="AU322" s="148" t="s">
        <v>164</v>
      </c>
      <c r="AY322" s="13" t="s">
        <v>157</v>
      </c>
      <c r="BE322" s="149">
        <f t="shared" si="94"/>
        <v>0</v>
      </c>
      <c r="BF322" s="149">
        <f t="shared" si="95"/>
        <v>0</v>
      </c>
      <c r="BG322" s="149">
        <f t="shared" si="96"/>
        <v>0</v>
      </c>
      <c r="BH322" s="149">
        <f t="shared" si="97"/>
        <v>0</v>
      </c>
      <c r="BI322" s="149">
        <f t="shared" si="98"/>
        <v>0</v>
      </c>
      <c r="BJ322" s="13" t="s">
        <v>164</v>
      </c>
      <c r="BK322" s="149">
        <f t="shared" si="99"/>
        <v>0</v>
      </c>
      <c r="BL322" s="13" t="s">
        <v>188</v>
      </c>
      <c r="BM322" s="148" t="s">
        <v>1753</v>
      </c>
    </row>
    <row r="323" spans="2:65" s="1" customFormat="1" ht="16.5" customHeight="1">
      <c r="B323" s="135"/>
      <c r="C323" s="150" t="s">
        <v>792</v>
      </c>
      <c r="D323" s="150" t="s">
        <v>276</v>
      </c>
      <c r="E323" s="151" t="s">
        <v>1754</v>
      </c>
      <c r="F323" s="152" t="s">
        <v>1755</v>
      </c>
      <c r="G323" s="153" t="s">
        <v>300</v>
      </c>
      <c r="H323" s="154">
        <v>11</v>
      </c>
      <c r="I323" s="155"/>
      <c r="J323" s="156">
        <f t="shared" si="90"/>
        <v>0</v>
      </c>
      <c r="K323" s="157"/>
      <c r="L323" s="158"/>
      <c r="M323" s="159" t="s">
        <v>1</v>
      </c>
      <c r="N323" s="160" t="s">
        <v>38</v>
      </c>
      <c r="P323" s="146">
        <f t="shared" si="91"/>
        <v>0</v>
      </c>
      <c r="Q323" s="146">
        <v>1.49E-3</v>
      </c>
      <c r="R323" s="146">
        <f t="shared" si="92"/>
        <v>1.6390000000000002E-2</v>
      </c>
      <c r="S323" s="146">
        <v>0</v>
      </c>
      <c r="T323" s="147">
        <f t="shared" si="93"/>
        <v>0</v>
      </c>
      <c r="AR323" s="148" t="s">
        <v>218</v>
      </c>
      <c r="AT323" s="148" t="s">
        <v>276</v>
      </c>
      <c r="AU323" s="148" t="s">
        <v>164</v>
      </c>
      <c r="AY323" s="13" t="s">
        <v>157</v>
      </c>
      <c r="BE323" s="149">
        <f t="shared" si="94"/>
        <v>0</v>
      </c>
      <c r="BF323" s="149">
        <f t="shared" si="95"/>
        <v>0</v>
      </c>
      <c r="BG323" s="149">
        <f t="shared" si="96"/>
        <v>0</v>
      </c>
      <c r="BH323" s="149">
        <f t="shared" si="97"/>
        <v>0</v>
      </c>
      <c r="BI323" s="149">
        <f t="shared" si="98"/>
        <v>0</v>
      </c>
      <c r="BJ323" s="13" t="s">
        <v>164</v>
      </c>
      <c r="BK323" s="149">
        <f t="shared" si="99"/>
        <v>0</v>
      </c>
      <c r="BL323" s="13" t="s">
        <v>188</v>
      </c>
      <c r="BM323" s="148" t="s">
        <v>1756</v>
      </c>
    </row>
    <row r="324" spans="2:65" s="1" customFormat="1" ht="33" customHeight="1">
      <c r="B324" s="135"/>
      <c r="C324" s="136" t="s">
        <v>476</v>
      </c>
      <c r="D324" s="136" t="s">
        <v>159</v>
      </c>
      <c r="E324" s="137" t="s">
        <v>1757</v>
      </c>
      <c r="F324" s="138" t="s">
        <v>1758</v>
      </c>
      <c r="G324" s="139" t="s">
        <v>300</v>
      </c>
      <c r="H324" s="140">
        <v>26</v>
      </c>
      <c r="I324" s="141"/>
      <c r="J324" s="142">
        <f t="shared" si="90"/>
        <v>0</v>
      </c>
      <c r="K324" s="143"/>
      <c r="L324" s="28"/>
      <c r="M324" s="144" t="s">
        <v>1</v>
      </c>
      <c r="N324" s="145" t="s">
        <v>38</v>
      </c>
      <c r="P324" s="146">
        <f t="shared" si="91"/>
        <v>0</v>
      </c>
      <c r="Q324" s="146">
        <v>1E-4</v>
      </c>
      <c r="R324" s="146">
        <f t="shared" si="92"/>
        <v>2.6000000000000003E-3</v>
      </c>
      <c r="S324" s="146">
        <v>0</v>
      </c>
      <c r="T324" s="147">
        <f t="shared" si="93"/>
        <v>0</v>
      </c>
      <c r="AR324" s="148" t="s">
        <v>188</v>
      </c>
      <c r="AT324" s="148" t="s">
        <v>159</v>
      </c>
      <c r="AU324" s="148" t="s">
        <v>164</v>
      </c>
      <c r="AY324" s="13" t="s">
        <v>157</v>
      </c>
      <c r="BE324" s="149">
        <f t="shared" si="94"/>
        <v>0</v>
      </c>
      <c r="BF324" s="149">
        <f t="shared" si="95"/>
        <v>0</v>
      </c>
      <c r="BG324" s="149">
        <f t="shared" si="96"/>
        <v>0</v>
      </c>
      <c r="BH324" s="149">
        <f t="shared" si="97"/>
        <v>0</v>
      </c>
      <c r="BI324" s="149">
        <f t="shared" si="98"/>
        <v>0</v>
      </c>
      <c r="BJ324" s="13" t="s">
        <v>164</v>
      </c>
      <c r="BK324" s="149">
        <f t="shared" si="99"/>
        <v>0</v>
      </c>
      <c r="BL324" s="13" t="s">
        <v>188</v>
      </c>
      <c r="BM324" s="148" t="s">
        <v>1759</v>
      </c>
    </row>
    <row r="325" spans="2:65" s="1" customFormat="1" ht="24.2" customHeight="1">
      <c r="B325" s="135"/>
      <c r="C325" s="150" t="s">
        <v>799</v>
      </c>
      <c r="D325" s="150" t="s">
        <v>276</v>
      </c>
      <c r="E325" s="151" t="s">
        <v>1760</v>
      </c>
      <c r="F325" s="152" t="s">
        <v>1761</v>
      </c>
      <c r="G325" s="153" t="s">
        <v>300</v>
      </c>
      <c r="H325" s="154">
        <v>19</v>
      </c>
      <c r="I325" s="155"/>
      <c r="J325" s="156">
        <f t="shared" si="90"/>
        <v>0</v>
      </c>
      <c r="K325" s="157"/>
      <c r="L325" s="158"/>
      <c r="M325" s="159" t="s">
        <v>1</v>
      </c>
      <c r="N325" s="160" t="s">
        <v>38</v>
      </c>
      <c r="P325" s="146">
        <f t="shared" si="91"/>
        <v>0</v>
      </c>
      <c r="Q325" s="146">
        <v>2E-3</v>
      </c>
      <c r="R325" s="146">
        <f t="shared" si="92"/>
        <v>3.7999999999999999E-2</v>
      </c>
      <c r="S325" s="146">
        <v>0</v>
      </c>
      <c r="T325" s="147">
        <f t="shared" si="93"/>
        <v>0</v>
      </c>
      <c r="AR325" s="148" t="s">
        <v>218</v>
      </c>
      <c r="AT325" s="148" t="s">
        <v>276</v>
      </c>
      <c r="AU325" s="148" t="s">
        <v>164</v>
      </c>
      <c r="AY325" s="13" t="s">
        <v>157</v>
      </c>
      <c r="BE325" s="149">
        <f t="shared" si="94"/>
        <v>0</v>
      </c>
      <c r="BF325" s="149">
        <f t="shared" si="95"/>
        <v>0</v>
      </c>
      <c r="BG325" s="149">
        <f t="shared" si="96"/>
        <v>0</v>
      </c>
      <c r="BH325" s="149">
        <f t="shared" si="97"/>
        <v>0</v>
      </c>
      <c r="BI325" s="149">
        <f t="shared" si="98"/>
        <v>0</v>
      </c>
      <c r="BJ325" s="13" t="s">
        <v>164</v>
      </c>
      <c r="BK325" s="149">
        <f t="shared" si="99"/>
        <v>0</v>
      </c>
      <c r="BL325" s="13" t="s">
        <v>188</v>
      </c>
      <c r="BM325" s="148" t="s">
        <v>1762</v>
      </c>
    </row>
    <row r="326" spans="2:65" s="1" customFormat="1" ht="24.2" customHeight="1">
      <c r="B326" s="135"/>
      <c r="C326" s="150" t="s">
        <v>480</v>
      </c>
      <c r="D326" s="150" t="s">
        <v>276</v>
      </c>
      <c r="E326" s="151" t="s">
        <v>1763</v>
      </c>
      <c r="F326" s="152" t="s">
        <v>1764</v>
      </c>
      <c r="G326" s="153" t="s">
        <v>300</v>
      </c>
      <c r="H326" s="154">
        <v>7</v>
      </c>
      <c r="I326" s="155"/>
      <c r="J326" s="156">
        <f t="shared" si="90"/>
        <v>0</v>
      </c>
      <c r="K326" s="157"/>
      <c r="L326" s="158"/>
      <c r="M326" s="159" t="s">
        <v>1</v>
      </c>
      <c r="N326" s="160" t="s">
        <v>38</v>
      </c>
      <c r="P326" s="146">
        <f t="shared" si="91"/>
        <v>0</v>
      </c>
      <c r="Q326" s="146">
        <v>1.2999999999999999E-3</v>
      </c>
      <c r="R326" s="146">
        <f t="shared" si="92"/>
        <v>9.1000000000000004E-3</v>
      </c>
      <c r="S326" s="146">
        <v>0</v>
      </c>
      <c r="T326" s="147">
        <f t="shared" si="93"/>
        <v>0</v>
      </c>
      <c r="AR326" s="148" t="s">
        <v>218</v>
      </c>
      <c r="AT326" s="148" t="s">
        <v>276</v>
      </c>
      <c r="AU326" s="148" t="s">
        <v>164</v>
      </c>
      <c r="AY326" s="13" t="s">
        <v>157</v>
      </c>
      <c r="BE326" s="149">
        <f t="shared" si="94"/>
        <v>0</v>
      </c>
      <c r="BF326" s="149">
        <f t="shared" si="95"/>
        <v>0</v>
      </c>
      <c r="BG326" s="149">
        <f t="shared" si="96"/>
        <v>0</v>
      </c>
      <c r="BH326" s="149">
        <f t="shared" si="97"/>
        <v>0</v>
      </c>
      <c r="BI326" s="149">
        <f t="shared" si="98"/>
        <v>0</v>
      </c>
      <c r="BJ326" s="13" t="s">
        <v>164</v>
      </c>
      <c r="BK326" s="149">
        <f t="shared" si="99"/>
        <v>0</v>
      </c>
      <c r="BL326" s="13" t="s">
        <v>188</v>
      </c>
      <c r="BM326" s="148" t="s">
        <v>1765</v>
      </c>
    </row>
    <row r="327" spans="2:65" s="1" customFormat="1" ht="24.2" customHeight="1">
      <c r="B327" s="135"/>
      <c r="C327" s="136" t="s">
        <v>806</v>
      </c>
      <c r="D327" s="136" t="s">
        <v>159</v>
      </c>
      <c r="E327" s="137" t="s">
        <v>1766</v>
      </c>
      <c r="F327" s="138" t="s">
        <v>1767</v>
      </c>
      <c r="G327" s="139" t="s">
        <v>300</v>
      </c>
      <c r="H327" s="140">
        <v>6</v>
      </c>
      <c r="I327" s="141"/>
      <c r="J327" s="142">
        <f t="shared" si="90"/>
        <v>0</v>
      </c>
      <c r="K327" s="143"/>
      <c r="L327" s="28"/>
      <c r="M327" s="144" t="s">
        <v>1</v>
      </c>
      <c r="N327" s="145" t="s">
        <v>38</v>
      </c>
      <c r="P327" s="146">
        <f t="shared" si="91"/>
        <v>0</v>
      </c>
      <c r="Q327" s="146">
        <v>4.1999999999999996E-6</v>
      </c>
      <c r="R327" s="146">
        <f t="shared" si="92"/>
        <v>2.5199999999999996E-5</v>
      </c>
      <c r="S327" s="146">
        <v>0</v>
      </c>
      <c r="T327" s="147">
        <f t="shared" si="93"/>
        <v>0</v>
      </c>
      <c r="AR327" s="148" t="s">
        <v>188</v>
      </c>
      <c r="AT327" s="148" t="s">
        <v>159</v>
      </c>
      <c r="AU327" s="148" t="s">
        <v>164</v>
      </c>
      <c r="AY327" s="13" t="s">
        <v>157</v>
      </c>
      <c r="BE327" s="149">
        <f t="shared" si="94"/>
        <v>0</v>
      </c>
      <c r="BF327" s="149">
        <f t="shared" si="95"/>
        <v>0</v>
      </c>
      <c r="BG327" s="149">
        <f t="shared" si="96"/>
        <v>0</v>
      </c>
      <c r="BH327" s="149">
        <f t="shared" si="97"/>
        <v>0</v>
      </c>
      <c r="BI327" s="149">
        <f t="shared" si="98"/>
        <v>0</v>
      </c>
      <c r="BJ327" s="13" t="s">
        <v>164</v>
      </c>
      <c r="BK327" s="149">
        <f t="shared" si="99"/>
        <v>0</v>
      </c>
      <c r="BL327" s="13" t="s">
        <v>188</v>
      </c>
      <c r="BM327" s="148" t="s">
        <v>1768</v>
      </c>
    </row>
    <row r="328" spans="2:65" s="1" customFormat="1" ht="24.2" customHeight="1">
      <c r="B328" s="135"/>
      <c r="C328" s="150" t="s">
        <v>483</v>
      </c>
      <c r="D328" s="150" t="s">
        <v>276</v>
      </c>
      <c r="E328" s="151" t="s">
        <v>1769</v>
      </c>
      <c r="F328" s="152" t="s">
        <v>1770</v>
      </c>
      <c r="G328" s="153" t="s">
        <v>300</v>
      </c>
      <c r="H328" s="154">
        <v>6</v>
      </c>
      <c r="I328" s="155"/>
      <c r="J328" s="156">
        <f t="shared" si="90"/>
        <v>0</v>
      </c>
      <c r="K328" s="157"/>
      <c r="L328" s="158"/>
      <c r="M328" s="159" t="s">
        <v>1</v>
      </c>
      <c r="N328" s="160" t="s">
        <v>38</v>
      </c>
      <c r="P328" s="146">
        <f t="shared" si="91"/>
        <v>0</v>
      </c>
      <c r="Q328" s="146">
        <v>1.6999999999999999E-3</v>
      </c>
      <c r="R328" s="146">
        <f t="shared" si="92"/>
        <v>1.0199999999999999E-2</v>
      </c>
      <c r="S328" s="146">
        <v>0</v>
      </c>
      <c r="T328" s="147">
        <f t="shared" si="93"/>
        <v>0</v>
      </c>
      <c r="AR328" s="148" t="s">
        <v>218</v>
      </c>
      <c r="AT328" s="148" t="s">
        <v>276</v>
      </c>
      <c r="AU328" s="148" t="s">
        <v>164</v>
      </c>
      <c r="AY328" s="13" t="s">
        <v>157</v>
      </c>
      <c r="BE328" s="149">
        <f t="shared" si="94"/>
        <v>0</v>
      </c>
      <c r="BF328" s="149">
        <f t="shared" si="95"/>
        <v>0</v>
      </c>
      <c r="BG328" s="149">
        <f t="shared" si="96"/>
        <v>0</v>
      </c>
      <c r="BH328" s="149">
        <f t="shared" si="97"/>
        <v>0</v>
      </c>
      <c r="BI328" s="149">
        <f t="shared" si="98"/>
        <v>0</v>
      </c>
      <c r="BJ328" s="13" t="s">
        <v>164</v>
      </c>
      <c r="BK328" s="149">
        <f t="shared" si="99"/>
        <v>0</v>
      </c>
      <c r="BL328" s="13" t="s">
        <v>188</v>
      </c>
      <c r="BM328" s="148" t="s">
        <v>1771</v>
      </c>
    </row>
    <row r="329" spans="2:65" s="1" customFormat="1" ht="24.2" customHeight="1">
      <c r="B329" s="135"/>
      <c r="C329" s="150" t="s">
        <v>813</v>
      </c>
      <c r="D329" s="150" t="s">
        <v>276</v>
      </c>
      <c r="E329" s="151" t="s">
        <v>1772</v>
      </c>
      <c r="F329" s="152" t="s">
        <v>1773</v>
      </c>
      <c r="G329" s="153" t="s">
        <v>300</v>
      </c>
      <c r="H329" s="154">
        <v>6</v>
      </c>
      <c r="I329" s="155"/>
      <c r="J329" s="156">
        <f t="shared" si="90"/>
        <v>0</v>
      </c>
      <c r="K329" s="157"/>
      <c r="L329" s="158"/>
      <c r="M329" s="159" t="s">
        <v>1</v>
      </c>
      <c r="N329" s="160" t="s">
        <v>38</v>
      </c>
      <c r="P329" s="146">
        <f t="shared" si="91"/>
        <v>0</v>
      </c>
      <c r="Q329" s="146">
        <v>1.6999999999999999E-3</v>
      </c>
      <c r="R329" s="146">
        <f t="shared" si="92"/>
        <v>1.0199999999999999E-2</v>
      </c>
      <c r="S329" s="146">
        <v>0</v>
      </c>
      <c r="T329" s="147">
        <f t="shared" si="93"/>
        <v>0</v>
      </c>
      <c r="AR329" s="148" t="s">
        <v>218</v>
      </c>
      <c r="AT329" s="148" t="s">
        <v>276</v>
      </c>
      <c r="AU329" s="148" t="s">
        <v>164</v>
      </c>
      <c r="AY329" s="13" t="s">
        <v>157</v>
      </c>
      <c r="BE329" s="149">
        <f t="shared" si="94"/>
        <v>0</v>
      </c>
      <c r="BF329" s="149">
        <f t="shared" si="95"/>
        <v>0</v>
      </c>
      <c r="BG329" s="149">
        <f t="shared" si="96"/>
        <v>0</v>
      </c>
      <c r="BH329" s="149">
        <f t="shared" si="97"/>
        <v>0</v>
      </c>
      <c r="BI329" s="149">
        <f t="shared" si="98"/>
        <v>0</v>
      </c>
      <c r="BJ329" s="13" t="s">
        <v>164</v>
      </c>
      <c r="BK329" s="149">
        <f t="shared" si="99"/>
        <v>0</v>
      </c>
      <c r="BL329" s="13" t="s">
        <v>188</v>
      </c>
      <c r="BM329" s="148" t="s">
        <v>1774</v>
      </c>
    </row>
    <row r="330" spans="2:65" s="1" customFormat="1" ht="16.5" customHeight="1">
      <c r="B330" s="135"/>
      <c r="C330" s="150" t="s">
        <v>487</v>
      </c>
      <c r="D330" s="150" t="s">
        <v>276</v>
      </c>
      <c r="E330" s="151" t="s">
        <v>1775</v>
      </c>
      <c r="F330" s="152" t="s">
        <v>1776</v>
      </c>
      <c r="G330" s="153" t="s">
        <v>300</v>
      </c>
      <c r="H330" s="154">
        <v>6</v>
      </c>
      <c r="I330" s="155"/>
      <c r="J330" s="156">
        <f t="shared" si="90"/>
        <v>0</v>
      </c>
      <c r="K330" s="157"/>
      <c r="L330" s="158"/>
      <c r="M330" s="159" t="s">
        <v>1</v>
      </c>
      <c r="N330" s="160" t="s">
        <v>38</v>
      </c>
      <c r="P330" s="146">
        <f t="shared" si="91"/>
        <v>0</v>
      </c>
      <c r="Q330" s="146">
        <v>1.6999999999999999E-3</v>
      </c>
      <c r="R330" s="146">
        <f t="shared" si="92"/>
        <v>1.0199999999999999E-2</v>
      </c>
      <c r="S330" s="146">
        <v>0</v>
      </c>
      <c r="T330" s="147">
        <f t="shared" si="93"/>
        <v>0</v>
      </c>
      <c r="AR330" s="148" t="s">
        <v>218</v>
      </c>
      <c r="AT330" s="148" t="s">
        <v>276</v>
      </c>
      <c r="AU330" s="148" t="s">
        <v>164</v>
      </c>
      <c r="AY330" s="13" t="s">
        <v>157</v>
      </c>
      <c r="BE330" s="149">
        <f t="shared" si="94"/>
        <v>0</v>
      </c>
      <c r="BF330" s="149">
        <f t="shared" si="95"/>
        <v>0</v>
      </c>
      <c r="BG330" s="149">
        <f t="shared" si="96"/>
        <v>0</v>
      </c>
      <c r="BH330" s="149">
        <f t="shared" si="97"/>
        <v>0</v>
      </c>
      <c r="BI330" s="149">
        <f t="shared" si="98"/>
        <v>0</v>
      </c>
      <c r="BJ330" s="13" t="s">
        <v>164</v>
      </c>
      <c r="BK330" s="149">
        <f t="shared" si="99"/>
        <v>0</v>
      </c>
      <c r="BL330" s="13" t="s">
        <v>188</v>
      </c>
      <c r="BM330" s="148" t="s">
        <v>1777</v>
      </c>
    </row>
    <row r="331" spans="2:65" s="1" customFormat="1" ht="16.5" customHeight="1">
      <c r="B331" s="135"/>
      <c r="C331" s="136" t="s">
        <v>820</v>
      </c>
      <c r="D331" s="136" t="s">
        <v>159</v>
      </c>
      <c r="E331" s="137" t="s">
        <v>1778</v>
      </c>
      <c r="F331" s="138" t="s">
        <v>1779</v>
      </c>
      <c r="G331" s="139" t="s">
        <v>300</v>
      </c>
      <c r="H331" s="140">
        <v>5</v>
      </c>
      <c r="I331" s="141"/>
      <c r="J331" s="142">
        <f t="shared" si="90"/>
        <v>0</v>
      </c>
      <c r="K331" s="143"/>
      <c r="L331" s="28"/>
      <c r="M331" s="144" t="s">
        <v>1</v>
      </c>
      <c r="N331" s="145" t="s">
        <v>38</v>
      </c>
      <c r="P331" s="146">
        <f t="shared" si="91"/>
        <v>0</v>
      </c>
      <c r="Q331" s="146">
        <v>0</v>
      </c>
      <c r="R331" s="146">
        <f t="shared" si="92"/>
        <v>0</v>
      </c>
      <c r="S331" s="146">
        <v>0</v>
      </c>
      <c r="T331" s="147">
        <f t="shared" si="93"/>
        <v>0</v>
      </c>
      <c r="AR331" s="148" t="s">
        <v>188</v>
      </c>
      <c r="AT331" s="148" t="s">
        <v>159</v>
      </c>
      <c r="AU331" s="148" t="s">
        <v>164</v>
      </c>
      <c r="AY331" s="13" t="s">
        <v>157</v>
      </c>
      <c r="BE331" s="149">
        <f t="shared" si="94"/>
        <v>0</v>
      </c>
      <c r="BF331" s="149">
        <f t="shared" si="95"/>
        <v>0</v>
      </c>
      <c r="BG331" s="149">
        <f t="shared" si="96"/>
        <v>0</v>
      </c>
      <c r="BH331" s="149">
        <f t="shared" si="97"/>
        <v>0</v>
      </c>
      <c r="BI331" s="149">
        <f t="shared" si="98"/>
        <v>0</v>
      </c>
      <c r="BJ331" s="13" t="s">
        <v>164</v>
      </c>
      <c r="BK331" s="149">
        <f t="shared" si="99"/>
        <v>0</v>
      </c>
      <c r="BL331" s="13" t="s">
        <v>188</v>
      </c>
      <c r="BM331" s="148" t="s">
        <v>1780</v>
      </c>
    </row>
    <row r="332" spans="2:65" s="1" customFormat="1" ht="21.75" customHeight="1">
      <c r="B332" s="135"/>
      <c r="C332" s="150" t="s">
        <v>490</v>
      </c>
      <c r="D332" s="150" t="s">
        <v>276</v>
      </c>
      <c r="E332" s="151" t="s">
        <v>1781</v>
      </c>
      <c r="F332" s="152" t="s">
        <v>1782</v>
      </c>
      <c r="G332" s="153" t="s">
        <v>300</v>
      </c>
      <c r="H332" s="154">
        <v>5</v>
      </c>
      <c r="I332" s="155"/>
      <c r="J332" s="156">
        <f t="shared" si="90"/>
        <v>0</v>
      </c>
      <c r="K332" s="157"/>
      <c r="L332" s="158"/>
      <c r="M332" s="159" t="s">
        <v>1</v>
      </c>
      <c r="N332" s="160" t="s">
        <v>38</v>
      </c>
      <c r="P332" s="146">
        <f t="shared" si="91"/>
        <v>0</v>
      </c>
      <c r="Q332" s="146">
        <v>1.4E-3</v>
      </c>
      <c r="R332" s="146">
        <f t="shared" si="92"/>
        <v>7.0000000000000001E-3</v>
      </c>
      <c r="S332" s="146">
        <v>0</v>
      </c>
      <c r="T332" s="147">
        <f t="shared" si="93"/>
        <v>0</v>
      </c>
      <c r="AR332" s="148" t="s">
        <v>218</v>
      </c>
      <c r="AT332" s="148" t="s">
        <v>276</v>
      </c>
      <c r="AU332" s="148" t="s">
        <v>164</v>
      </c>
      <c r="AY332" s="13" t="s">
        <v>157</v>
      </c>
      <c r="BE332" s="149">
        <f t="shared" si="94"/>
        <v>0</v>
      </c>
      <c r="BF332" s="149">
        <f t="shared" si="95"/>
        <v>0</v>
      </c>
      <c r="BG332" s="149">
        <f t="shared" si="96"/>
        <v>0</v>
      </c>
      <c r="BH332" s="149">
        <f t="shared" si="97"/>
        <v>0</v>
      </c>
      <c r="BI332" s="149">
        <f t="shared" si="98"/>
        <v>0</v>
      </c>
      <c r="BJ332" s="13" t="s">
        <v>164</v>
      </c>
      <c r="BK332" s="149">
        <f t="shared" si="99"/>
        <v>0</v>
      </c>
      <c r="BL332" s="13" t="s">
        <v>188</v>
      </c>
      <c r="BM332" s="148" t="s">
        <v>1783</v>
      </c>
    </row>
    <row r="333" spans="2:65" s="1" customFormat="1" ht="24.2" customHeight="1">
      <c r="B333" s="135"/>
      <c r="C333" s="136" t="s">
        <v>825</v>
      </c>
      <c r="D333" s="136" t="s">
        <v>159</v>
      </c>
      <c r="E333" s="137" t="s">
        <v>1784</v>
      </c>
      <c r="F333" s="138" t="s">
        <v>1785</v>
      </c>
      <c r="G333" s="139" t="s">
        <v>300</v>
      </c>
      <c r="H333" s="140">
        <v>6</v>
      </c>
      <c r="I333" s="141"/>
      <c r="J333" s="142">
        <f t="shared" si="90"/>
        <v>0</v>
      </c>
      <c r="K333" s="143"/>
      <c r="L333" s="28"/>
      <c r="M333" s="144" t="s">
        <v>1</v>
      </c>
      <c r="N333" s="145" t="s">
        <v>38</v>
      </c>
      <c r="P333" s="146">
        <f t="shared" si="91"/>
        <v>0</v>
      </c>
      <c r="Q333" s="146">
        <v>4.1999999999999996E-6</v>
      </c>
      <c r="R333" s="146">
        <f t="shared" si="92"/>
        <v>2.5199999999999996E-5</v>
      </c>
      <c r="S333" s="146">
        <v>0</v>
      </c>
      <c r="T333" s="147">
        <f t="shared" si="93"/>
        <v>0</v>
      </c>
      <c r="AR333" s="148" t="s">
        <v>188</v>
      </c>
      <c r="AT333" s="148" t="s">
        <v>159</v>
      </c>
      <c r="AU333" s="148" t="s">
        <v>164</v>
      </c>
      <c r="AY333" s="13" t="s">
        <v>157</v>
      </c>
      <c r="BE333" s="149">
        <f t="shared" si="94"/>
        <v>0</v>
      </c>
      <c r="BF333" s="149">
        <f t="shared" si="95"/>
        <v>0</v>
      </c>
      <c r="BG333" s="149">
        <f t="shared" si="96"/>
        <v>0</v>
      </c>
      <c r="BH333" s="149">
        <f t="shared" si="97"/>
        <v>0</v>
      </c>
      <c r="BI333" s="149">
        <f t="shared" si="98"/>
        <v>0</v>
      </c>
      <c r="BJ333" s="13" t="s">
        <v>164</v>
      </c>
      <c r="BK333" s="149">
        <f t="shared" si="99"/>
        <v>0</v>
      </c>
      <c r="BL333" s="13" t="s">
        <v>188</v>
      </c>
      <c r="BM333" s="148" t="s">
        <v>1786</v>
      </c>
    </row>
    <row r="334" spans="2:65" s="1" customFormat="1" ht="16.5" customHeight="1">
      <c r="B334" s="135"/>
      <c r="C334" s="150" t="s">
        <v>494</v>
      </c>
      <c r="D334" s="150" t="s">
        <v>276</v>
      </c>
      <c r="E334" s="151" t="s">
        <v>1787</v>
      </c>
      <c r="F334" s="152" t="s">
        <v>1788</v>
      </c>
      <c r="G334" s="153" t="s">
        <v>300</v>
      </c>
      <c r="H334" s="154">
        <v>3</v>
      </c>
      <c r="I334" s="155"/>
      <c r="J334" s="156">
        <f t="shared" si="90"/>
        <v>0</v>
      </c>
      <c r="K334" s="157"/>
      <c r="L334" s="158"/>
      <c r="M334" s="159" t="s">
        <v>1</v>
      </c>
      <c r="N334" s="160" t="s">
        <v>38</v>
      </c>
      <c r="P334" s="146">
        <f t="shared" si="91"/>
        <v>0</v>
      </c>
      <c r="Q334" s="146">
        <v>3.5699999999999998E-3</v>
      </c>
      <c r="R334" s="146">
        <f t="shared" si="92"/>
        <v>1.0709999999999999E-2</v>
      </c>
      <c r="S334" s="146">
        <v>0</v>
      </c>
      <c r="T334" s="147">
        <f t="shared" si="93"/>
        <v>0</v>
      </c>
      <c r="AR334" s="148" t="s">
        <v>218</v>
      </c>
      <c r="AT334" s="148" t="s">
        <v>276</v>
      </c>
      <c r="AU334" s="148" t="s">
        <v>164</v>
      </c>
      <c r="AY334" s="13" t="s">
        <v>157</v>
      </c>
      <c r="BE334" s="149">
        <f t="shared" si="94"/>
        <v>0</v>
      </c>
      <c r="BF334" s="149">
        <f t="shared" si="95"/>
        <v>0</v>
      </c>
      <c r="BG334" s="149">
        <f t="shared" si="96"/>
        <v>0</v>
      </c>
      <c r="BH334" s="149">
        <f t="shared" si="97"/>
        <v>0</v>
      </c>
      <c r="BI334" s="149">
        <f t="shared" si="98"/>
        <v>0</v>
      </c>
      <c r="BJ334" s="13" t="s">
        <v>164</v>
      </c>
      <c r="BK334" s="149">
        <f t="shared" si="99"/>
        <v>0</v>
      </c>
      <c r="BL334" s="13" t="s">
        <v>188</v>
      </c>
      <c r="BM334" s="148" t="s">
        <v>1789</v>
      </c>
    </row>
    <row r="335" spans="2:65" s="1" customFormat="1" ht="24.2" customHeight="1">
      <c r="B335" s="135"/>
      <c r="C335" s="150" t="s">
        <v>832</v>
      </c>
      <c r="D335" s="150" t="s">
        <v>276</v>
      </c>
      <c r="E335" s="151" t="s">
        <v>1790</v>
      </c>
      <c r="F335" s="152" t="s">
        <v>1791</v>
      </c>
      <c r="G335" s="153" t="s">
        <v>300</v>
      </c>
      <c r="H335" s="154">
        <v>3</v>
      </c>
      <c r="I335" s="155"/>
      <c r="J335" s="156">
        <f t="shared" si="90"/>
        <v>0</v>
      </c>
      <c r="K335" s="157"/>
      <c r="L335" s="158"/>
      <c r="M335" s="159" t="s">
        <v>1</v>
      </c>
      <c r="N335" s="160" t="s">
        <v>38</v>
      </c>
      <c r="P335" s="146">
        <f t="shared" si="91"/>
        <v>0</v>
      </c>
      <c r="Q335" s="146">
        <v>3.5699999999999998E-3</v>
      </c>
      <c r="R335" s="146">
        <f t="shared" si="92"/>
        <v>1.0709999999999999E-2</v>
      </c>
      <c r="S335" s="146">
        <v>0</v>
      </c>
      <c r="T335" s="147">
        <f t="shared" si="93"/>
        <v>0</v>
      </c>
      <c r="AR335" s="148" t="s">
        <v>218</v>
      </c>
      <c r="AT335" s="148" t="s">
        <v>276</v>
      </c>
      <c r="AU335" s="148" t="s">
        <v>164</v>
      </c>
      <c r="AY335" s="13" t="s">
        <v>157</v>
      </c>
      <c r="BE335" s="149">
        <f t="shared" si="94"/>
        <v>0</v>
      </c>
      <c r="BF335" s="149">
        <f t="shared" si="95"/>
        <v>0</v>
      </c>
      <c r="BG335" s="149">
        <f t="shared" si="96"/>
        <v>0</v>
      </c>
      <c r="BH335" s="149">
        <f t="shared" si="97"/>
        <v>0</v>
      </c>
      <c r="BI335" s="149">
        <f t="shared" si="98"/>
        <v>0</v>
      </c>
      <c r="BJ335" s="13" t="s">
        <v>164</v>
      </c>
      <c r="BK335" s="149">
        <f t="shared" si="99"/>
        <v>0</v>
      </c>
      <c r="BL335" s="13" t="s">
        <v>188</v>
      </c>
      <c r="BM335" s="148" t="s">
        <v>1792</v>
      </c>
    </row>
    <row r="336" spans="2:65" s="1" customFormat="1" ht="16.5" customHeight="1">
      <c r="B336" s="135"/>
      <c r="C336" s="136" t="s">
        <v>498</v>
      </c>
      <c r="D336" s="136" t="s">
        <v>159</v>
      </c>
      <c r="E336" s="137" t="s">
        <v>1793</v>
      </c>
      <c r="F336" s="138" t="s">
        <v>1794</v>
      </c>
      <c r="G336" s="139" t="s">
        <v>300</v>
      </c>
      <c r="H336" s="140">
        <v>3</v>
      </c>
      <c r="I336" s="141"/>
      <c r="J336" s="142">
        <f t="shared" si="90"/>
        <v>0</v>
      </c>
      <c r="K336" s="143"/>
      <c r="L336" s="28"/>
      <c r="M336" s="144" t="s">
        <v>1</v>
      </c>
      <c r="N336" s="145" t="s">
        <v>38</v>
      </c>
      <c r="P336" s="146">
        <f t="shared" si="91"/>
        <v>0</v>
      </c>
      <c r="Q336" s="146">
        <v>0</v>
      </c>
      <c r="R336" s="146">
        <f t="shared" si="92"/>
        <v>0</v>
      </c>
      <c r="S336" s="146">
        <v>0</v>
      </c>
      <c r="T336" s="147">
        <f t="shared" si="93"/>
        <v>0</v>
      </c>
      <c r="AR336" s="148" t="s">
        <v>188</v>
      </c>
      <c r="AT336" s="148" t="s">
        <v>159</v>
      </c>
      <c r="AU336" s="148" t="s">
        <v>164</v>
      </c>
      <c r="AY336" s="13" t="s">
        <v>157</v>
      </c>
      <c r="BE336" s="149">
        <f t="shared" si="94"/>
        <v>0</v>
      </c>
      <c r="BF336" s="149">
        <f t="shared" si="95"/>
        <v>0</v>
      </c>
      <c r="BG336" s="149">
        <f t="shared" si="96"/>
        <v>0</v>
      </c>
      <c r="BH336" s="149">
        <f t="shared" si="97"/>
        <v>0</v>
      </c>
      <c r="BI336" s="149">
        <f t="shared" si="98"/>
        <v>0</v>
      </c>
      <c r="BJ336" s="13" t="s">
        <v>164</v>
      </c>
      <c r="BK336" s="149">
        <f t="shared" si="99"/>
        <v>0</v>
      </c>
      <c r="BL336" s="13" t="s">
        <v>188</v>
      </c>
      <c r="BM336" s="148" t="s">
        <v>1795</v>
      </c>
    </row>
    <row r="337" spans="2:65" s="1" customFormat="1" ht="16.5" customHeight="1">
      <c r="B337" s="135"/>
      <c r="C337" s="150" t="s">
        <v>839</v>
      </c>
      <c r="D337" s="150" t="s">
        <v>276</v>
      </c>
      <c r="E337" s="151" t="s">
        <v>1796</v>
      </c>
      <c r="F337" s="152" t="s">
        <v>1797</v>
      </c>
      <c r="G337" s="153" t="s">
        <v>300</v>
      </c>
      <c r="H337" s="154">
        <v>3</v>
      </c>
      <c r="I337" s="155"/>
      <c r="J337" s="156">
        <f t="shared" si="90"/>
        <v>0</v>
      </c>
      <c r="K337" s="157"/>
      <c r="L337" s="158"/>
      <c r="M337" s="159" t="s">
        <v>1</v>
      </c>
      <c r="N337" s="160" t="s">
        <v>38</v>
      </c>
      <c r="P337" s="146">
        <f t="shared" si="91"/>
        <v>0</v>
      </c>
      <c r="Q337" s="146">
        <v>1.8000000000000001E-4</v>
      </c>
      <c r="R337" s="146">
        <f t="shared" si="92"/>
        <v>5.4000000000000001E-4</v>
      </c>
      <c r="S337" s="146">
        <v>0</v>
      </c>
      <c r="T337" s="147">
        <f t="shared" si="93"/>
        <v>0</v>
      </c>
      <c r="AR337" s="148" t="s">
        <v>218</v>
      </c>
      <c r="AT337" s="148" t="s">
        <v>276</v>
      </c>
      <c r="AU337" s="148" t="s">
        <v>164</v>
      </c>
      <c r="AY337" s="13" t="s">
        <v>157</v>
      </c>
      <c r="BE337" s="149">
        <f t="shared" si="94"/>
        <v>0</v>
      </c>
      <c r="BF337" s="149">
        <f t="shared" si="95"/>
        <v>0</v>
      </c>
      <c r="BG337" s="149">
        <f t="shared" si="96"/>
        <v>0</v>
      </c>
      <c r="BH337" s="149">
        <f t="shared" si="97"/>
        <v>0</v>
      </c>
      <c r="BI337" s="149">
        <f t="shared" si="98"/>
        <v>0</v>
      </c>
      <c r="BJ337" s="13" t="s">
        <v>164</v>
      </c>
      <c r="BK337" s="149">
        <f t="shared" si="99"/>
        <v>0</v>
      </c>
      <c r="BL337" s="13" t="s">
        <v>188</v>
      </c>
      <c r="BM337" s="148" t="s">
        <v>1798</v>
      </c>
    </row>
    <row r="338" spans="2:65" s="1" customFormat="1" ht="24.2" customHeight="1">
      <c r="B338" s="135"/>
      <c r="C338" s="150" t="s">
        <v>501</v>
      </c>
      <c r="D338" s="150" t="s">
        <v>276</v>
      </c>
      <c r="E338" s="151" t="s">
        <v>1799</v>
      </c>
      <c r="F338" s="152" t="s">
        <v>1800</v>
      </c>
      <c r="G338" s="153" t="s">
        <v>300</v>
      </c>
      <c r="H338" s="154">
        <v>3</v>
      </c>
      <c r="I338" s="155"/>
      <c r="J338" s="156">
        <f t="shared" si="90"/>
        <v>0</v>
      </c>
      <c r="K338" s="157"/>
      <c r="L338" s="158"/>
      <c r="M338" s="159" t="s">
        <v>1</v>
      </c>
      <c r="N338" s="160" t="s">
        <v>38</v>
      </c>
      <c r="P338" s="146">
        <f t="shared" si="91"/>
        <v>0</v>
      </c>
      <c r="Q338" s="146">
        <v>6.7000000000000002E-4</v>
      </c>
      <c r="R338" s="146">
        <f t="shared" si="92"/>
        <v>2.0100000000000001E-3</v>
      </c>
      <c r="S338" s="146">
        <v>0</v>
      </c>
      <c r="T338" s="147">
        <f t="shared" si="93"/>
        <v>0</v>
      </c>
      <c r="AR338" s="148" t="s">
        <v>218</v>
      </c>
      <c r="AT338" s="148" t="s">
        <v>276</v>
      </c>
      <c r="AU338" s="148" t="s">
        <v>164</v>
      </c>
      <c r="AY338" s="13" t="s">
        <v>157</v>
      </c>
      <c r="BE338" s="149">
        <f t="shared" si="94"/>
        <v>0</v>
      </c>
      <c r="BF338" s="149">
        <f t="shared" si="95"/>
        <v>0</v>
      </c>
      <c r="BG338" s="149">
        <f t="shared" si="96"/>
        <v>0</v>
      </c>
      <c r="BH338" s="149">
        <f t="shared" si="97"/>
        <v>0</v>
      </c>
      <c r="BI338" s="149">
        <f t="shared" si="98"/>
        <v>0</v>
      </c>
      <c r="BJ338" s="13" t="s">
        <v>164</v>
      </c>
      <c r="BK338" s="149">
        <f t="shared" si="99"/>
        <v>0</v>
      </c>
      <c r="BL338" s="13" t="s">
        <v>188</v>
      </c>
      <c r="BM338" s="148" t="s">
        <v>1801</v>
      </c>
    </row>
    <row r="339" spans="2:65" s="1" customFormat="1" ht="24.2" customHeight="1">
      <c r="B339" s="135"/>
      <c r="C339" s="150" t="s">
        <v>844</v>
      </c>
      <c r="D339" s="150" t="s">
        <v>276</v>
      </c>
      <c r="E339" s="151" t="s">
        <v>1802</v>
      </c>
      <c r="F339" s="152" t="s">
        <v>1803</v>
      </c>
      <c r="G339" s="153" t="s">
        <v>300</v>
      </c>
      <c r="H339" s="154">
        <v>3</v>
      </c>
      <c r="I339" s="155"/>
      <c r="J339" s="156">
        <f t="shared" si="90"/>
        <v>0</v>
      </c>
      <c r="K339" s="157"/>
      <c r="L339" s="158"/>
      <c r="M339" s="159" t="s">
        <v>1</v>
      </c>
      <c r="N339" s="160" t="s">
        <v>38</v>
      </c>
      <c r="P339" s="146">
        <f t="shared" si="91"/>
        <v>0</v>
      </c>
      <c r="Q339" s="146">
        <v>6.7000000000000002E-4</v>
      </c>
      <c r="R339" s="146">
        <f t="shared" si="92"/>
        <v>2.0100000000000001E-3</v>
      </c>
      <c r="S339" s="146">
        <v>0</v>
      </c>
      <c r="T339" s="147">
        <f t="shared" si="93"/>
        <v>0</v>
      </c>
      <c r="AR339" s="148" t="s">
        <v>218</v>
      </c>
      <c r="AT339" s="148" t="s">
        <v>276</v>
      </c>
      <c r="AU339" s="148" t="s">
        <v>164</v>
      </c>
      <c r="AY339" s="13" t="s">
        <v>157</v>
      </c>
      <c r="BE339" s="149">
        <f t="shared" si="94"/>
        <v>0</v>
      </c>
      <c r="BF339" s="149">
        <f t="shared" si="95"/>
        <v>0</v>
      </c>
      <c r="BG339" s="149">
        <f t="shared" si="96"/>
        <v>0</v>
      </c>
      <c r="BH339" s="149">
        <f t="shared" si="97"/>
        <v>0</v>
      </c>
      <c r="BI339" s="149">
        <f t="shared" si="98"/>
        <v>0</v>
      </c>
      <c r="BJ339" s="13" t="s">
        <v>164</v>
      </c>
      <c r="BK339" s="149">
        <f t="shared" si="99"/>
        <v>0</v>
      </c>
      <c r="BL339" s="13" t="s">
        <v>188</v>
      </c>
      <c r="BM339" s="148" t="s">
        <v>1804</v>
      </c>
    </row>
    <row r="340" spans="2:65" s="1" customFormat="1" ht="24.2" customHeight="1">
      <c r="B340" s="135"/>
      <c r="C340" s="136" t="s">
        <v>505</v>
      </c>
      <c r="D340" s="136" t="s">
        <v>159</v>
      </c>
      <c r="E340" s="137" t="s">
        <v>1805</v>
      </c>
      <c r="F340" s="138" t="s">
        <v>1806</v>
      </c>
      <c r="G340" s="139" t="s">
        <v>300</v>
      </c>
      <c r="H340" s="140">
        <v>26</v>
      </c>
      <c r="I340" s="141"/>
      <c r="J340" s="142">
        <f t="shared" si="90"/>
        <v>0</v>
      </c>
      <c r="K340" s="143"/>
      <c r="L340" s="28"/>
      <c r="M340" s="144" t="s">
        <v>1</v>
      </c>
      <c r="N340" s="145" t="s">
        <v>38</v>
      </c>
      <c r="P340" s="146">
        <f t="shared" si="91"/>
        <v>0</v>
      </c>
      <c r="Q340" s="146">
        <v>0</v>
      </c>
      <c r="R340" s="146">
        <f t="shared" si="92"/>
        <v>0</v>
      </c>
      <c r="S340" s="146">
        <v>0</v>
      </c>
      <c r="T340" s="147">
        <f t="shared" si="93"/>
        <v>0</v>
      </c>
      <c r="AR340" s="148" t="s">
        <v>188</v>
      </c>
      <c r="AT340" s="148" t="s">
        <v>159</v>
      </c>
      <c r="AU340" s="148" t="s">
        <v>164</v>
      </c>
      <c r="AY340" s="13" t="s">
        <v>157</v>
      </c>
      <c r="BE340" s="149">
        <f t="shared" si="94"/>
        <v>0</v>
      </c>
      <c r="BF340" s="149">
        <f t="shared" si="95"/>
        <v>0</v>
      </c>
      <c r="BG340" s="149">
        <f t="shared" si="96"/>
        <v>0</v>
      </c>
      <c r="BH340" s="149">
        <f t="shared" si="97"/>
        <v>0</v>
      </c>
      <c r="BI340" s="149">
        <f t="shared" si="98"/>
        <v>0</v>
      </c>
      <c r="BJ340" s="13" t="s">
        <v>164</v>
      </c>
      <c r="BK340" s="149">
        <f t="shared" si="99"/>
        <v>0</v>
      </c>
      <c r="BL340" s="13" t="s">
        <v>188</v>
      </c>
      <c r="BM340" s="148" t="s">
        <v>1807</v>
      </c>
    </row>
    <row r="341" spans="2:65" s="1" customFormat="1" ht="24.2" customHeight="1">
      <c r="B341" s="135"/>
      <c r="C341" s="150" t="s">
        <v>853</v>
      </c>
      <c r="D341" s="150" t="s">
        <v>276</v>
      </c>
      <c r="E341" s="151" t="s">
        <v>1808</v>
      </c>
      <c r="F341" s="152" t="s">
        <v>1809</v>
      </c>
      <c r="G341" s="153" t="s">
        <v>300</v>
      </c>
      <c r="H341" s="154">
        <v>2</v>
      </c>
      <c r="I341" s="155"/>
      <c r="J341" s="156">
        <f t="shared" si="90"/>
        <v>0</v>
      </c>
      <c r="K341" s="157"/>
      <c r="L341" s="158"/>
      <c r="M341" s="159" t="s">
        <v>1</v>
      </c>
      <c r="N341" s="160" t="s">
        <v>38</v>
      </c>
      <c r="P341" s="146">
        <f t="shared" si="91"/>
        <v>0</v>
      </c>
      <c r="Q341" s="146">
        <v>3.3E-4</v>
      </c>
      <c r="R341" s="146">
        <f t="shared" si="92"/>
        <v>6.6E-4</v>
      </c>
      <c r="S341" s="146">
        <v>0</v>
      </c>
      <c r="T341" s="147">
        <f t="shared" si="93"/>
        <v>0</v>
      </c>
      <c r="AR341" s="148" t="s">
        <v>218</v>
      </c>
      <c r="AT341" s="148" t="s">
        <v>276</v>
      </c>
      <c r="AU341" s="148" t="s">
        <v>164</v>
      </c>
      <c r="AY341" s="13" t="s">
        <v>157</v>
      </c>
      <c r="BE341" s="149">
        <f t="shared" si="94"/>
        <v>0</v>
      </c>
      <c r="BF341" s="149">
        <f t="shared" si="95"/>
        <v>0</v>
      </c>
      <c r="BG341" s="149">
        <f t="shared" si="96"/>
        <v>0</v>
      </c>
      <c r="BH341" s="149">
        <f t="shared" si="97"/>
        <v>0</v>
      </c>
      <c r="BI341" s="149">
        <f t="shared" si="98"/>
        <v>0</v>
      </c>
      <c r="BJ341" s="13" t="s">
        <v>164</v>
      </c>
      <c r="BK341" s="149">
        <f t="shared" si="99"/>
        <v>0</v>
      </c>
      <c r="BL341" s="13" t="s">
        <v>188</v>
      </c>
      <c r="BM341" s="148" t="s">
        <v>1810</v>
      </c>
    </row>
    <row r="342" spans="2:65" s="1" customFormat="1" ht="24.2" customHeight="1">
      <c r="B342" s="135"/>
      <c r="C342" s="150" t="s">
        <v>508</v>
      </c>
      <c r="D342" s="150" t="s">
        <v>276</v>
      </c>
      <c r="E342" s="151" t="s">
        <v>1811</v>
      </c>
      <c r="F342" s="152" t="s">
        <v>1812</v>
      </c>
      <c r="G342" s="153" t="s">
        <v>300</v>
      </c>
      <c r="H342" s="154">
        <v>17</v>
      </c>
      <c r="I342" s="155"/>
      <c r="J342" s="156">
        <f t="shared" si="90"/>
        <v>0</v>
      </c>
      <c r="K342" s="157"/>
      <c r="L342" s="158"/>
      <c r="M342" s="159" t="s">
        <v>1</v>
      </c>
      <c r="N342" s="160" t="s">
        <v>38</v>
      </c>
      <c r="P342" s="146">
        <f t="shared" si="91"/>
        <v>0</v>
      </c>
      <c r="Q342" s="146">
        <v>3.3E-4</v>
      </c>
      <c r="R342" s="146">
        <f t="shared" si="92"/>
        <v>5.6100000000000004E-3</v>
      </c>
      <c r="S342" s="146">
        <v>0</v>
      </c>
      <c r="T342" s="147">
        <f t="shared" si="93"/>
        <v>0</v>
      </c>
      <c r="AR342" s="148" t="s">
        <v>218</v>
      </c>
      <c r="AT342" s="148" t="s">
        <v>276</v>
      </c>
      <c r="AU342" s="148" t="s">
        <v>164</v>
      </c>
      <c r="AY342" s="13" t="s">
        <v>157</v>
      </c>
      <c r="BE342" s="149">
        <f t="shared" si="94"/>
        <v>0</v>
      </c>
      <c r="BF342" s="149">
        <f t="shared" si="95"/>
        <v>0</v>
      </c>
      <c r="BG342" s="149">
        <f t="shared" si="96"/>
        <v>0</v>
      </c>
      <c r="BH342" s="149">
        <f t="shared" si="97"/>
        <v>0</v>
      </c>
      <c r="BI342" s="149">
        <f t="shared" si="98"/>
        <v>0</v>
      </c>
      <c r="BJ342" s="13" t="s">
        <v>164</v>
      </c>
      <c r="BK342" s="149">
        <f t="shared" si="99"/>
        <v>0</v>
      </c>
      <c r="BL342" s="13" t="s">
        <v>188</v>
      </c>
      <c r="BM342" s="148" t="s">
        <v>1813</v>
      </c>
    </row>
    <row r="343" spans="2:65" s="1" customFormat="1" ht="24.2" customHeight="1">
      <c r="B343" s="135"/>
      <c r="C343" s="150" t="s">
        <v>864</v>
      </c>
      <c r="D343" s="150" t="s">
        <v>276</v>
      </c>
      <c r="E343" s="151" t="s">
        <v>1814</v>
      </c>
      <c r="F343" s="152" t="s">
        <v>1815</v>
      </c>
      <c r="G343" s="153" t="s">
        <v>300</v>
      </c>
      <c r="H343" s="154">
        <v>7</v>
      </c>
      <c r="I343" s="155"/>
      <c r="J343" s="156">
        <f t="shared" si="90"/>
        <v>0</v>
      </c>
      <c r="K343" s="157"/>
      <c r="L343" s="158"/>
      <c r="M343" s="159" t="s">
        <v>1</v>
      </c>
      <c r="N343" s="160" t="s">
        <v>38</v>
      </c>
      <c r="P343" s="146">
        <f t="shared" si="91"/>
        <v>0</v>
      </c>
      <c r="Q343" s="146">
        <v>3.3E-4</v>
      </c>
      <c r="R343" s="146">
        <f t="shared" si="92"/>
        <v>2.31E-3</v>
      </c>
      <c r="S343" s="146">
        <v>0</v>
      </c>
      <c r="T343" s="147">
        <f t="shared" si="93"/>
        <v>0</v>
      </c>
      <c r="AR343" s="148" t="s">
        <v>218</v>
      </c>
      <c r="AT343" s="148" t="s">
        <v>276</v>
      </c>
      <c r="AU343" s="148" t="s">
        <v>164</v>
      </c>
      <c r="AY343" s="13" t="s">
        <v>157</v>
      </c>
      <c r="BE343" s="149">
        <f t="shared" si="94"/>
        <v>0</v>
      </c>
      <c r="BF343" s="149">
        <f t="shared" si="95"/>
        <v>0</v>
      </c>
      <c r="BG343" s="149">
        <f t="shared" si="96"/>
        <v>0</v>
      </c>
      <c r="BH343" s="149">
        <f t="shared" si="97"/>
        <v>0</v>
      </c>
      <c r="BI343" s="149">
        <f t="shared" si="98"/>
        <v>0</v>
      </c>
      <c r="BJ343" s="13" t="s">
        <v>164</v>
      </c>
      <c r="BK343" s="149">
        <f t="shared" si="99"/>
        <v>0</v>
      </c>
      <c r="BL343" s="13" t="s">
        <v>188</v>
      </c>
      <c r="BM343" s="148" t="s">
        <v>1816</v>
      </c>
    </row>
    <row r="344" spans="2:65" s="1" customFormat="1" ht="24.2" customHeight="1">
      <c r="B344" s="135"/>
      <c r="C344" s="150" t="s">
        <v>512</v>
      </c>
      <c r="D344" s="150" t="s">
        <v>276</v>
      </c>
      <c r="E344" s="151" t="s">
        <v>1817</v>
      </c>
      <c r="F344" s="152" t="s">
        <v>1818</v>
      </c>
      <c r="G344" s="153" t="s">
        <v>300</v>
      </c>
      <c r="H344" s="154">
        <v>2</v>
      </c>
      <c r="I344" s="155"/>
      <c r="J344" s="156">
        <f t="shared" si="90"/>
        <v>0</v>
      </c>
      <c r="K344" s="157"/>
      <c r="L344" s="158"/>
      <c r="M344" s="159" t="s">
        <v>1</v>
      </c>
      <c r="N344" s="160" t="s">
        <v>38</v>
      </c>
      <c r="P344" s="146">
        <f t="shared" si="91"/>
        <v>0</v>
      </c>
      <c r="Q344" s="146">
        <v>3.3E-4</v>
      </c>
      <c r="R344" s="146">
        <f t="shared" si="92"/>
        <v>6.6E-4</v>
      </c>
      <c r="S344" s="146">
        <v>0</v>
      </c>
      <c r="T344" s="147">
        <f t="shared" si="93"/>
        <v>0</v>
      </c>
      <c r="AR344" s="148" t="s">
        <v>218</v>
      </c>
      <c r="AT344" s="148" t="s">
        <v>276</v>
      </c>
      <c r="AU344" s="148" t="s">
        <v>164</v>
      </c>
      <c r="AY344" s="13" t="s">
        <v>157</v>
      </c>
      <c r="BE344" s="149">
        <f t="shared" si="94"/>
        <v>0</v>
      </c>
      <c r="BF344" s="149">
        <f t="shared" si="95"/>
        <v>0</v>
      </c>
      <c r="BG344" s="149">
        <f t="shared" si="96"/>
        <v>0</v>
      </c>
      <c r="BH344" s="149">
        <f t="shared" si="97"/>
        <v>0</v>
      </c>
      <c r="BI344" s="149">
        <f t="shared" si="98"/>
        <v>0</v>
      </c>
      <c r="BJ344" s="13" t="s">
        <v>164</v>
      </c>
      <c r="BK344" s="149">
        <f t="shared" si="99"/>
        <v>0</v>
      </c>
      <c r="BL344" s="13" t="s">
        <v>188</v>
      </c>
      <c r="BM344" s="148" t="s">
        <v>1819</v>
      </c>
    </row>
    <row r="345" spans="2:65" s="1" customFormat="1" ht="24.2" customHeight="1">
      <c r="B345" s="135"/>
      <c r="C345" s="150" t="s">
        <v>871</v>
      </c>
      <c r="D345" s="150" t="s">
        <v>276</v>
      </c>
      <c r="E345" s="151" t="s">
        <v>1820</v>
      </c>
      <c r="F345" s="152" t="s">
        <v>1821</v>
      </c>
      <c r="G345" s="153" t="s">
        <v>300</v>
      </c>
      <c r="H345" s="154">
        <v>17</v>
      </c>
      <c r="I345" s="155"/>
      <c r="J345" s="156">
        <f t="shared" si="90"/>
        <v>0</v>
      </c>
      <c r="K345" s="157"/>
      <c r="L345" s="158"/>
      <c r="M345" s="159" t="s">
        <v>1</v>
      </c>
      <c r="N345" s="160" t="s">
        <v>38</v>
      </c>
      <c r="P345" s="146">
        <f t="shared" si="91"/>
        <v>0</v>
      </c>
      <c r="Q345" s="146">
        <v>3.3E-4</v>
      </c>
      <c r="R345" s="146">
        <f t="shared" si="92"/>
        <v>5.6100000000000004E-3</v>
      </c>
      <c r="S345" s="146">
        <v>0</v>
      </c>
      <c r="T345" s="147">
        <f t="shared" si="93"/>
        <v>0</v>
      </c>
      <c r="AR345" s="148" t="s">
        <v>218</v>
      </c>
      <c r="AT345" s="148" t="s">
        <v>276</v>
      </c>
      <c r="AU345" s="148" t="s">
        <v>164</v>
      </c>
      <c r="AY345" s="13" t="s">
        <v>157</v>
      </c>
      <c r="BE345" s="149">
        <f t="shared" si="94"/>
        <v>0</v>
      </c>
      <c r="BF345" s="149">
        <f t="shared" si="95"/>
        <v>0</v>
      </c>
      <c r="BG345" s="149">
        <f t="shared" si="96"/>
        <v>0</v>
      </c>
      <c r="BH345" s="149">
        <f t="shared" si="97"/>
        <v>0</v>
      </c>
      <c r="BI345" s="149">
        <f t="shared" si="98"/>
        <v>0</v>
      </c>
      <c r="BJ345" s="13" t="s">
        <v>164</v>
      </c>
      <c r="BK345" s="149">
        <f t="shared" si="99"/>
        <v>0</v>
      </c>
      <c r="BL345" s="13" t="s">
        <v>188</v>
      </c>
      <c r="BM345" s="148" t="s">
        <v>1822</v>
      </c>
    </row>
    <row r="346" spans="2:65" s="1" customFormat="1" ht="24.2" customHeight="1">
      <c r="B346" s="135"/>
      <c r="C346" s="150" t="s">
        <v>515</v>
      </c>
      <c r="D346" s="150" t="s">
        <v>276</v>
      </c>
      <c r="E346" s="151" t="s">
        <v>1823</v>
      </c>
      <c r="F346" s="152" t="s">
        <v>1824</v>
      </c>
      <c r="G346" s="153" t="s">
        <v>300</v>
      </c>
      <c r="H346" s="154">
        <v>7</v>
      </c>
      <c r="I346" s="155"/>
      <c r="J346" s="156">
        <f t="shared" si="90"/>
        <v>0</v>
      </c>
      <c r="K346" s="157"/>
      <c r="L346" s="158"/>
      <c r="M346" s="159" t="s">
        <v>1</v>
      </c>
      <c r="N346" s="160" t="s">
        <v>38</v>
      </c>
      <c r="P346" s="146">
        <f t="shared" si="91"/>
        <v>0</v>
      </c>
      <c r="Q346" s="146">
        <v>3.3E-4</v>
      </c>
      <c r="R346" s="146">
        <f t="shared" si="92"/>
        <v>2.31E-3</v>
      </c>
      <c r="S346" s="146">
        <v>0</v>
      </c>
      <c r="T346" s="147">
        <f t="shared" si="93"/>
        <v>0</v>
      </c>
      <c r="AR346" s="148" t="s">
        <v>218</v>
      </c>
      <c r="AT346" s="148" t="s">
        <v>276</v>
      </c>
      <c r="AU346" s="148" t="s">
        <v>164</v>
      </c>
      <c r="AY346" s="13" t="s">
        <v>157</v>
      </c>
      <c r="BE346" s="149">
        <f t="shared" si="94"/>
        <v>0</v>
      </c>
      <c r="BF346" s="149">
        <f t="shared" si="95"/>
        <v>0</v>
      </c>
      <c r="BG346" s="149">
        <f t="shared" si="96"/>
        <v>0</v>
      </c>
      <c r="BH346" s="149">
        <f t="shared" si="97"/>
        <v>0</v>
      </c>
      <c r="BI346" s="149">
        <f t="shared" si="98"/>
        <v>0</v>
      </c>
      <c r="BJ346" s="13" t="s">
        <v>164</v>
      </c>
      <c r="BK346" s="149">
        <f t="shared" si="99"/>
        <v>0</v>
      </c>
      <c r="BL346" s="13" t="s">
        <v>188</v>
      </c>
      <c r="BM346" s="148" t="s">
        <v>1825</v>
      </c>
    </row>
    <row r="347" spans="2:65" s="1" customFormat="1" ht="33" customHeight="1">
      <c r="B347" s="135"/>
      <c r="C347" s="136" t="s">
        <v>878</v>
      </c>
      <c r="D347" s="136" t="s">
        <v>159</v>
      </c>
      <c r="E347" s="137" t="s">
        <v>1826</v>
      </c>
      <c r="F347" s="138" t="s">
        <v>1827</v>
      </c>
      <c r="G347" s="139" t="s">
        <v>300</v>
      </c>
      <c r="H347" s="140">
        <v>11</v>
      </c>
      <c r="I347" s="141"/>
      <c r="J347" s="142">
        <f t="shared" si="90"/>
        <v>0</v>
      </c>
      <c r="K347" s="143"/>
      <c r="L347" s="28"/>
      <c r="M347" s="144" t="s">
        <v>1</v>
      </c>
      <c r="N347" s="145" t="s">
        <v>38</v>
      </c>
      <c r="P347" s="146">
        <f t="shared" si="91"/>
        <v>0</v>
      </c>
      <c r="Q347" s="146">
        <v>1.0000000000000001E-5</v>
      </c>
      <c r="R347" s="146">
        <f t="shared" si="92"/>
        <v>1.1E-4</v>
      </c>
      <c r="S347" s="146">
        <v>0</v>
      </c>
      <c r="T347" s="147">
        <f t="shared" si="93"/>
        <v>0</v>
      </c>
      <c r="AR347" s="148" t="s">
        <v>188</v>
      </c>
      <c r="AT347" s="148" t="s">
        <v>159</v>
      </c>
      <c r="AU347" s="148" t="s">
        <v>164</v>
      </c>
      <c r="AY347" s="13" t="s">
        <v>157</v>
      </c>
      <c r="BE347" s="149">
        <f t="shared" si="94"/>
        <v>0</v>
      </c>
      <c r="BF347" s="149">
        <f t="shared" si="95"/>
        <v>0</v>
      </c>
      <c r="BG347" s="149">
        <f t="shared" si="96"/>
        <v>0</v>
      </c>
      <c r="BH347" s="149">
        <f t="shared" si="97"/>
        <v>0</v>
      </c>
      <c r="BI347" s="149">
        <f t="shared" si="98"/>
        <v>0</v>
      </c>
      <c r="BJ347" s="13" t="s">
        <v>164</v>
      </c>
      <c r="BK347" s="149">
        <f t="shared" si="99"/>
        <v>0</v>
      </c>
      <c r="BL347" s="13" t="s">
        <v>188</v>
      </c>
      <c r="BM347" s="148" t="s">
        <v>1828</v>
      </c>
    </row>
    <row r="348" spans="2:65" s="1" customFormat="1" ht="24.2" customHeight="1">
      <c r="B348" s="135"/>
      <c r="C348" s="150" t="s">
        <v>519</v>
      </c>
      <c r="D348" s="150" t="s">
        <v>276</v>
      </c>
      <c r="E348" s="151" t="s">
        <v>1829</v>
      </c>
      <c r="F348" s="152" t="s">
        <v>1830</v>
      </c>
      <c r="G348" s="153" t="s">
        <v>300</v>
      </c>
      <c r="H348" s="154">
        <v>11</v>
      </c>
      <c r="I348" s="155"/>
      <c r="J348" s="156">
        <f t="shared" si="90"/>
        <v>0</v>
      </c>
      <c r="K348" s="157"/>
      <c r="L348" s="158"/>
      <c r="M348" s="159" t="s">
        <v>1</v>
      </c>
      <c r="N348" s="160" t="s">
        <v>38</v>
      </c>
      <c r="P348" s="146">
        <f t="shared" si="91"/>
        <v>0</v>
      </c>
      <c r="Q348" s="146">
        <v>3.6000000000000002E-4</v>
      </c>
      <c r="R348" s="146">
        <f t="shared" si="92"/>
        <v>3.96E-3</v>
      </c>
      <c r="S348" s="146">
        <v>0</v>
      </c>
      <c r="T348" s="147">
        <f t="shared" si="93"/>
        <v>0</v>
      </c>
      <c r="AR348" s="148" t="s">
        <v>218</v>
      </c>
      <c r="AT348" s="148" t="s">
        <v>276</v>
      </c>
      <c r="AU348" s="148" t="s">
        <v>164</v>
      </c>
      <c r="AY348" s="13" t="s">
        <v>157</v>
      </c>
      <c r="BE348" s="149">
        <f t="shared" si="94"/>
        <v>0</v>
      </c>
      <c r="BF348" s="149">
        <f t="shared" si="95"/>
        <v>0</v>
      </c>
      <c r="BG348" s="149">
        <f t="shared" si="96"/>
        <v>0</v>
      </c>
      <c r="BH348" s="149">
        <f t="shared" si="97"/>
        <v>0</v>
      </c>
      <c r="BI348" s="149">
        <f t="shared" si="98"/>
        <v>0</v>
      </c>
      <c r="BJ348" s="13" t="s">
        <v>164</v>
      </c>
      <c r="BK348" s="149">
        <f t="shared" si="99"/>
        <v>0</v>
      </c>
      <c r="BL348" s="13" t="s">
        <v>188</v>
      </c>
      <c r="BM348" s="148" t="s">
        <v>1831</v>
      </c>
    </row>
    <row r="349" spans="2:65" s="1" customFormat="1" ht="24.2" customHeight="1">
      <c r="B349" s="135"/>
      <c r="C349" s="136" t="s">
        <v>883</v>
      </c>
      <c r="D349" s="136" t="s">
        <v>159</v>
      </c>
      <c r="E349" s="137" t="s">
        <v>1832</v>
      </c>
      <c r="F349" s="138" t="s">
        <v>1833</v>
      </c>
      <c r="G349" s="139" t="s">
        <v>300</v>
      </c>
      <c r="H349" s="140">
        <v>2</v>
      </c>
      <c r="I349" s="141"/>
      <c r="J349" s="142">
        <f t="shared" ref="J349:J380" si="100">ROUND(I349*H349,2)</f>
        <v>0</v>
      </c>
      <c r="K349" s="143"/>
      <c r="L349" s="28"/>
      <c r="M349" s="144" t="s">
        <v>1</v>
      </c>
      <c r="N349" s="145" t="s">
        <v>38</v>
      </c>
      <c r="P349" s="146">
        <f t="shared" ref="P349:P380" si="101">O349*H349</f>
        <v>0</v>
      </c>
      <c r="Q349" s="146">
        <v>0</v>
      </c>
      <c r="R349" s="146">
        <f t="shared" ref="R349:R380" si="102">Q349*H349</f>
        <v>0</v>
      </c>
      <c r="S349" s="146">
        <v>0</v>
      </c>
      <c r="T349" s="147">
        <f t="shared" ref="T349:T380" si="103">S349*H349</f>
        <v>0</v>
      </c>
      <c r="AR349" s="148" t="s">
        <v>188</v>
      </c>
      <c r="AT349" s="148" t="s">
        <v>159</v>
      </c>
      <c r="AU349" s="148" t="s">
        <v>164</v>
      </c>
      <c r="AY349" s="13" t="s">
        <v>157</v>
      </c>
      <c r="BE349" s="149">
        <f t="shared" ref="BE349:BE356" si="104">IF(N349="základná",J349,0)</f>
        <v>0</v>
      </c>
      <c r="BF349" s="149">
        <f t="shared" ref="BF349:BF356" si="105">IF(N349="znížená",J349,0)</f>
        <v>0</v>
      </c>
      <c r="BG349" s="149">
        <f t="shared" ref="BG349:BG356" si="106">IF(N349="zákl. prenesená",J349,0)</f>
        <v>0</v>
      </c>
      <c r="BH349" s="149">
        <f t="shared" ref="BH349:BH356" si="107">IF(N349="zníž. prenesená",J349,0)</f>
        <v>0</v>
      </c>
      <c r="BI349" s="149">
        <f t="shared" ref="BI349:BI356" si="108">IF(N349="nulová",J349,0)</f>
        <v>0</v>
      </c>
      <c r="BJ349" s="13" t="s">
        <v>164</v>
      </c>
      <c r="BK349" s="149">
        <f t="shared" ref="BK349:BK356" si="109">ROUND(I349*H349,2)</f>
        <v>0</v>
      </c>
      <c r="BL349" s="13" t="s">
        <v>188</v>
      </c>
      <c r="BM349" s="148" t="s">
        <v>1834</v>
      </c>
    </row>
    <row r="350" spans="2:65" s="1" customFormat="1" ht="37.9" customHeight="1">
      <c r="B350" s="135"/>
      <c r="C350" s="150" t="s">
        <v>523</v>
      </c>
      <c r="D350" s="150" t="s">
        <v>276</v>
      </c>
      <c r="E350" s="151" t="s">
        <v>1835</v>
      </c>
      <c r="F350" s="152" t="s">
        <v>1836</v>
      </c>
      <c r="G350" s="153" t="s">
        <v>300</v>
      </c>
      <c r="H350" s="154">
        <v>2</v>
      </c>
      <c r="I350" s="155"/>
      <c r="J350" s="156">
        <f t="shared" si="100"/>
        <v>0</v>
      </c>
      <c r="K350" s="157"/>
      <c r="L350" s="158"/>
      <c r="M350" s="159" t="s">
        <v>1</v>
      </c>
      <c r="N350" s="160" t="s">
        <v>38</v>
      </c>
      <c r="P350" s="146">
        <f t="shared" si="101"/>
        <v>0</v>
      </c>
      <c r="Q350" s="146">
        <v>8.9999999999999998E-4</v>
      </c>
      <c r="R350" s="146">
        <f t="shared" si="102"/>
        <v>1.8E-3</v>
      </c>
      <c r="S350" s="146">
        <v>0</v>
      </c>
      <c r="T350" s="147">
        <f t="shared" si="103"/>
        <v>0</v>
      </c>
      <c r="AR350" s="148" t="s">
        <v>218</v>
      </c>
      <c r="AT350" s="148" t="s">
        <v>276</v>
      </c>
      <c r="AU350" s="148" t="s">
        <v>164</v>
      </c>
      <c r="AY350" s="13" t="s">
        <v>157</v>
      </c>
      <c r="BE350" s="149">
        <f t="shared" si="104"/>
        <v>0</v>
      </c>
      <c r="BF350" s="149">
        <f t="shared" si="105"/>
        <v>0</v>
      </c>
      <c r="BG350" s="149">
        <f t="shared" si="106"/>
        <v>0</v>
      </c>
      <c r="BH350" s="149">
        <f t="shared" si="107"/>
        <v>0</v>
      </c>
      <c r="BI350" s="149">
        <f t="shared" si="108"/>
        <v>0</v>
      </c>
      <c r="BJ350" s="13" t="s">
        <v>164</v>
      </c>
      <c r="BK350" s="149">
        <f t="shared" si="109"/>
        <v>0</v>
      </c>
      <c r="BL350" s="13" t="s">
        <v>188</v>
      </c>
      <c r="BM350" s="148" t="s">
        <v>1837</v>
      </c>
    </row>
    <row r="351" spans="2:65" s="1" customFormat="1" ht="24.2" customHeight="1">
      <c r="B351" s="135"/>
      <c r="C351" s="136" t="s">
        <v>890</v>
      </c>
      <c r="D351" s="136" t="s">
        <v>159</v>
      </c>
      <c r="E351" s="137" t="s">
        <v>1838</v>
      </c>
      <c r="F351" s="138" t="s">
        <v>1839</v>
      </c>
      <c r="G351" s="139" t="s">
        <v>300</v>
      </c>
      <c r="H351" s="140">
        <v>8</v>
      </c>
      <c r="I351" s="141"/>
      <c r="J351" s="142">
        <f t="shared" si="100"/>
        <v>0</v>
      </c>
      <c r="K351" s="143"/>
      <c r="L351" s="28"/>
      <c r="M351" s="144" t="s">
        <v>1</v>
      </c>
      <c r="N351" s="145" t="s">
        <v>38</v>
      </c>
      <c r="P351" s="146">
        <f t="shared" si="101"/>
        <v>0</v>
      </c>
      <c r="Q351" s="146">
        <v>0</v>
      </c>
      <c r="R351" s="146">
        <f t="shared" si="102"/>
        <v>0</v>
      </c>
      <c r="S351" s="146">
        <v>0</v>
      </c>
      <c r="T351" s="147">
        <f t="shared" si="103"/>
        <v>0</v>
      </c>
      <c r="AR351" s="148" t="s">
        <v>188</v>
      </c>
      <c r="AT351" s="148" t="s">
        <v>159</v>
      </c>
      <c r="AU351" s="148" t="s">
        <v>164</v>
      </c>
      <c r="AY351" s="13" t="s">
        <v>157</v>
      </c>
      <c r="BE351" s="149">
        <f t="shared" si="104"/>
        <v>0</v>
      </c>
      <c r="BF351" s="149">
        <f t="shared" si="105"/>
        <v>0</v>
      </c>
      <c r="BG351" s="149">
        <f t="shared" si="106"/>
        <v>0</v>
      </c>
      <c r="BH351" s="149">
        <f t="shared" si="107"/>
        <v>0</v>
      </c>
      <c r="BI351" s="149">
        <f t="shared" si="108"/>
        <v>0</v>
      </c>
      <c r="BJ351" s="13" t="s">
        <v>164</v>
      </c>
      <c r="BK351" s="149">
        <f t="shared" si="109"/>
        <v>0</v>
      </c>
      <c r="BL351" s="13" t="s">
        <v>188</v>
      </c>
      <c r="BM351" s="148" t="s">
        <v>1840</v>
      </c>
    </row>
    <row r="352" spans="2:65" s="1" customFormat="1" ht="24.2" customHeight="1">
      <c r="B352" s="135"/>
      <c r="C352" s="150" t="s">
        <v>527</v>
      </c>
      <c r="D352" s="150" t="s">
        <v>276</v>
      </c>
      <c r="E352" s="151" t="s">
        <v>1841</v>
      </c>
      <c r="F352" s="152" t="s">
        <v>1842</v>
      </c>
      <c r="G352" s="153" t="s">
        <v>300</v>
      </c>
      <c r="H352" s="154">
        <v>5</v>
      </c>
      <c r="I352" s="155"/>
      <c r="J352" s="156">
        <f t="shared" si="100"/>
        <v>0</v>
      </c>
      <c r="K352" s="157"/>
      <c r="L352" s="158"/>
      <c r="M352" s="159" t="s">
        <v>1</v>
      </c>
      <c r="N352" s="160" t="s">
        <v>38</v>
      </c>
      <c r="P352" s="146">
        <f t="shared" si="101"/>
        <v>0</v>
      </c>
      <c r="Q352" s="146">
        <v>4.0000000000000002E-4</v>
      </c>
      <c r="R352" s="146">
        <f t="shared" si="102"/>
        <v>2E-3</v>
      </c>
      <c r="S352" s="146">
        <v>0</v>
      </c>
      <c r="T352" s="147">
        <f t="shared" si="103"/>
        <v>0</v>
      </c>
      <c r="AR352" s="148" t="s">
        <v>218</v>
      </c>
      <c r="AT352" s="148" t="s">
        <v>276</v>
      </c>
      <c r="AU352" s="148" t="s">
        <v>164</v>
      </c>
      <c r="AY352" s="13" t="s">
        <v>157</v>
      </c>
      <c r="BE352" s="149">
        <f t="shared" si="104"/>
        <v>0</v>
      </c>
      <c r="BF352" s="149">
        <f t="shared" si="105"/>
        <v>0</v>
      </c>
      <c r="BG352" s="149">
        <f t="shared" si="106"/>
        <v>0</v>
      </c>
      <c r="BH352" s="149">
        <f t="shared" si="107"/>
        <v>0</v>
      </c>
      <c r="BI352" s="149">
        <f t="shared" si="108"/>
        <v>0</v>
      </c>
      <c r="BJ352" s="13" t="s">
        <v>164</v>
      </c>
      <c r="BK352" s="149">
        <f t="shared" si="109"/>
        <v>0</v>
      </c>
      <c r="BL352" s="13" t="s">
        <v>188</v>
      </c>
      <c r="BM352" s="148" t="s">
        <v>1843</v>
      </c>
    </row>
    <row r="353" spans="2:65" s="1" customFormat="1" ht="24.2" customHeight="1">
      <c r="B353" s="135"/>
      <c r="C353" s="150" t="s">
        <v>897</v>
      </c>
      <c r="D353" s="150" t="s">
        <v>276</v>
      </c>
      <c r="E353" s="151" t="s">
        <v>1844</v>
      </c>
      <c r="F353" s="152" t="s">
        <v>1845</v>
      </c>
      <c r="G353" s="153" t="s">
        <v>300</v>
      </c>
      <c r="H353" s="154">
        <v>3</v>
      </c>
      <c r="I353" s="155"/>
      <c r="J353" s="156">
        <f t="shared" si="100"/>
        <v>0</v>
      </c>
      <c r="K353" s="157"/>
      <c r="L353" s="158"/>
      <c r="M353" s="159" t="s">
        <v>1</v>
      </c>
      <c r="N353" s="160" t="s">
        <v>38</v>
      </c>
      <c r="P353" s="146">
        <f t="shared" si="101"/>
        <v>0</v>
      </c>
      <c r="Q353" s="146">
        <v>4.0000000000000002E-4</v>
      </c>
      <c r="R353" s="146">
        <f t="shared" si="102"/>
        <v>1.2000000000000001E-3</v>
      </c>
      <c r="S353" s="146">
        <v>0</v>
      </c>
      <c r="T353" s="147">
        <f t="shared" si="103"/>
        <v>0</v>
      </c>
      <c r="AR353" s="148" t="s">
        <v>218</v>
      </c>
      <c r="AT353" s="148" t="s">
        <v>276</v>
      </c>
      <c r="AU353" s="148" t="s">
        <v>164</v>
      </c>
      <c r="AY353" s="13" t="s">
        <v>157</v>
      </c>
      <c r="BE353" s="149">
        <f t="shared" si="104"/>
        <v>0</v>
      </c>
      <c r="BF353" s="149">
        <f t="shared" si="105"/>
        <v>0</v>
      </c>
      <c r="BG353" s="149">
        <f t="shared" si="106"/>
        <v>0</v>
      </c>
      <c r="BH353" s="149">
        <f t="shared" si="107"/>
        <v>0</v>
      </c>
      <c r="BI353" s="149">
        <f t="shared" si="108"/>
        <v>0</v>
      </c>
      <c r="BJ353" s="13" t="s">
        <v>164</v>
      </c>
      <c r="BK353" s="149">
        <f t="shared" si="109"/>
        <v>0</v>
      </c>
      <c r="BL353" s="13" t="s">
        <v>188</v>
      </c>
      <c r="BM353" s="148" t="s">
        <v>1846</v>
      </c>
    </row>
    <row r="354" spans="2:65" s="1" customFormat="1" ht="24.2" customHeight="1">
      <c r="B354" s="135"/>
      <c r="C354" s="136" t="s">
        <v>530</v>
      </c>
      <c r="D354" s="136" t="s">
        <v>159</v>
      </c>
      <c r="E354" s="137" t="s">
        <v>1847</v>
      </c>
      <c r="F354" s="138" t="s">
        <v>1848</v>
      </c>
      <c r="G354" s="139" t="s">
        <v>300</v>
      </c>
      <c r="H354" s="140">
        <v>2</v>
      </c>
      <c r="I354" s="141"/>
      <c r="J354" s="142">
        <f t="shared" si="100"/>
        <v>0</v>
      </c>
      <c r="K354" s="143"/>
      <c r="L354" s="28"/>
      <c r="M354" s="144" t="s">
        <v>1</v>
      </c>
      <c r="N354" s="145" t="s">
        <v>38</v>
      </c>
      <c r="P354" s="146">
        <f t="shared" si="101"/>
        <v>0</v>
      </c>
      <c r="Q354" s="146">
        <v>0</v>
      </c>
      <c r="R354" s="146">
        <f t="shared" si="102"/>
        <v>0</v>
      </c>
      <c r="S354" s="146">
        <v>0</v>
      </c>
      <c r="T354" s="147">
        <f t="shared" si="103"/>
        <v>0</v>
      </c>
      <c r="AR354" s="148" t="s">
        <v>188</v>
      </c>
      <c r="AT354" s="148" t="s">
        <v>159</v>
      </c>
      <c r="AU354" s="148" t="s">
        <v>164</v>
      </c>
      <c r="AY354" s="13" t="s">
        <v>157</v>
      </c>
      <c r="BE354" s="149">
        <f t="shared" si="104"/>
        <v>0</v>
      </c>
      <c r="BF354" s="149">
        <f t="shared" si="105"/>
        <v>0</v>
      </c>
      <c r="BG354" s="149">
        <f t="shared" si="106"/>
        <v>0</v>
      </c>
      <c r="BH354" s="149">
        <f t="shared" si="107"/>
        <v>0</v>
      </c>
      <c r="BI354" s="149">
        <f t="shared" si="108"/>
        <v>0</v>
      </c>
      <c r="BJ354" s="13" t="s">
        <v>164</v>
      </c>
      <c r="BK354" s="149">
        <f t="shared" si="109"/>
        <v>0</v>
      </c>
      <c r="BL354" s="13" t="s">
        <v>188</v>
      </c>
      <c r="BM354" s="148" t="s">
        <v>1849</v>
      </c>
    </row>
    <row r="355" spans="2:65" s="1" customFormat="1" ht="24.2" customHeight="1">
      <c r="B355" s="135"/>
      <c r="C355" s="150" t="s">
        <v>904</v>
      </c>
      <c r="D355" s="150" t="s">
        <v>276</v>
      </c>
      <c r="E355" s="151" t="s">
        <v>1850</v>
      </c>
      <c r="F355" s="152" t="s">
        <v>1851</v>
      </c>
      <c r="G355" s="153" t="s">
        <v>300</v>
      </c>
      <c r="H355" s="154">
        <v>2</v>
      </c>
      <c r="I355" s="155"/>
      <c r="J355" s="156">
        <f t="shared" si="100"/>
        <v>0</v>
      </c>
      <c r="K355" s="157"/>
      <c r="L355" s="158"/>
      <c r="M355" s="159" t="s">
        <v>1</v>
      </c>
      <c r="N355" s="160" t="s">
        <v>38</v>
      </c>
      <c r="P355" s="146">
        <f t="shared" si="101"/>
        <v>0</v>
      </c>
      <c r="Q355" s="146">
        <v>7.5000000000000002E-4</v>
      </c>
      <c r="R355" s="146">
        <f t="shared" si="102"/>
        <v>1.5E-3</v>
      </c>
      <c r="S355" s="146">
        <v>0</v>
      </c>
      <c r="T355" s="147">
        <f t="shared" si="103"/>
        <v>0</v>
      </c>
      <c r="AR355" s="148" t="s">
        <v>218</v>
      </c>
      <c r="AT355" s="148" t="s">
        <v>276</v>
      </c>
      <c r="AU355" s="148" t="s">
        <v>164</v>
      </c>
      <c r="AY355" s="13" t="s">
        <v>157</v>
      </c>
      <c r="BE355" s="149">
        <f t="shared" si="104"/>
        <v>0</v>
      </c>
      <c r="BF355" s="149">
        <f t="shared" si="105"/>
        <v>0</v>
      </c>
      <c r="BG355" s="149">
        <f t="shared" si="106"/>
        <v>0</v>
      </c>
      <c r="BH355" s="149">
        <f t="shared" si="107"/>
        <v>0</v>
      </c>
      <c r="BI355" s="149">
        <f t="shared" si="108"/>
        <v>0</v>
      </c>
      <c r="BJ355" s="13" t="s">
        <v>164</v>
      </c>
      <c r="BK355" s="149">
        <f t="shared" si="109"/>
        <v>0</v>
      </c>
      <c r="BL355" s="13" t="s">
        <v>188</v>
      </c>
      <c r="BM355" s="148" t="s">
        <v>1852</v>
      </c>
    </row>
    <row r="356" spans="2:65" s="1" customFormat="1" ht="24.2" customHeight="1">
      <c r="B356" s="135"/>
      <c r="C356" s="136" t="s">
        <v>534</v>
      </c>
      <c r="D356" s="136" t="s">
        <v>159</v>
      </c>
      <c r="E356" s="137" t="s">
        <v>1853</v>
      </c>
      <c r="F356" s="138" t="s">
        <v>1854</v>
      </c>
      <c r="G356" s="139" t="s">
        <v>206</v>
      </c>
      <c r="H356" s="140">
        <v>1.7809999999999999</v>
      </c>
      <c r="I356" s="141"/>
      <c r="J356" s="142">
        <f t="shared" si="100"/>
        <v>0</v>
      </c>
      <c r="K356" s="143"/>
      <c r="L356" s="28"/>
      <c r="M356" s="144" t="s">
        <v>1</v>
      </c>
      <c r="N356" s="145" t="s">
        <v>38</v>
      </c>
      <c r="P356" s="146">
        <f t="shared" si="101"/>
        <v>0</v>
      </c>
      <c r="Q356" s="146">
        <v>0</v>
      </c>
      <c r="R356" s="146">
        <f t="shared" si="102"/>
        <v>0</v>
      </c>
      <c r="S356" s="146">
        <v>0</v>
      </c>
      <c r="T356" s="147">
        <f t="shared" si="103"/>
        <v>0</v>
      </c>
      <c r="AR356" s="148" t="s">
        <v>188</v>
      </c>
      <c r="AT356" s="148" t="s">
        <v>159</v>
      </c>
      <c r="AU356" s="148" t="s">
        <v>164</v>
      </c>
      <c r="AY356" s="13" t="s">
        <v>157</v>
      </c>
      <c r="BE356" s="149">
        <f t="shared" si="104"/>
        <v>0</v>
      </c>
      <c r="BF356" s="149">
        <f t="shared" si="105"/>
        <v>0</v>
      </c>
      <c r="BG356" s="149">
        <f t="shared" si="106"/>
        <v>0</v>
      </c>
      <c r="BH356" s="149">
        <f t="shared" si="107"/>
        <v>0</v>
      </c>
      <c r="BI356" s="149">
        <f t="shared" si="108"/>
        <v>0</v>
      </c>
      <c r="BJ356" s="13" t="s">
        <v>164</v>
      </c>
      <c r="BK356" s="149">
        <f t="shared" si="109"/>
        <v>0</v>
      </c>
      <c r="BL356" s="13" t="s">
        <v>188</v>
      </c>
      <c r="BM356" s="148" t="s">
        <v>1855</v>
      </c>
    </row>
    <row r="357" spans="2:65" s="11" customFormat="1" ht="22.9" customHeight="1">
      <c r="B357" s="123"/>
      <c r="D357" s="124" t="s">
        <v>71</v>
      </c>
      <c r="E357" s="133" t="s">
        <v>1027</v>
      </c>
      <c r="F357" s="133" t="s">
        <v>1856</v>
      </c>
      <c r="I357" s="126"/>
      <c r="J357" s="134">
        <f>BK357</f>
        <v>0</v>
      </c>
      <c r="L357" s="123"/>
      <c r="M357" s="128"/>
      <c r="P357" s="129">
        <f>SUM(P358:P366)</f>
        <v>0</v>
      </c>
      <c r="R357" s="129">
        <f>SUM(R358:R366)</f>
        <v>0.12767819999999999</v>
      </c>
      <c r="T357" s="130">
        <f>SUM(T358:T366)</f>
        <v>0</v>
      </c>
      <c r="AR357" s="124" t="s">
        <v>164</v>
      </c>
      <c r="AT357" s="131" t="s">
        <v>71</v>
      </c>
      <c r="AU357" s="131" t="s">
        <v>80</v>
      </c>
      <c r="AY357" s="124" t="s">
        <v>157</v>
      </c>
      <c r="BK357" s="132">
        <f>SUM(BK358:BK366)</f>
        <v>0</v>
      </c>
    </row>
    <row r="358" spans="2:65" s="1" customFormat="1" ht="21.75" customHeight="1">
      <c r="B358" s="135"/>
      <c r="C358" s="136" t="s">
        <v>913</v>
      </c>
      <c r="D358" s="136" t="s">
        <v>159</v>
      </c>
      <c r="E358" s="137" t="s">
        <v>1857</v>
      </c>
      <c r="F358" s="138" t="s">
        <v>1858</v>
      </c>
      <c r="G358" s="139" t="s">
        <v>1065</v>
      </c>
      <c r="H358" s="140">
        <v>60</v>
      </c>
      <c r="I358" s="141"/>
      <c r="J358" s="142">
        <f t="shared" ref="J358:J366" si="110">ROUND(I358*H358,2)</f>
        <v>0</v>
      </c>
      <c r="K358" s="143"/>
      <c r="L358" s="28"/>
      <c r="M358" s="144" t="s">
        <v>1</v>
      </c>
      <c r="N358" s="145" t="s">
        <v>38</v>
      </c>
      <c r="P358" s="146">
        <f t="shared" ref="P358:P366" si="111">O358*H358</f>
        <v>0</v>
      </c>
      <c r="Q358" s="146">
        <v>3.0361E-4</v>
      </c>
      <c r="R358" s="146">
        <f t="shared" ref="R358:R366" si="112">Q358*H358</f>
        <v>1.8216599999999999E-2</v>
      </c>
      <c r="S358" s="146">
        <v>0</v>
      </c>
      <c r="T358" s="147">
        <f t="shared" ref="T358:T366" si="113">S358*H358</f>
        <v>0</v>
      </c>
      <c r="AR358" s="148" t="s">
        <v>274</v>
      </c>
      <c r="AT358" s="148" t="s">
        <v>159</v>
      </c>
      <c r="AU358" s="148" t="s">
        <v>164</v>
      </c>
      <c r="AY358" s="13" t="s">
        <v>157</v>
      </c>
      <c r="BE358" s="149">
        <f t="shared" ref="BE358:BE366" si="114">IF(N358="základná",J358,0)</f>
        <v>0</v>
      </c>
      <c r="BF358" s="149">
        <f t="shared" ref="BF358:BF366" si="115">IF(N358="znížená",J358,0)</f>
        <v>0</v>
      </c>
      <c r="BG358" s="149">
        <f t="shared" ref="BG358:BG366" si="116">IF(N358="zákl. prenesená",J358,0)</f>
        <v>0</v>
      </c>
      <c r="BH358" s="149">
        <f t="shared" ref="BH358:BH366" si="117">IF(N358="zníž. prenesená",J358,0)</f>
        <v>0</v>
      </c>
      <c r="BI358" s="149">
        <f t="shared" ref="BI358:BI366" si="118">IF(N358="nulová",J358,0)</f>
        <v>0</v>
      </c>
      <c r="BJ358" s="13" t="s">
        <v>164</v>
      </c>
      <c r="BK358" s="149">
        <f t="shared" ref="BK358:BK366" si="119">ROUND(I358*H358,2)</f>
        <v>0</v>
      </c>
      <c r="BL358" s="13" t="s">
        <v>274</v>
      </c>
      <c r="BM358" s="148" t="s">
        <v>1859</v>
      </c>
    </row>
    <row r="359" spans="2:65" s="1" customFormat="1" ht="16.5" customHeight="1">
      <c r="B359" s="135"/>
      <c r="C359" s="150" t="s">
        <v>537</v>
      </c>
      <c r="D359" s="150" t="s">
        <v>276</v>
      </c>
      <c r="E359" s="151" t="s">
        <v>13</v>
      </c>
      <c r="F359" s="152" t="s">
        <v>1860</v>
      </c>
      <c r="G359" s="153" t="s">
        <v>300</v>
      </c>
      <c r="H359" s="154">
        <v>400</v>
      </c>
      <c r="I359" s="155"/>
      <c r="J359" s="156">
        <f t="shared" si="110"/>
        <v>0</v>
      </c>
      <c r="K359" s="157"/>
      <c r="L359" s="158"/>
      <c r="M359" s="159" t="s">
        <v>1</v>
      </c>
      <c r="N359" s="160" t="s">
        <v>38</v>
      </c>
      <c r="P359" s="146">
        <f t="shared" si="111"/>
        <v>0</v>
      </c>
      <c r="Q359" s="146">
        <v>1.4999999999999999E-4</v>
      </c>
      <c r="R359" s="146">
        <f t="shared" si="112"/>
        <v>0.06</v>
      </c>
      <c r="S359" s="146">
        <v>0</v>
      </c>
      <c r="T359" s="147">
        <f t="shared" si="113"/>
        <v>0</v>
      </c>
      <c r="AR359" s="148" t="s">
        <v>619</v>
      </c>
      <c r="AT359" s="148" t="s">
        <v>276</v>
      </c>
      <c r="AU359" s="148" t="s">
        <v>164</v>
      </c>
      <c r="AY359" s="13" t="s">
        <v>157</v>
      </c>
      <c r="BE359" s="149">
        <f t="shared" si="114"/>
        <v>0</v>
      </c>
      <c r="BF359" s="149">
        <f t="shared" si="115"/>
        <v>0</v>
      </c>
      <c r="BG359" s="149">
        <f t="shared" si="116"/>
        <v>0</v>
      </c>
      <c r="BH359" s="149">
        <f t="shared" si="117"/>
        <v>0</v>
      </c>
      <c r="BI359" s="149">
        <f t="shared" si="118"/>
        <v>0</v>
      </c>
      <c r="BJ359" s="13" t="s">
        <v>164</v>
      </c>
      <c r="BK359" s="149">
        <f t="shared" si="119"/>
        <v>0</v>
      </c>
      <c r="BL359" s="13" t="s">
        <v>274</v>
      </c>
      <c r="BM359" s="148" t="s">
        <v>1861</v>
      </c>
    </row>
    <row r="360" spans="2:65" s="1" customFormat="1" ht="21.75" customHeight="1">
      <c r="B360" s="135"/>
      <c r="C360" s="136" t="s">
        <v>922</v>
      </c>
      <c r="D360" s="136" t="s">
        <v>159</v>
      </c>
      <c r="E360" s="137" t="s">
        <v>1862</v>
      </c>
      <c r="F360" s="138" t="s">
        <v>1863</v>
      </c>
      <c r="G360" s="139" t="s">
        <v>1065</v>
      </c>
      <c r="H360" s="140">
        <v>30</v>
      </c>
      <c r="I360" s="141"/>
      <c r="J360" s="142">
        <f t="shared" si="110"/>
        <v>0</v>
      </c>
      <c r="K360" s="143"/>
      <c r="L360" s="28"/>
      <c r="M360" s="144" t="s">
        <v>1</v>
      </c>
      <c r="N360" s="145" t="s">
        <v>38</v>
      </c>
      <c r="P360" s="146">
        <f t="shared" si="111"/>
        <v>0</v>
      </c>
      <c r="Q360" s="146">
        <v>4.3871999999999997E-4</v>
      </c>
      <c r="R360" s="146">
        <f t="shared" si="112"/>
        <v>1.3161599999999999E-2</v>
      </c>
      <c r="S360" s="146">
        <v>0</v>
      </c>
      <c r="T360" s="147">
        <f t="shared" si="113"/>
        <v>0</v>
      </c>
      <c r="AR360" s="148" t="s">
        <v>274</v>
      </c>
      <c r="AT360" s="148" t="s">
        <v>159</v>
      </c>
      <c r="AU360" s="148" t="s">
        <v>164</v>
      </c>
      <c r="AY360" s="13" t="s">
        <v>157</v>
      </c>
      <c r="BE360" s="149">
        <f t="shared" si="114"/>
        <v>0</v>
      </c>
      <c r="BF360" s="149">
        <f t="shared" si="115"/>
        <v>0</v>
      </c>
      <c r="BG360" s="149">
        <f t="shared" si="116"/>
        <v>0</v>
      </c>
      <c r="BH360" s="149">
        <f t="shared" si="117"/>
        <v>0</v>
      </c>
      <c r="BI360" s="149">
        <f t="shared" si="118"/>
        <v>0</v>
      </c>
      <c r="BJ360" s="13" t="s">
        <v>164</v>
      </c>
      <c r="BK360" s="149">
        <f t="shared" si="119"/>
        <v>0</v>
      </c>
      <c r="BL360" s="13" t="s">
        <v>274</v>
      </c>
      <c r="BM360" s="148" t="s">
        <v>1864</v>
      </c>
    </row>
    <row r="361" spans="2:65" s="1" customFormat="1" ht="33" customHeight="1">
      <c r="B361" s="135"/>
      <c r="C361" s="150" t="s">
        <v>541</v>
      </c>
      <c r="D361" s="150" t="s">
        <v>276</v>
      </c>
      <c r="E361" s="151" t="s">
        <v>1865</v>
      </c>
      <c r="F361" s="152" t="s">
        <v>1866</v>
      </c>
      <c r="G361" s="153" t="s">
        <v>300</v>
      </c>
      <c r="H361" s="154">
        <v>110</v>
      </c>
      <c r="I361" s="155"/>
      <c r="J361" s="156">
        <f t="shared" si="110"/>
        <v>0</v>
      </c>
      <c r="K361" s="157"/>
      <c r="L361" s="158"/>
      <c r="M361" s="159" t="s">
        <v>1</v>
      </c>
      <c r="N361" s="160" t="s">
        <v>38</v>
      </c>
      <c r="P361" s="146">
        <f t="shared" si="111"/>
        <v>0</v>
      </c>
      <c r="Q361" s="146">
        <v>5.0000000000000002E-5</v>
      </c>
      <c r="R361" s="146">
        <f t="shared" si="112"/>
        <v>5.5000000000000005E-3</v>
      </c>
      <c r="S361" s="146">
        <v>0</v>
      </c>
      <c r="T361" s="147">
        <f t="shared" si="113"/>
        <v>0</v>
      </c>
      <c r="AR361" s="148" t="s">
        <v>174</v>
      </c>
      <c r="AT361" s="148" t="s">
        <v>276</v>
      </c>
      <c r="AU361" s="148" t="s">
        <v>164</v>
      </c>
      <c r="AY361" s="13" t="s">
        <v>157</v>
      </c>
      <c r="BE361" s="149">
        <f t="shared" si="114"/>
        <v>0</v>
      </c>
      <c r="BF361" s="149">
        <f t="shared" si="115"/>
        <v>0</v>
      </c>
      <c r="BG361" s="149">
        <f t="shared" si="116"/>
        <v>0</v>
      </c>
      <c r="BH361" s="149">
        <f t="shared" si="117"/>
        <v>0</v>
      </c>
      <c r="BI361" s="149">
        <f t="shared" si="118"/>
        <v>0</v>
      </c>
      <c r="BJ361" s="13" t="s">
        <v>164</v>
      </c>
      <c r="BK361" s="149">
        <f t="shared" si="119"/>
        <v>0</v>
      </c>
      <c r="BL361" s="13" t="s">
        <v>163</v>
      </c>
      <c r="BM361" s="148" t="s">
        <v>1867</v>
      </c>
    </row>
    <row r="362" spans="2:65" s="1" customFormat="1" ht="33" customHeight="1">
      <c r="B362" s="135"/>
      <c r="C362" s="150" t="s">
        <v>929</v>
      </c>
      <c r="D362" s="150" t="s">
        <v>276</v>
      </c>
      <c r="E362" s="151" t="s">
        <v>1868</v>
      </c>
      <c r="F362" s="152" t="s">
        <v>1869</v>
      </c>
      <c r="G362" s="153" t="s">
        <v>300</v>
      </c>
      <c r="H362" s="154">
        <v>240</v>
      </c>
      <c r="I362" s="155"/>
      <c r="J362" s="156">
        <f t="shared" si="110"/>
        <v>0</v>
      </c>
      <c r="K362" s="157"/>
      <c r="L362" s="158"/>
      <c r="M362" s="159" t="s">
        <v>1</v>
      </c>
      <c r="N362" s="160" t="s">
        <v>38</v>
      </c>
      <c r="P362" s="146">
        <f t="shared" si="111"/>
        <v>0</v>
      </c>
      <c r="Q362" s="146">
        <v>6.0000000000000002E-5</v>
      </c>
      <c r="R362" s="146">
        <f t="shared" si="112"/>
        <v>1.44E-2</v>
      </c>
      <c r="S362" s="146">
        <v>0</v>
      </c>
      <c r="T362" s="147">
        <f t="shared" si="113"/>
        <v>0</v>
      </c>
      <c r="AR362" s="148" t="s">
        <v>174</v>
      </c>
      <c r="AT362" s="148" t="s">
        <v>276</v>
      </c>
      <c r="AU362" s="148" t="s">
        <v>164</v>
      </c>
      <c r="AY362" s="13" t="s">
        <v>157</v>
      </c>
      <c r="BE362" s="149">
        <f t="shared" si="114"/>
        <v>0</v>
      </c>
      <c r="BF362" s="149">
        <f t="shared" si="115"/>
        <v>0</v>
      </c>
      <c r="BG362" s="149">
        <f t="shared" si="116"/>
        <v>0</v>
      </c>
      <c r="BH362" s="149">
        <f t="shared" si="117"/>
        <v>0</v>
      </c>
      <c r="BI362" s="149">
        <f t="shared" si="118"/>
        <v>0</v>
      </c>
      <c r="BJ362" s="13" t="s">
        <v>164</v>
      </c>
      <c r="BK362" s="149">
        <f t="shared" si="119"/>
        <v>0</v>
      </c>
      <c r="BL362" s="13" t="s">
        <v>163</v>
      </c>
      <c r="BM362" s="148" t="s">
        <v>1870</v>
      </c>
    </row>
    <row r="363" spans="2:65" s="1" customFormat="1" ht="33" customHeight="1">
      <c r="B363" s="135"/>
      <c r="C363" s="150" t="s">
        <v>544</v>
      </c>
      <c r="D363" s="150" t="s">
        <v>276</v>
      </c>
      <c r="E363" s="151" t="s">
        <v>1871</v>
      </c>
      <c r="F363" s="152" t="s">
        <v>1872</v>
      </c>
      <c r="G363" s="153" t="s">
        <v>300</v>
      </c>
      <c r="H363" s="154">
        <v>50</v>
      </c>
      <c r="I363" s="155"/>
      <c r="J363" s="156">
        <f t="shared" si="110"/>
        <v>0</v>
      </c>
      <c r="K363" s="157"/>
      <c r="L363" s="158"/>
      <c r="M363" s="159" t="s">
        <v>1</v>
      </c>
      <c r="N363" s="160" t="s">
        <v>38</v>
      </c>
      <c r="P363" s="146">
        <f t="shared" si="111"/>
        <v>0</v>
      </c>
      <c r="Q363" s="146">
        <v>1.9000000000000001E-4</v>
      </c>
      <c r="R363" s="146">
        <f t="shared" si="112"/>
        <v>9.4999999999999998E-3</v>
      </c>
      <c r="S363" s="146">
        <v>0</v>
      </c>
      <c r="T363" s="147">
        <f t="shared" si="113"/>
        <v>0</v>
      </c>
      <c r="AR363" s="148" t="s">
        <v>174</v>
      </c>
      <c r="AT363" s="148" t="s">
        <v>276</v>
      </c>
      <c r="AU363" s="148" t="s">
        <v>164</v>
      </c>
      <c r="AY363" s="13" t="s">
        <v>157</v>
      </c>
      <c r="BE363" s="149">
        <f t="shared" si="114"/>
        <v>0</v>
      </c>
      <c r="BF363" s="149">
        <f t="shared" si="115"/>
        <v>0</v>
      </c>
      <c r="BG363" s="149">
        <f t="shared" si="116"/>
        <v>0</v>
      </c>
      <c r="BH363" s="149">
        <f t="shared" si="117"/>
        <v>0</v>
      </c>
      <c r="BI363" s="149">
        <f t="shared" si="118"/>
        <v>0</v>
      </c>
      <c r="BJ363" s="13" t="s">
        <v>164</v>
      </c>
      <c r="BK363" s="149">
        <f t="shared" si="119"/>
        <v>0</v>
      </c>
      <c r="BL363" s="13" t="s">
        <v>163</v>
      </c>
      <c r="BM363" s="148" t="s">
        <v>1873</v>
      </c>
    </row>
    <row r="364" spans="2:65" s="1" customFormat="1" ht="16.5" customHeight="1">
      <c r="B364" s="135"/>
      <c r="C364" s="136" t="s">
        <v>936</v>
      </c>
      <c r="D364" s="136" t="s">
        <v>159</v>
      </c>
      <c r="E364" s="137" t="s">
        <v>1874</v>
      </c>
      <c r="F364" s="138" t="s">
        <v>1875</v>
      </c>
      <c r="G364" s="139" t="s">
        <v>300</v>
      </c>
      <c r="H364" s="140">
        <v>5</v>
      </c>
      <c r="I364" s="141"/>
      <c r="J364" s="142">
        <f t="shared" si="110"/>
        <v>0</v>
      </c>
      <c r="K364" s="143"/>
      <c r="L364" s="28"/>
      <c r="M364" s="144" t="s">
        <v>1</v>
      </c>
      <c r="N364" s="145" t="s">
        <v>38</v>
      </c>
      <c r="P364" s="146">
        <f t="shared" si="111"/>
        <v>0</v>
      </c>
      <c r="Q364" s="146">
        <v>8.9999999999999998E-4</v>
      </c>
      <c r="R364" s="146">
        <f t="shared" si="112"/>
        <v>4.4999999999999997E-3</v>
      </c>
      <c r="S364" s="146">
        <v>0</v>
      </c>
      <c r="T364" s="147">
        <f t="shared" si="113"/>
        <v>0</v>
      </c>
      <c r="AR364" s="148" t="s">
        <v>188</v>
      </c>
      <c r="AT364" s="148" t="s">
        <v>159</v>
      </c>
      <c r="AU364" s="148" t="s">
        <v>164</v>
      </c>
      <c r="AY364" s="13" t="s">
        <v>157</v>
      </c>
      <c r="BE364" s="149">
        <f t="shared" si="114"/>
        <v>0</v>
      </c>
      <c r="BF364" s="149">
        <f t="shared" si="115"/>
        <v>0</v>
      </c>
      <c r="BG364" s="149">
        <f t="shared" si="116"/>
        <v>0</v>
      </c>
      <c r="BH364" s="149">
        <f t="shared" si="117"/>
        <v>0</v>
      </c>
      <c r="BI364" s="149">
        <f t="shared" si="118"/>
        <v>0</v>
      </c>
      <c r="BJ364" s="13" t="s">
        <v>164</v>
      </c>
      <c r="BK364" s="149">
        <f t="shared" si="119"/>
        <v>0</v>
      </c>
      <c r="BL364" s="13" t="s">
        <v>188</v>
      </c>
      <c r="BM364" s="148" t="s">
        <v>1876</v>
      </c>
    </row>
    <row r="365" spans="2:65" s="1" customFormat="1" ht="16.5" customHeight="1">
      <c r="B365" s="135"/>
      <c r="C365" s="150" t="s">
        <v>548</v>
      </c>
      <c r="D365" s="150" t="s">
        <v>276</v>
      </c>
      <c r="E365" s="151" t="s">
        <v>1877</v>
      </c>
      <c r="F365" s="152" t="s">
        <v>1878</v>
      </c>
      <c r="G365" s="153" t="s">
        <v>300</v>
      </c>
      <c r="H365" s="154">
        <v>5</v>
      </c>
      <c r="I365" s="155"/>
      <c r="J365" s="156">
        <f t="shared" si="110"/>
        <v>0</v>
      </c>
      <c r="K365" s="157"/>
      <c r="L365" s="158"/>
      <c r="M365" s="159" t="s">
        <v>1</v>
      </c>
      <c r="N365" s="160" t="s">
        <v>38</v>
      </c>
      <c r="P365" s="146">
        <f t="shared" si="111"/>
        <v>0</v>
      </c>
      <c r="Q365" s="146">
        <v>4.8000000000000001E-4</v>
      </c>
      <c r="R365" s="146">
        <f t="shared" si="112"/>
        <v>2.4000000000000002E-3</v>
      </c>
      <c r="S365" s="146">
        <v>0</v>
      </c>
      <c r="T365" s="147">
        <f t="shared" si="113"/>
        <v>0</v>
      </c>
      <c r="AR365" s="148" t="s">
        <v>218</v>
      </c>
      <c r="AT365" s="148" t="s">
        <v>276</v>
      </c>
      <c r="AU365" s="148" t="s">
        <v>164</v>
      </c>
      <c r="AY365" s="13" t="s">
        <v>157</v>
      </c>
      <c r="BE365" s="149">
        <f t="shared" si="114"/>
        <v>0</v>
      </c>
      <c r="BF365" s="149">
        <f t="shared" si="115"/>
        <v>0</v>
      </c>
      <c r="BG365" s="149">
        <f t="shared" si="116"/>
        <v>0</v>
      </c>
      <c r="BH365" s="149">
        <f t="shared" si="117"/>
        <v>0</v>
      </c>
      <c r="BI365" s="149">
        <f t="shared" si="118"/>
        <v>0</v>
      </c>
      <c r="BJ365" s="13" t="s">
        <v>164</v>
      </c>
      <c r="BK365" s="149">
        <f t="shared" si="119"/>
        <v>0</v>
      </c>
      <c r="BL365" s="13" t="s">
        <v>188</v>
      </c>
      <c r="BM365" s="148" t="s">
        <v>1879</v>
      </c>
    </row>
    <row r="366" spans="2:65" s="1" customFormat="1" ht="24.2" customHeight="1">
      <c r="B366" s="135"/>
      <c r="C366" s="136" t="s">
        <v>943</v>
      </c>
      <c r="D366" s="136" t="s">
        <v>159</v>
      </c>
      <c r="E366" s="137" t="s">
        <v>1880</v>
      </c>
      <c r="F366" s="138" t="s">
        <v>1075</v>
      </c>
      <c r="G366" s="139" t="s">
        <v>206</v>
      </c>
      <c r="H366" s="140">
        <v>0.128</v>
      </c>
      <c r="I366" s="141"/>
      <c r="J366" s="142">
        <f t="shared" si="110"/>
        <v>0</v>
      </c>
      <c r="K366" s="143"/>
      <c r="L366" s="28"/>
      <c r="M366" s="144" t="s">
        <v>1</v>
      </c>
      <c r="N366" s="145" t="s">
        <v>38</v>
      </c>
      <c r="P366" s="146">
        <f t="shared" si="111"/>
        <v>0</v>
      </c>
      <c r="Q366" s="146">
        <v>0</v>
      </c>
      <c r="R366" s="146">
        <f t="shared" si="112"/>
        <v>0</v>
      </c>
      <c r="S366" s="146">
        <v>0</v>
      </c>
      <c r="T366" s="147">
        <f t="shared" si="113"/>
        <v>0</v>
      </c>
      <c r="AR366" s="148" t="s">
        <v>188</v>
      </c>
      <c r="AT366" s="148" t="s">
        <v>159</v>
      </c>
      <c r="AU366" s="148" t="s">
        <v>164</v>
      </c>
      <c r="AY366" s="13" t="s">
        <v>157</v>
      </c>
      <c r="BE366" s="149">
        <f t="shared" si="114"/>
        <v>0</v>
      </c>
      <c r="BF366" s="149">
        <f t="shared" si="115"/>
        <v>0</v>
      </c>
      <c r="BG366" s="149">
        <f t="shared" si="116"/>
        <v>0</v>
      </c>
      <c r="BH366" s="149">
        <f t="shared" si="117"/>
        <v>0</v>
      </c>
      <c r="BI366" s="149">
        <f t="shared" si="118"/>
        <v>0</v>
      </c>
      <c r="BJ366" s="13" t="s">
        <v>164</v>
      </c>
      <c r="BK366" s="149">
        <f t="shared" si="119"/>
        <v>0</v>
      </c>
      <c r="BL366" s="13" t="s">
        <v>188</v>
      </c>
      <c r="BM366" s="148" t="s">
        <v>1881</v>
      </c>
    </row>
    <row r="367" spans="2:65" s="11" customFormat="1" ht="25.9" customHeight="1">
      <c r="B367" s="123"/>
      <c r="D367" s="124" t="s">
        <v>71</v>
      </c>
      <c r="E367" s="125" t="s">
        <v>1882</v>
      </c>
      <c r="F367" s="125" t="s">
        <v>1883</v>
      </c>
      <c r="I367" s="126"/>
      <c r="J367" s="127">
        <f>BK367</f>
        <v>0</v>
      </c>
      <c r="L367" s="123"/>
      <c r="M367" s="128"/>
      <c r="P367" s="129">
        <f>P368</f>
        <v>0</v>
      </c>
      <c r="R367" s="129">
        <f>R368</f>
        <v>0</v>
      </c>
      <c r="T367" s="130">
        <f>T368</f>
        <v>0</v>
      </c>
      <c r="AR367" s="124" t="s">
        <v>163</v>
      </c>
      <c r="AT367" s="131" t="s">
        <v>71</v>
      </c>
      <c r="AU367" s="131" t="s">
        <v>72</v>
      </c>
      <c r="AY367" s="124" t="s">
        <v>157</v>
      </c>
      <c r="BK367" s="132">
        <f>BK368</f>
        <v>0</v>
      </c>
    </row>
    <row r="368" spans="2:65" s="1" customFormat="1" ht="37.9" customHeight="1">
      <c r="B368" s="135"/>
      <c r="C368" s="136" t="s">
        <v>551</v>
      </c>
      <c r="D368" s="136" t="s">
        <v>159</v>
      </c>
      <c r="E368" s="137" t="s">
        <v>1884</v>
      </c>
      <c r="F368" s="138" t="s">
        <v>1885</v>
      </c>
      <c r="G368" s="139" t="s">
        <v>661</v>
      </c>
      <c r="H368" s="140">
        <v>8</v>
      </c>
      <c r="I368" s="141"/>
      <c r="J368" s="142">
        <f>ROUND(I368*H368,2)</f>
        <v>0</v>
      </c>
      <c r="K368" s="143"/>
      <c r="L368" s="28"/>
      <c r="M368" s="163" t="s">
        <v>1</v>
      </c>
      <c r="N368" s="164" t="s">
        <v>38</v>
      </c>
      <c r="O368" s="165"/>
      <c r="P368" s="166">
        <f>O368*H368</f>
        <v>0</v>
      </c>
      <c r="Q368" s="166">
        <v>0</v>
      </c>
      <c r="R368" s="166">
        <f>Q368*H368</f>
        <v>0</v>
      </c>
      <c r="S368" s="166">
        <v>0</v>
      </c>
      <c r="T368" s="167">
        <f>S368*H368</f>
        <v>0</v>
      </c>
      <c r="AR368" s="148" t="s">
        <v>1085</v>
      </c>
      <c r="AT368" s="148" t="s">
        <v>159</v>
      </c>
      <c r="AU368" s="148" t="s">
        <v>80</v>
      </c>
      <c r="AY368" s="13" t="s">
        <v>157</v>
      </c>
      <c r="BE368" s="149">
        <f>IF(N368="základná",J368,0)</f>
        <v>0</v>
      </c>
      <c r="BF368" s="149">
        <f>IF(N368="znížená",J368,0)</f>
        <v>0</v>
      </c>
      <c r="BG368" s="149">
        <f>IF(N368="zákl. prenesená",J368,0)</f>
        <v>0</v>
      </c>
      <c r="BH368" s="149">
        <f>IF(N368="zníž. prenesená",J368,0)</f>
        <v>0</v>
      </c>
      <c r="BI368" s="149">
        <f>IF(N368="nulová",J368,0)</f>
        <v>0</v>
      </c>
      <c r="BJ368" s="13" t="s">
        <v>164</v>
      </c>
      <c r="BK368" s="149">
        <f>ROUND(I368*H368,2)</f>
        <v>0</v>
      </c>
      <c r="BL368" s="13" t="s">
        <v>1085</v>
      </c>
      <c r="BM368" s="148" t="s">
        <v>1886</v>
      </c>
    </row>
    <row r="369" spans="2:12" s="1" customFormat="1" ht="6.95" customHeight="1">
      <c r="B369" s="43"/>
      <c r="C369" s="44"/>
      <c r="D369" s="44"/>
      <c r="E369" s="44"/>
      <c r="F369" s="44"/>
      <c r="G369" s="44"/>
      <c r="H369" s="44"/>
      <c r="I369" s="44"/>
      <c r="J369" s="44"/>
      <c r="K369" s="44"/>
      <c r="L369" s="28"/>
    </row>
  </sheetData>
  <autoFilter ref="C132:K368" xr:uid="{00000000-0009-0000-0000-000002000000}"/>
  <mergeCells count="9">
    <mergeCell ref="E87:H87"/>
    <mergeCell ref="E123:H123"/>
    <mergeCell ref="E125:H12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208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9" t="s">
        <v>5</v>
      </c>
      <c r="M2" s="191"/>
      <c r="N2" s="191"/>
      <c r="O2" s="191"/>
      <c r="P2" s="191"/>
      <c r="Q2" s="191"/>
      <c r="R2" s="191"/>
      <c r="S2" s="191"/>
      <c r="T2" s="191"/>
      <c r="U2" s="191"/>
      <c r="V2" s="191"/>
      <c r="AT2" s="13" t="s">
        <v>87</v>
      </c>
    </row>
    <row r="3" spans="2:46" ht="6.95" hidden="1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4.95" hidden="1" customHeight="1">
      <c r="B4" s="16"/>
      <c r="D4" s="17" t="s">
        <v>103</v>
      </c>
      <c r="L4" s="16"/>
      <c r="M4" s="87" t="s">
        <v>9</v>
      </c>
      <c r="AT4" s="13" t="s">
        <v>3</v>
      </c>
    </row>
    <row r="5" spans="2:46" ht="6.95" hidden="1" customHeight="1">
      <c r="B5" s="16"/>
      <c r="L5" s="16"/>
    </row>
    <row r="6" spans="2:46" ht="12" hidden="1" customHeight="1">
      <c r="B6" s="16"/>
      <c r="D6" s="23" t="s">
        <v>15</v>
      </c>
      <c r="L6" s="16"/>
    </row>
    <row r="7" spans="2:46" ht="16.5" hidden="1" customHeight="1">
      <c r="B7" s="16"/>
      <c r="E7" s="210" t="str">
        <f>'Rekapitulácia stavby'!K6</f>
        <v>ZSS_Detvan_(rozpocet)</v>
      </c>
      <c r="F7" s="211"/>
      <c r="G7" s="211"/>
      <c r="H7" s="211"/>
      <c r="L7" s="16"/>
    </row>
    <row r="8" spans="2:46" s="1" customFormat="1" ht="12" hidden="1" customHeight="1">
      <c r="B8" s="28"/>
      <c r="D8" s="23" t="s">
        <v>104</v>
      </c>
      <c r="L8" s="28"/>
    </row>
    <row r="9" spans="2:46" s="1" customFormat="1" ht="16.5" hidden="1" customHeight="1">
      <c r="B9" s="28"/>
      <c r="E9" s="168" t="s">
        <v>1887</v>
      </c>
      <c r="F9" s="212"/>
      <c r="G9" s="212"/>
      <c r="H9" s="212"/>
      <c r="L9" s="28"/>
    </row>
    <row r="10" spans="2:46" s="1" customFormat="1" ht="11.25" hidden="1">
      <c r="B10" s="28"/>
      <c r="L10" s="28"/>
    </row>
    <row r="11" spans="2:46" s="1" customFormat="1" ht="12" hidden="1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hidden="1" customHeight="1">
      <c r="B12" s="28"/>
      <c r="D12" s="23" t="s">
        <v>19</v>
      </c>
      <c r="F12" s="21" t="s">
        <v>1229</v>
      </c>
      <c r="I12" s="23" t="s">
        <v>21</v>
      </c>
      <c r="J12" s="51" t="str">
        <f>'Rekapitulácia stavby'!AN8</f>
        <v>21. 2. 2025</v>
      </c>
      <c r="L12" s="28"/>
    </row>
    <row r="13" spans="2:46" s="1" customFormat="1" ht="10.9" hidden="1" customHeight="1">
      <c r="B13" s="28"/>
      <c r="L13" s="28"/>
    </row>
    <row r="14" spans="2:46" s="1" customFormat="1" ht="12" hidden="1" customHeight="1">
      <c r="B14" s="28"/>
      <c r="D14" s="23" t="s">
        <v>23</v>
      </c>
      <c r="I14" s="23" t="s">
        <v>24</v>
      </c>
      <c r="J14" s="21" t="s">
        <v>1</v>
      </c>
      <c r="L14" s="28"/>
    </row>
    <row r="15" spans="2:46" s="1" customFormat="1" ht="18" hidden="1" customHeight="1">
      <c r="B15" s="28"/>
      <c r="E15" s="21" t="s">
        <v>1230</v>
      </c>
      <c r="I15" s="23" t="s">
        <v>25</v>
      </c>
      <c r="J15" s="21" t="s">
        <v>1</v>
      </c>
      <c r="L15" s="28"/>
    </row>
    <row r="16" spans="2:46" s="1" customFormat="1" ht="6.95" hidden="1" customHeight="1">
      <c r="B16" s="28"/>
      <c r="L16" s="28"/>
    </row>
    <row r="17" spans="2:12" s="1" customFormat="1" ht="12" hidden="1" customHeight="1">
      <c r="B17" s="28"/>
      <c r="D17" s="23" t="s">
        <v>26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hidden="1" customHeight="1">
      <c r="B18" s="28"/>
      <c r="E18" s="213" t="str">
        <f>'Rekapitulácia stavby'!E14</f>
        <v>Vyplň údaj</v>
      </c>
      <c r="F18" s="190"/>
      <c r="G18" s="190"/>
      <c r="H18" s="190"/>
      <c r="I18" s="23" t="s">
        <v>25</v>
      </c>
      <c r="J18" s="24" t="str">
        <f>'Rekapitulácia stavby'!AN14</f>
        <v>Vyplň údaj</v>
      </c>
      <c r="L18" s="28"/>
    </row>
    <row r="19" spans="2:12" s="1" customFormat="1" ht="6.95" hidden="1" customHeight="1">
      <c r="B19" s="28"/>
      <c r="L19" s="28"/>
    </row>
    <row r="20" spans="2:12" s="1" customFormat="1" ht="12" hidden="1" customHeight="1">
      <c r="B20" s="28"/>
      <c r="D20" s="23" t="s">
        <v>28</v>
      </c>
      <c r="I20" s="23" t="s">
        <v>24</v>
      </c>
      <c r="J20" s="21" t="s">
        <v>1</v>
      </c>
      <c r="L20" s="28"/>
    </row>
    <row r="21" spans="2:12" s="1" customFormat="1" ht="18" hidden="1" customHeight="1">
      <c r="B21" s="28"/>
      <c r="E21" s="21" t="s">
        <v>1231</v>
      </c>
      <c r="I21" s="23" t="s">
        <v>25</v>
      </c>
      <c r="J21" s="21" t="s">
        <v>1</v>
      </c>
      <c r="L21" s="28"/>
    </row>
    <row r="22" spans="2:12" s="1" customFormat="1" ht="6.95" hidden="1" customHeight="1">
      <c r="B22" s="28"/>
      <c r="L22" s="28"/>
    </row>
    <row r="23" spans="2:12" s="1" customFormat="1" ht="12" hidden="1" customHeight="1">
      <c r="B23" s="28"/>
      <c r="D23" s="23" t="s">
        <v>30</v>
      </c>
      <c r="I23" s="23" t="s">
        <v>24</v>
      </c>
      <c r="J23" s="21" t="s">
        <v>1</v>
      </c>
      <c r="L23" s="28"/>
    </row>
    <row r="24" spans="2:12" s="1" customFormat="1" ht="18" hidden="1" customHeight="1">
      <c r="B24" s="28"/>
      <c r="E24" s="21" t="s">
        <v>1232</v>
      </c>
      <c r="I24" s="23" t="s">
        <v>25</v>
      </c>
      <c r="J24" s="21" t="s">
        <v>1</v>
      </c>
      <c r="L24" s="28"/>
    </row>
    <row r="25" spans="2:12" s="1" customFormat="1" ht="6.95" hidden="1" customHeight="1">
      <c r="B25" s="28"/>
      <c r="L25" s="28"/>
    </row>
    <row r="26" spans="2:12" s="1" customFormat="1" ht="12" hidden="1" customHeight="1">
      <c r="B26" s="28"/>
      <c r="D26" s="23" t="s">
        <v>31</v>
      </c>
      <c r="L26" s="28"/>
    </row>
    <row r="27" spans="2:12" s="7" customFormat="1" ht="16.5" hidden="1" customHeight="1">
      <c r="B27" s="88"/>
      <c r="E27" s="195" t="s">
        <v>1</v>
      </c>
      <c r="F27" s="195"/>
      <c r="G27" s="195"/>
      <c r="H27" s="195"/>
      <c r="L27" s="88"/>
    </row>
    <row r="28" spans="2:12" s="1" customFormat="1" ht="6.95" hidden="1" customHeight="1">
      <c r="B28" s="28"/>
      <c r="L28" s="28"/>
    </row>
    <row r="29" spans="2:12" s="1" customFormat="1" ht="6.95" hidden="1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hidden="1" customHeight="1">
      <c r="B30" s="28"/>
      <c r="D30" s="89" t="s">
        <v>32</v>
      </c>
      <c r="J30" s="65">
        <f>ROUND(J127, 2)</f>
        <v>0</v>
      </c>
      <c r="L30" s="28"/>
    </row>
    <row r="31" spans="2:12" s="1" customFormat="1" ht="6.95" hidden="1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hidden="1" customHeight="1">
      <c r="B32" s="28"/>
      <c r="F32" s="31" t="s">
        <v>34</v>
      </c>
      <c r="I32" s="31" t="s">
        <v>33</v>
      </c>
      <c r="J32" s="31" t="s">
        <v>35</v>
      </c>
      <c r="L32" s="28"/>
    </row>
    <row r="33" spans="2:12" s="1" customFormat="1" ht="14.45" hidden="1" customHeight="1">
      <c r="B33" s="28"/>
      <c r="D33" s="54" t="s">
        <v>36</v>
      </c>
      <c r="E33" s="33" t="s">
        <v>37</v>
      </c>
      <c r="F33" s="90">
        <f>ROUND((SUM(BE127:BE207)),  2)</f>
        <v>0</v>
      </c>
      <c r="G33" s="91"/>
      <c r="H33" s="91"/>
      <c r="I33" s="92">
        <v>0.23</v>
      </c>
      <c r="J33" s="90">
        <f>ROUND(((SUM(BE127:BE207))*I33),  2)</f>
        <v>0</v>
      </c>
      <c r="L33" s="28"/>
    </row>
    <row r="34" spans="2:12" s="1" customFormat="1" ht="14.45" hidden="1" customHeight="1">
      <c r="B34" s="28"/>
      <c r="E34" s="33" t="s">
        <v>38</v>
      </c>
      <c r="F34" s="90">
        <f>ROUND((SUM(BF127:BF207)),  2)</f>
        <v>0</v>
      </c>
      <c r="G34" s="91"/>
      <c r="H34" s="91"/>
      <c r="I34" s="92">
        <v>0.23</v>
      </c>
      <c r="J34" s="90">
        <f>ROUND(((SUM(BF127:BF207))*I34),  2)</f>
        <v>0</v>
      </c>
      <c r="L34" s="28"/>
    </row>
    <row r="35" spans="2:12" s="1" customFormat="1" ht="14.45" hidden="1" customHeight="1">
      <c r="B35" s="28"/>
      <c r="E35" s="23" t="s">
        <v>39</v>
      </c>
      <c r="F35" s="93">
        <f>ROUND((SUM(BG127:BG207)),  2)</f>
        <v>0</v>
      </c>
      <c r="I35" s="94">
        <v>0.23</v>
      </c>
      <c r="J35" s="93">
        <f>0</f>
        <v>0</v>
      </c>
      <c r="L35" s="28"/>
    </row>
    <row r="36" spans="2:12" s="1" customFormat="1" ht="14.45" hidden="1" customHeight="1">
      <c r="B36" s="28"/>
      <c r="E36" s="23" t="s">
        <v>40</v>
      </c>
      <c r="F36" s="93">
        <f>ROUND((SUM(BH127:BH207)),  2)</f>
        <v>0</v>
      </c>
      <c r="I36" s="94">
        <v>0.23</v>
      </c>
      <c r="J36" s="93">
        <f>0</f>
        <v>0</v>
      </c>
      <c r="L36" s="28"/>
    </row>
    <row r="37" spans="2:12" s="1" customFormat="1" ht="14.45" hidden="1" customHeight="1">
      <c r="B37" s="28"/>
      <c r="E37" s="33" t="s">
        <v>41</v>
      </c>
      <c r="F37" s="90">
        <f>ROUND((SUM(BI127:BI207)),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6.95" hidden="1" customHeight="1">
      <c r="B38" s="28"/>
      <c r="L38" s="28"/>
    </row>
    <row r="39" spans="2:12" s="1" customFormat="1" ht="25.35" hidden="1" customHeight="1">
      <c r="B39" s="28"/>
      <c r="C39" s="95"/>
      <c r="D39" s="96" t="s">
        <v>42</v>
      </c>
      <c r="E39" s="56"/>
      <c r="F39" s="56"/>
      <c r="G39" s="97" t="s">
        <v>43</v>
      </c>
      <c r="H39" s="98" t="s">
        <v>44</v>
      </c>
      <c r="I39" s="56"/>
      <c r="J39" s="99">
        <f>SUM(J30:J37)</f>
        <v>0</v>
      </c>
      <c r="K39" s="100"/>
      <c r="L39" s="28"/>
    </row>
    <row r="40" spans="2:12" s="1" customFormat="1" ht="14.45" hidden="1" customHeight="1">
      <c r="B40" s="28"/>
      <c r="L40" s="28"/>
    </row>
    <row r="41" spans="2:12" ht="14.45" hidden="1" customHeight="1">
      <c r="B41" s="16"/>
      <c r="L41" s="16"/>
    </row>
    <row r="42" spans="2:12" ht="14.45" hidden="1" customHeight="1">
      <c r="B42" s="16"/>
      <c r="L42" s="16"/>
    </row>
    <row r="43" spans="2:12" ht="14.45" hidden="1" customHeight="1">
      <c r="B43" s="16"/>
      <c r="L43" s="16"/>
    </row>
    <row r="44" spans="2:12" ht="14.45" hidden="1" customHeight="1">
      <c r="B44" s="16"/>
      <c r="L44" s="16"/>
    </row>
    <row r="45" spans="2:12" ht="14.45" hidden="1" customHeight="1">
      <c r="B45" s="16"/>
      <c r="L45" s="16"/>
    </row>
    <row r="46" spans="2:12" ht="14.45" hidden="1" customHeight="1">
      <c r="B46" s="16"/>
      <c r="L46" s="16"/>
    </row>
    <row r="47" spans="2:12" ht="14.45" hidden="1" customHeight="1">
      <c r="B47" s="16"/>
      <c r="L47" s="16"/>
    </row>
    <row r="48" spans="2:12" ht="14.45" hidden="1" customHeight="1">
      <c r="B48" s="16"/>
      <c r="L48" s="16"/>
    </row>
    <row r="49" spans="2:12" ht="14.45" hidden="1" customHeight="1">
      <c r="B49" s="16"/>
      <c r="L49" s="16"/>
    </row>
    <row r="50" spans="2:12" s="1" customFormat="1" ht="14.45" hidden="1" customHeight="1">
      <c r="B50" s="28"/>
      <c r="D50" s="40" t="s">
        <v>45</v>
      </c>
      <c r="E50" s="41"/>
      <c r="F50" s="41"/>
      <c r="G50" s="40" t="s">
        <v>46</v>
      </c>
      <c r="H50" s="41"/>
      <c r="I50" s="41"/>
      <c r="J50" s="41"/>
      <c r="K50" s="41"/>
      <c r="L50" s="28"/>
    </row>
    <row r="51" spans="2:12" ht="11.25" hidden="1">
      <c r="B51" s="16"/>
      <c r="L51" s="16"/>
    </row>
    <row r="52" spans="2:12" ht="11.25" hidden="1">
      <c r="B52" s="16"/>
      <c r="L52" s="16"/>
    </row>
    <row r="53" spans="2:12" ht="11.25" hidden="1">
      <c r="B53" s="16"/>
      <c r="L53" s="16"/>
    </row>
    <row r="54" spans="2:12" ht="11.25" hidden="1">
      <c r="B54" s="16"/>
      <c r="L54" s="16"/>
    </row>
    <row r="55" spans="2:12" ht="11.25" hidden="1">
      <c r="B55" s="16"/>
      <c r="L55" s="16"/>
    </row>
    <row r="56" spans="2:12" ht="11.25" hidden="1">
      <c r="B56" s="16"/>
      <c r="L56" s="16"/>
    </row>
    <row r="57" spans="2:12" ht="11.25" hidden="1">
      <c r="B57" s="16"/>
      <c r="L57" s="16"/>
    </row>
    <row r="58" spans="2:12" ht="11.25" hidden="1">
      <c r="B58" s="16"/>
      <c r="L58" s="16"/>
    </row>
    <row r="59" spans="2:12" ht="11.25" hidden="1">
      <c r="B59" s="16"/>
      <c r="L59" s="16"/>
    </row>
    <row r="60" spans="2:12" ht="11.25" hidden="1">
      <c r="B60" s="16"/>
      <c r="L60" s="16"/>
    </row>
    <row r="61" spans="2:12" s="1" customFormat="1" ht="12.75" hidden="1">
      <c r="B61" s="28"/>
      <c r="D61" s="42" t="s">
        <v>47</v>
      </c>
      <c r="E61" s="30"/>
      <c r="F61" s="101" t="s">
        <v>48</v>
      </c>
      <c r="G61" s="42" t="s">
        <v>47</v>
      </c>
      <c r="H61" s="30"/>
      <c r="I61" s="30"/>
      <c r="J61" s="102" t="s">
        <v>48</v>
      </c>
      <c r="K61" s="30"/>
      <c r="L61" s="28"/>
    </row>
    <row r="62" spans="2:12" ht="11.25" hidden="1">
      <c r="B62" s="16"/>
      <c r="L62" s="16"/>
    </row>
    <row r="63" spans="2:12" ht="11.25" hidden="1">
      <c r="B63" s="16"/>
      <c r="L63" s="16"/>
    </row>
    <row r="64" spans="2:12" ht="11.25" hidden="1">
      <c r="B64" s="16"/>
      <c r="L64" s="16"/>
    </row>
    <row r="65" spans="2:12" s="1" customFormat="1" ht="12.75" hidden="1">
      <c r="B65" s="28"/>
      <c r="D65" s="40" t="s">
        <v>49</v>
      </c>
      <c r="E65" s="41"/>
      <c r="F65" s="41"/>
      <c r="G65" s="40" t="s">
        <v>50</v>
      </c>
      <c r="H65" s="41"/>
      <c r="I65" s="41"/>
      <c r="J65" s="41"/>
      <c r="K65" s="41"/>
      <c r="L65" s="28"/>
    </row>
    <row r="66" spans="2:12" ht="11.25" hidden="1">
      <c r="B66" s="16"/>
      <c r="L66" s="16"/>
    </row>
    <row r="67" spans="2:12" ht="11.25" hidden="1">
      <c r="B67" s="16"/>
      <c r="L67" s="16"/>
    </row>
    <row r="68" spans="2:12" ht="11.25" hidden="1">
      <c r="B68" s="16"/>
      <c r="L68" s="16"/>
    </row>
    <row r="69" spans="2:12" ht="11.25" hidden="1">
      <c r="B69" s="16"/>
      <c r="L69" s="16"/>
    </row>
    <row r="70" spans="2:12" ht="11.25" hidden="1">
      <c r="B70" s="16"/>
      <c r="L70" s="16"/>
    </row>
    <row r="71" spans="2:12" ht="11.25" hidden="1">
      <c r="B71" s="16"/>
      <c r="L71" s="16"/>
    </row>
    <row r="72" spans="2:12" ht="11.25" hidden="1">
      <c r="B72" s="16"/>
      <c r="L72" s="16"/>
    </row>
    <row r="73" spans="2:12" ht="11.25" hidden="1">
      <c r="B73" s="16"/>
      <c r="L73" s="16"/>
    </row>
    <row r="74" spans="2:12" ht="11.25" hidden="1">
      <c r="B74" s="16"/>
      <c r="L74" s="16"/>
    </row>
    <row r="75" spans="2:12" ht="11.25" hidden="1">
      <c r="B75" s="16"/>
      <c r="L75" s="16"/>
    </row>
    <row r="76" spans="2:12" s="1" customFormat="1" ht="12.75" hidden="1">
      <c r="B76" s="28"/>
      <c r="D76" s="42" t="s">
        <v>47</v>
      </c>
      <c r="E76" s="30"/>
      <c r="F76" s="101" t="s">
        <v>48</v>
      </c>
      <c r="G76" s="42" t="s">
        <v>47</v>
      </c>
      <c r="H76" s="30"/>
      <c r="I76" s="30"/>
      <c r="J76" s="102" t="s">
        <v>48</v>
      </c>
      <c r="K76" s="30"/>
      <c r="L76" s="28"/>
    </row>
    <row r="77" spans="2:12" s="1" customFormat="1" ht="14.45" hidden="1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78" spans="2:12" ht="11.25" hidden="1"/>
    <row r="79" spans="2:12" ht="11.25" hidden="1"/>
    <row r="80" spans="2:12" ht="11.25" hidden="1"/>
    <row r="81" spans="2:47" s="1" customFormat="1" ht="6.95" hidden="1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hidden="1" customHeight="1">
      <c r="B82" s="28"/>
      <c r="C82" s="17" t="s">
        <v>106</v>
      </c>
      <c r="L82" s="28"/>
    </row>
    <row r="83" spans="2:47" s="1" customFormat="1" ht="6.95" hidden="1" customHeight="1">
      <c r="B83" s="28"/>
      <c r="L83" s="28"/>
    </row>
    <row r="84" spans="2:47" s="1" customFormat="1" ht="12" hidden="1" customHeight="1">
      <c r="B84" s="28"/>
      <c r="C84" s="23" t="s">
        <v>15</v>
      </c>
      <c r="L84" s="28"/>
    </row>
    <row r="85" spans="2:47" s="1" customFormat="1" ht="16.5" hidden="1" customHeight="1">
      <c r="B85" s="28"/>
      <c r="E85" s="210" t="str">
        <f>E7</f>
        <v>ZSS_Detvan_(rozpocet)</v>
      </c>
      <c r="F85" s="211"/>
      <c r="G85" s="211"/>
      <c r="H85" s="211"/>
      <c r="L85" s="28"/>
    </row>
    <row r="86" spans="2:47" s="1" customFormat="1" ht="12" hidden="1" customHeight="1">
      <c r="B86" s="28"/>
      <c r="C86" s="23" t="s">
        <v>104</v>
      </c>
      <c r="L86" s="28"/>
    </row>
    <row r="87" spans="2:47" s="1" customFormat="1" ht="16.5" hidden="1" customHeight="1">
      <c r="B87" s="28"/>
      <c r="E87" s="168" t="str">
        <f>E9</f>
        <v>SO 01.3 - Areálový rozvod kanalizácie_rev.</v>
      </c>
      <c r="F87" s="212"/>
      <c r="G87" s="212"/>
      <c r="H87" s="212"/>
      <c r="L87" s="28"/>
    </row>
    <row r="88" spans="2:47" s="1" customFormat="1" ht="6.95" hidden="1" customHeight="1">
      <c r="B88" s="28"/>
      <c r="L88" s="28"/>
    </row>
    <row r="89" spans="2:47" s="1" customFormat="1" ht="12" hidden="1" customHeight="1">
      <c r="B89" s="28"/>
      <c r="C89" s="23" t="s">
        <v>19</v>
      </c>
      <c r="F89" s="21" t="str">
        <f>F12</f>
        <v>DSS, Pionierska 850/13, 962 12 Detva</v>
      </c>
      <c r="I89" s="23" t="s">
        <v>21</v>
      </c>
      <c r="J89" s="51" t="str">
        <f>IF(J12="","",J12)</f>
        <v>21. 2. 2025</v>
      </c>
      <c r="L89" s="28"/>
    </row>
    <row r="90" spans="2:47" s="1" customFormat="1" ht="6.95" hidden="1" customHeight="1">
      <c r="B90" s="28"/>
      <c r="L90" s="28"/>
    </row>
    <row r="91" spans="2:47" s="1" customFormat="1" ht="15.2" hidden="1" customHeight="1">
      <c r="B91" s="28"/>
      <c r="C91" s="23" t="s">
        <v>23</v>
      </c>
      <c r="F91" s="21" t="str">
        <f>E15</f>
        <v>Banskobystrický samosprávny kraj</v>
      </c>
      <c r="I91" s="23" t="s">
        <v>28</v>
      </c>
      <c r="J91" s="26" t="str">
        <f>E21</f>
        <v>Ing. Rastislav Kohút</v>
      </c>
      <c r="L91" s="28"/>
    </row>
    <row r="92" spans="2:47" s="1" customFormat="1" ht="25.7" hidden="1" customHeight="1">
      <c r="B92" s="28"/>
      <c r="C92" s="23" t="s">
        <v>26</v>
      </c>
      <c r="F92" s="21" t="str">
        <f>IF(E18="","",E18)</f>
        <v>Vyplň údaj</v>
      </c>
      <c r="I92" s="23" t="s">
        <v>30</v>
      </c>
      <c r="J92" s="26" t="str">
        <f>E24</f>
        <v>Ing. Stanislava Jókayová</v>
      </c>
      <c r="L92" s="28"/>
    </row>
    <row r="93" spans="2:47" s="1" customFormat="1" ht="10.35" hidden="1" customHeight="1">
      <c r="B93" s="28"/>
      <c r="L93" s="28"/>
    </row>
    <row r="94" spans="2:47" s="1" customFormat="1" ht="29.25" hidden="1" customHeight="1">
      <c r="B94" s="28"/>
      <c r="C94" s="103" t="s">
        <v>107</v>
      </c>
      <c r="D94" s="95"/>
      <c r="E94" s="95"/>
      <c r="F94" s="95"/>
      <c r="G94" s="95"/>
      <c r="H94" s="95"/>
      <c r="I94" s="95"/>
      <c r="J94" s="104" t="s">
        <v>108</v>
      </c>
      <c r="K94" s="95"/>
      <c r="L94" s="28"/>
    </row>
    <row r="95" spans="2:47" s="1" customFormat="1" ht="10.35" hidden="1" customHeight="1">
      <c r="B95" s="28"/>
      <c r="L95" s="28"/>
    </row>
    <row r="96" spans="2:47" s="1" customFormat="1" ht="22.9" hidden="1" customHeight="1">
      <c r="B96" s="28"/>
      <c r="C96" s="105" t="s">
        <v>109</v>
      </c>
      <c r="J96" s="65">
        <f>J127</f>
        <v>0</v>
      </c>
      <c r="L96" s="28"/>
      <c r="AU96" s="13" t="s">
        <v>110</v>
      </c>
    </row>
    <row r="97" spans="2:12" s="8" customFormat="1" ht="24.95" hidden="1" customHeight="1">
      <c r="B97" s="106"/>
      <c r="D97" s="107" t="s">
        <v>1233</v>
      </c>
      <c r="E97" s="108"/>
      <c r="F97" s="108"/>
      <c r="G97" s="108"/>
      <c r="H97" s="108"/>
      <c r="I97" s="108"/>
      <c r="J97" s="109">
        <f>J128</f>
        <v>0</v>
      </c>
      <c r="L97" s="106"/>
    </row>
    <row r="98" spans="2:12" s="9" customFormat="1" ht="19.899999999999999" hidden="1" customHeight="1">
      <c r="B98" s="110"/>
      <c r="D98" s="111" t="s">
        <v>1888</v>
      </c>
      <c r="E98" s="112"/>
      <c r="F98" s="112"/>
      <c r="G98" s="112"/>
      <c r="H98" s="112"/>
      <c r="I98" s="112"/>
      <c r="J98" s="113">
        <f>J129</f>
        <v>0</v>
      </c>
      <c r="L98" s="110"/>
    </row>
    <row r="99" spans="2:12" s="9" customFormat="1" ht="19.899999999999999" hidden="1" customHeight="1">
      <c r="B99" s="110"/>
      <c r="D99" s="111" t="s">
        <v>1235</v>
      </c>
      <c r="E99" s="112"/>
      <c r="F99" s="112"/>
      <c r="G99" s="112"/>
      <c r="H99" s="112"/>
      <c r="I99" s="112"/>
      <c r="J99" s="113">
        <f>J146</f>
        <v>0</v>
      </c>
      <c r="L99" s="110"/>
    </row>
    <row r="100" spans="2:12" s="9" customFormat="1" ht="19.899999999999999" hidden="1" customHeight="1">
      <c r="B100" s="110"/>
      <c r="D100" s="111" t="s">
        <v>1236</v>
      </c>
      <c r="E100" s="112"/>
      <c r="F100" s="112"/>
      <c r="G100" s="112"/>
      <c r="H100" s="112"/>
      <c r="I100" s="112"/>
      <c r="J100" s="113">
        <f>J148</f>
        <v>0</v>
      </c>
      <c r="L100" s="110"/>
    </row>
    <row r="101" spans="2:12" s="9" customFormat="1" ht="19.899999999999999" hidden="1" customHeight="1">
      <c r="B101" s="110"/>
      <c r="D101" s="111" t="s">
        <v>1889</v>
      </c>
      <c r="E101" s="112"/>
      <c r="F101" s="112"/>
      <c r="G101" s="112"/>
      <c r="H101" s="112"/>
      <c r="I101" s="112"/>
      <c r="J101" s="113">
        <f>J150</f>
        <v>0</v>
      </c>
      <c r="L101" s="110"/>
    </row>
    <row r="102" spans="2:12" s="9" customFormat="1" ht="19.899999999999999" hidden="1" customHeight="1">
      <c r="B102" s="110"/>
      <c r="D102" s="111" t="s">
        <v>1238</v>
      </c>
      <c r="E102" s="112"/>
      <c r="F102" s="112"/>
      <c r="G102" s="112"/>
      <c r="H102" s="112"/>
      <c r="I102" s="112"/>
      <c r="J102" s="113">
        <f>J154</f>
        <v>0</v>
      </c>
      <c r="L102" s="110"/>
    </row>
    <row r="103" spans="2:12" s="9" customFormat="1" ht="19.899999999999999" hidden="1" customHeight="1">
      <c r="B103" s="110"/>
      <c r="D103" s="111" t="s">
        <v>118</v>
      </c>
      <c r="E103" s="112"/>
      <c r="F103" s="112"/>
      <c r="G103" s="112"/>
      <c r="H103" s="112"/>
      <c r="I103" s="112"/>
      <c r="J103" s="113">
        <f>J180</f>
        <v>0</v>
      </c>
      <c r="L103" s="110"/>
    </row>
    <row r="104" spans="2:12" s="9" customFormat="1" ht="19.899999999999999" hidden="1" customHeight="1">
      <c r="B104" s="110"/>
      <c r="D104" s="111" t="s">
        <v>119</v>
      </c>
      <c r="E104" s="112"/>
      <c r="F104" s="112"/>
      <c r="G104" s="112"/>
      <c r="H104" s="112"/>
      <c r="I104" s="112"/>
      <c r="J104" s="113">
        <f>J190</f>
        <v>0</v>
      </c>
      <c r="L104" s="110"/>
    </row>
    <row r="105" spans="2:12" s="8" customFormat="1" ht="24.95" hidden="1" customHeight="1">
      <c r="B105" s="106"/>
      <c r="D105" s="107" t="s">
        <v>1239</v>
      </c>
      <c r="E105" s="108"/>
      <c r="F105" s="108"/>
      <c r="G105" s="108"/>
      <c r="H105" s="108"/>
      <c r="I105" s="108"/>
      <c r="J105" s="109">
        <f>J192</f>
        <v>0</v>
      </c>
      <c r="L105" s="106"/>
    </row>
    <row r="106" spans="2:12" s="9" customFormat="1" ht="19.899999999999999" hidden="1" customHeight="1">
      <c r="B106" s="110"/>
      <c r="D106" s="111" t="s">
        <v>121</v>
      </c>
      <c r="E106" s="112"/>
      <c r="F106" s="112"/>
      <c r="G106" s="112"/>
      <c r="H106" s="112"/>
      <c r="I106" s="112"/>
      <c r="J106" s="113">
        <f>J193</f>
        <v>0</v>
      </c>
      <c r="L106" s="110"/>
    </row>
    <row r="107" spans="2:12" s="8" customFormat="1" ht="24.95" hidden="1" customHeight="1">
      <c r="B107" s="106"/>
      <c r="D107" s="107" t="s">
        <v>1890</v>
      </c>
      <c r="E107" s="108"/>
      <c r="F107" s="108"/>
      <c r="G107" s="108"/>
      <c r="H107" s="108"/>
      <c r="I107" s="108"/>
      <c r="J107" s="109">
        <f>J202</f>
        <v>0</v>
      </c>
      <c r="L107" s="106"/>
    </row>
    <row r="108" spans="2:12" s="1" customFormat="1" ht="21.75" hidden="1" customHeight="1">
      <c r="B108" s="28"/>
      <c r="L108" s="28"/>
    </row>
    <row r="109" spans="2:12" s="1" customFormat="1" ht="6.95" hidden="1" customHeight="1"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28"/>
    </row>
    <row r="110" spans="2:12" ht="11.25" hidden="1"/>
    <row r="111" spans="2:12" ht="11.25" hidden="1"/>
    <row r="112" spans="2:12" ht="11.25" hidden="1"/>
    <row r="113" spans="2:63" s="1" customFormat="1" ht="6.95" customHeight="1">
      <c r="B113" s="45"/>
      <c r="C113" s="46"/>
      <c r="D113" s="46"/>
      <c r="E113" s="46"/>
      <c r="F113" s="46"/>
      <c r="G113" s="46"/>
      <c r="H113" s="46"/>
      <c r="I113" s="46"/>
      <c r="J113" s="46"/>
      <c r="K113" s="46"/>
      <c r="L113" s="28"/>
    </row>
    <row r="114" spans="2:63" s="1" customFormat="1" ht="24.95" customHeight="1">
      <c r="B114" s="28"/>
      <c r="C114" s="17" t="s">
        <v>143</v>
      </c>
      <c r="L114" s="28"/>
    </row>
    <row r="115" spans="2:63" s="1" customFormat="1" ht="6.95" customHeight="1">
      <c r="B115" s="28"/>
      <c r="L115" s="28"/>
    </row>
    <row r="116" spans="2:63" s="1" customFormat="1" ht="12" customHeight="1">
      <c r="B116" s="28"/>
      <c r="C116" s="23" t="s">
        <v>15</v>
      </c>
      <c r="L116" s="28"/>
    </row>
    <row r="117" spans="2:63" s="1" customFormat="1" ht="16.5" customHeight="1">
      <c r="B117" s="28"/>
      <c r="E117" s="210" t="str">
        <f>E7</f>
        <v>ZSS_Detvan_(rozpocet)</v>
      </c>
      <c r="F117" s="211"/>
      <c r="G117" s="211"/>
      <c r="H117" s="211"/>
      <c r="L117" s="28"/>
    </row>
    <row r="118" spans="2:63" s="1" customFormat="1" ht="12" customHeight="1">
      <c r="B118" s="28"/>
      <c r="C118" s="23" t="s">
        <v>104</v>
      </c>
      <c r="L118" s="28"/>
    </row>
    <row r="119" spans="2:63" s="1" customFormat="1" ht="16.5" customHeight="1">
      <c r="B119" s="28"/>
      <c r="E119" s="168" t="str">
        <f>E9</f>
        <v>SO 01.3 - Areálový rozvod kanalizácie_rev.</v>
      </c>
      <c r="F119" s="212"/>
      <c r="G119" s="212"/>
      <c r="H119" s="212"/>
      <c r="L119" s="28"/>
    </row>
    <row r="120" spans="2:63" s="1" customFormat="1" ht="6.95" customHeight="1">
      <c r="B120" s="28"/>
      <c r="L120" s="28"/>
    </row>
    <row r="121" spans="2:63" s="1" customFormat="1" ht="12" customHeight="1">
      <c r="B121" s="28"/>
      <c r="C121" s="23" t="s">
        <v>19</v>
      </c>
      <c r="F121" s="21" t="str">
        <f>F12</f>
        <v>DSS, Pionierska 850/13, 962 12 Detva</v>
      </c>
      <c r="I121" s="23" t="s">
        <v>21</v>
      </c>
      <c r="J121" s="51" t="str">
        <f>IF(J12="","",J12)</f>
        <v>21. 2. 2025</v>
      </c>
      <c r="L121" s="28"/>
    </row>
    <row r="122" spans="2:63" s="1" customFormat="1" ht="6.95" customHeight="1">
      <c r="B122" s="28"/>
      <c r="L122" s="28"/>
    </row>
    <row r="123" spans="2:63" s="1" customFormat="1" ht="15.2" customHeight="1">
      <c r="B123" s="28"/>
      <c r="C123" s="23" t="s">
        <v>23</v>
      </c>
      <c r="F123" s="21" t="str">
        <f>E15</f>
        <v>Banskobystrický samosprávny kraj</v>
      </c>
      <c r="I123" s="23" t="s">
        <v>28</v>
      </c>
      <c r="J123" s="26" t="str">
        <f>E21</f>
        <v>Ing. Rastislav Kohút</v>
      </c>
      <c r="L123" s="28"/>
    </row>
    <row r="124" spans="2:63" s="1" customFormat="1" ht="25.7" customHeight="1">
      <c r="B124" s="28"/>
      <c r="C124" s="23" t="s">
        <v>26</v>
      </c>
      <c r="F124" s="21" t="str">
        <f>IF(E18="","",E18)</f>
        <v>Vyplň údaj</v>
      </c>
      <c r="I124" s="23" t="s">
        <v>30</v>
      </c>
      <c r="J124" s="26" t="str">
        <f>E24</f>
        <v>Ing. Stanislava Jókayová</v>
      </c>
      <c r="L124" s="28"/>
    </row>
    <row r="125" spans="2:63" s="1" customFormat="1" ht="10.35" customHeight="1">
      <c r="B125" s="28"/>
      <c r="L125" s="28"/>
    </row>
    <row r="126" spans="2:63" s="10" customFormat="1" ht="29.25" customHeight="1">
      <c r="B126" s="114"/>
      <c r="C126" s="115" t="s">
        <v>144</v>
      </c>
      <c r="D126" s="116" t="s">
        <v>57</v>
      </c>
      <c r="E126" s="116" t="s">
        <v>53</v>
      </c>
      <c r="F126" s="116" t="s">
        <v>54</v>
      </c>
      <c r="G126" s="116" t="s">
        <v>145</v>
      </c>
      <c r="H126" s="116" t="s">
        <v>146</v>
      </c>
      <c r="I126" s="116" t="s">
        <v>147</v>
      </c>
      <c r="J126" s="117" t="s">
        <v>108</v>
      </c>
      <c r="K126" s="118" t="s">
        <v>148</v>
      </c>
      <c r="L126" s="114"/>
      <c r="M126" s="58" t="s">
        <v>1</v>
      </c>
      <c r="N126" s="59" t="s">
        <v>36</v>
      </c>
      <c r="O126" s="59" t="s">
        <v>149</v>
      </c>
      <c r="P126" s="59" t="s">
        <v>150</v>
      </c>
      <c r="Q126" s="59" t="s">
        <v>151</v>
      </c>
      <c r="R126" s="59" t="s">
        <v>152</v>
      </c>
      <c r="S126" s="59" t="s">
        <v>153</v>
      </c>
      <c r="T126" s="60" t="s">
        <v>154</v>
      </c>
    </row>
    <row r="127" spans="2:63" s="1" customFormat="1" ht="22.9" customHeight="1">
      <c r="B127" s="28"/>
      <c r="C127" s="63" t="s">
        <v>109</v>
      </c>
      <c r="J127" s="119">
        <f>BK127</f>
        <v>0</v>
      </c>
      <c r="L127" s="28"/>
      <c r="M127" s="61"/>
      <c r="N127" s="52"/>
      <c r="O127" s="52"/>
      <c r="P127" s="120">
        <f>P128+P192+P202</f>
        <v>0</v>
      </c>
      <c r="Q127" s="52"/>
      <c r="R127" s="120">
        <f>R128+R192+R202</f>
        <v>66.176828970000003</v>
      </c>
      <c r="S127" s="52"/>
      <c r="T127" s="121">
        <f>T128+T192+T202</f>
        <v>5.0628000000000002</v>
      </c>
      <c r="AT127" s="13" t="s">
        <v>71</v>
      </c>
      <c r="AU127" s="13" t="s">
        <v>110</v>
      </c>
      <c r="BK127" s="122">
        <f>BK128+BK192+BK202</f>
        <v>0</v>
      </c>
    </row>
    <row r="128" spans="2:63" s="11" customFormat="1" ht="25.9" customHeight="1">
      <c r="B128" s="123"/>
      <c r="D128" s="124" t="s">
        <v>71</v>
      </c>
      <c r="E128" s="125" t="s">
        <v>1247</v>
      </c>
      <c r="F128" s="125" t="s">
        <v>1248</v>
      </c>
      <c r="I128" s="126"/>
      <c r="J128" s="127">
        <f>BK128</f>
        <v>0</v>
      </c>
      <c r="L128" s="123"/>
      <c r="M128" s="128"/>
      <c r="P128" s="129">
        <f>P129+P146+P148+P150+P154+P180+P190</f>
        <v>0</v>
      </c>
      <c r="R128" s="129">
        <f>R129+R146+R148+R150+R154+R180+R190</f>
        <v>66.165788970000008</v>
      </c>
      <c r="T128" s="130">
        <f>T129+T146+T148+T150+T154+T180+T190</f>
        <v>5.0628000000000002</v>
      </c>
      <c r="AR128" s="124" t="s">
        <v>80</v>
      </c>
      <c r="AT128" s="131" t="s">
        <v>71</v>
      </c>
      <c r="AU128" s="131" t="s">
        <v>72</v>
      </c>
      <c r="AY128" s="124" t="s">
        <v>157</v>
      </c>
      <c r="BK128" s="132">
        <f>BK129+BK146+BK148+BK150+BK154+BK180+BK190</f>
        <v>0</v>
      </c>
    </row>
    <row r="129" spans="2:65" s="11" customFormat="1" ht="22.9" customHeight="1">
      <c r="B129" s="123"/>
      <c r="D129" s="124" t="s">
        <v>71</v>
      </c>
      <c r="E129" s="133" t="s">
        <v>80</v>
      </c>
      <c r="F129" s="133" t="s">
        <v>1891</v>
      </c>
      <c r="I129" s="126"/>
      <c r="J129" s="134">
        <f>BK129</f>
        <v>0</v>
      </c>
      <c r="L129" s="123"/>
      <c r="M129" s="128"/>
      <c r="P129" s="129">
        <f>SUM(P130:P145)</f>
        <v>0</v>
      </c>
      <c r="R129" s="129">
        <f>SUM(R130:R145)</f>
        <v>46.503799999999998</v>
      </c>
      <c r="T129" s="130">
        <f>SUM(T130:T145)</f>
        <v>5.0274000000000001</v>
      </c>
      <c r="AR129" s="124" t="s">
        <v>80</v>
      </c>
      <c r="AT129" s="131" t="s">
        <v>71</v>
      </c>
      <c r="AU129" s="131" t="s">
        <v>80</v>
      </c>
      <c r="AY129" s="124" t="s">
        <v>157</v>
      </c>
      <c r="BK129" s="132">
        <f>SUM(BK130:BK145)</f>
        <v>0</v>
      </c>
    </row>
    <row r="130" spans="2:65" s="1" customFormat="1" ht="33" customHeight="1">
      <c r="B130" s="135"/>
      <c r="C130" s="136" t="s">
        <v>80</v>
      </c>
      <c r="D130" s="136" t="s">
        <v>159</v>
      </c>
      <c r="E130" s="137" t="s">
        <v>1892</v>
      </c>
      <c r="F130" s="138" t="s">
        <v>1893</v>
      </c>
      <c r="G130" s="139" t="s">
        <v>162</v>
      </c>
      <c r="H130" s="140">
        <v>6.84</v>
      </c>
      <c r="I130" s="141"/>
      <c r="J130" s="142">
        <f t="shared" ref="J130:J145" si="0">ROUND(I130*H130,2)</f>
        <v>0</v>
      </c>
      <c r="K130" s="143"/>
      <c r="L130" s="28"/>
      <c r="M130" s="144" t="s">
        <v>1</v>
      </c>
      <c r="N130" s="145" t="s">
        <v>38</v>
      </c>
      <c r="P130" s="146">
        <f t="shared" ref="P130:P145" si="1">O130*H130</f>
        <v>0</v>
      </c>
      <c r="Q130" s="146">
        <v>0</v>
      </c>
      <c r="R130" s="146">
        <f t="shared" ref="R130:R145" si="2">Q130*H130</f>
        <v>0</v>
      </c>
      <c r="S130" s="146">
        <v>0.5</v>
      </c>
      <c r="T130" s="147">
        <f t="shared" ref="T130:T145" si="3">S130*H130</f>
        <v>3.42</v>
      </c>
      <c r="AR130" s="148" t="s">
        <v>163</v>
      </c>
      <c r="AT130" s="148" t="s">
        <v>159</v>
      </c>
      <c r="AU130" s="148" t="s">
        <v>164</v>
      </c>
      <c r="AY130" s="13" t="s">
        <v>157</v>
      </c>
      <c r="BE130" s="149">
        <f t="shared" ref="BE130:BE145" si="4">IF(N130="základná",J130,0)</f>
        <v>0</v>
      </c>
      <c r="BF130" s="149">
        <f t="shared" ref="BF130:BF145" si="5">IF(N130="znížená",J130,0)</f>
        <v>0</v>
      </c>
      <c r="BG130" s="149">
        <f t="shared" ref="BG130:BG145" si="6">IF(N130="zákl. prenesená",J130,0)</f>
        <v>0</v>
      </c>
      <c r="BH130" s="149">
        <f t="shared" ref="BH130:BH145" si="7">IF(N130="zníž. prenesená",J130,0)</f>
        <v>0</v>
      </c>
      <c r="BI130" s="149">
        <f t="shared" ref="BI130:BI145" si="8">IF(N130="nulová",J130,0)</f>
        <v>0</v>
      </c>
      <c r="BJ130" s="13" t="s">
        <v>164</v>
      </c>
      <c r="BK130" s="149">
        <f t="shared" ref="BK130:BK145" si="9">ROUND(I130*H130,2)</f>
        <v>0</v>
      </c>
      <c r="BL130" s="13" t="s">
        <v>163</v>
      </c>
      <c r="BM130" s="148" t="s">
        <v>1894</v>
      </c>
    </row>
    <row r="131" spans="2:65" s="1" customFormat="1" ht="33" customHeight="1">
      <c r="B131" s="135"/>
      <c r="C131" s="136" t="s">
        <v>164</v>
      </c>
      <c r="D131" s="136" t="s">
        <v>159</v>
      </c>
      <c r="E131" s="137" t="s">
        <v>1250</v>
      </c>
      <c r="F131" s="138" t="s">
        <v>1251</v>
      </c>
      <c r="G131" s="139" t="s">
        <v>162</v>
      </c>
      <c r="H131" s="140">
        <v>6.84</v>
      </c>
      <c r="I131" s="141"/>
      <c r="J131" s="142">
        <f t="shared" si="0"/>
        <v>0</v>
      </c>
      <c r="K131" s="143"/>
      <c r="L131" s="28"/>
      <c r="M131" s="144" t="s">
        <v>1</v>
      </c>
      <c r="N131" s="145" t="s">
        <v>38</v>
      </c>
      <c r="P131" s="146">
        <f t="shared" si="1"/>
        <v>0</v>
      </c>
      <c r="Q131" s="146">
        <v>0</v>
      </c>
      <c r="R131" s="146">
        <f t="shared" si="2"/>
        <v>0</v>
      </c>
      <c r="S131" s="146">
        <v>0.23499999999999999</v>
      </c>
      <c r="T131" s="147">
        <f t="shared" si="3"/>
        <v>1.6073999999999999</v>
      </c>
      <c r="AR131" s="148" t="s">
        <v>163</v>
      </c>
      <c r="AT131" s="148" t="s">
        <v>159</v>
      </c>
      <c r="AU131" s="148" t="s">
        <v>164</v>
      </c>
      <c r="AY131" s="13" t="s">
        <v>157</v>
      </c>
      <c r="BE131" s="149">
        <f t="shared" si="4"/>
        <v>0</v>
      </c>
      <c r="BF131" s="149">
        <f t="shared" si="5"/>
        <v>0</v>
      </c>
      <c r="BG131" s="149">
        <f t="shared" si="6"/>
        <v>0</v>
      </c>
      <c r="BH131" s="149">
        <f t="shared" si="7"/>
        <v>0</v>
      </c>
      <c r="BI131" s="149">
        <f t="shared" si="8"/>
        <v>0</v>
      </c>
      <c r="BJ131" s="13" t="s">
        <v>164</v>
      </c>
      <c r="BK131" s="149">
        <f t="shared" si="9"/>
        <v>0</v>
      </c>
      <c r="BL131" s="13" t="s">
        <v>163</v>
      </c>
      <c r="BM131" s="148" t="s">
        <v>1895</v>
      </c>
    </row>
    <row r="132" spans="2:65" s="1" customFormat="1" ht="21.75" customHeight="1">
      <c r="B132" s="135"/>
      <c r="C132" s="136" t="s">
        <v>168</v>
      </c>
      <c r="D132" s="136" t="s">
        <v>159</v>
      </c>
      <c r="E132" s="137" t="s">
        <v>1896</v>
      </c>
      <c r="F132" s="138" t="s">
        <v>1897</v>
      </c>
      <c r="G132" s="139" t="s">
        <v>311</v>
      </c>
      <c r="H132" s="140">
        <v>20</v>
      </c>
      <c r="I132" s="141"/>
      <c r="J132" s="142">
        <f t="shared" si="0"/>
        <v>0</v>
      </c>
      <c r="K132" s="143"/>
      <c r="L132" s="28"/>
      <c r="M132" s="144" t="s">
        <v>1</v>
      </c>
      <c r="N132" s="145" t="s">
        <v>38</v>
      </c>
      <c r="P132" s="146">
        <f t="shared" si="1"/>
        <v>0</v>
      </c>
      <c r="Q132" s="146">
        <v>5.9540000000000003E-2</v>
      </c>
      <c r="R132" s="146">
        <f t="shared" si="2"/>
        <v>1.1908000000000001</v>
      </c>
      <c r="S132" s="146">
        <v>0</v>
      </c>
      <c r="T132" s="147">
        <f t="shared" si="3"/>
        <v>0</v>
      </c>
      <c r="AR132" s="148" t="s">
        <v>163</v>
      </c>
      <c r="AT132" s="148" t="s">
        <v>159</v>
      </c>
      <c r="AU132" s="148" t="s">
        <v>164</v>
      </c>
      <c r="AY132" s="13" t="s">
        <v>157</v>
      </c>
      <c r="BE132" s="149">
        <f t="shared" si="4"/>
        <v>0</v>
      </c>
      <c r="BF132" s="149">
        <f t="shared" si="5"/>
        <v>0</v>
      </c>
      <c r="BG132" s="149">
        <f t="shared" si="6"/>
        <v>0</v>
      </c>
      <c r="BH132" s="149">
        <f t="shared" si="7"/>
        <v>0</v>
      </c>
      <c r="BI132" s="149">
        <f t="shared" si="8"/>
        <v>0</v>
      </c>
      <c r="BJ132" s="13" t="s">
        <v>164</v>
      </c>
      <c r="BK132" s="149">
        <f t="shared" si="9"/>
        <v>0</v>
      </c>
      <c r="BL132" s="13" t="s">
        <v>163</v>
      </c>
      <c r="BM132" s="148" t="s">
        <v>1898</v>
      </c>
    </row>
    <row r="133" spans="2:65" s="1" customFormat="1" ht="24.2" customHeight="1">
      <c r="B133" s="135"/>
      <c r="C133" s="136" t="s">
        <v>163</v>
      </c>
      <c r="D133" s="136" t="s">
        <v>159</v>
      </c>
      <c r="E133" s="137" t="s">
        <v>1899</v>
      </c>
      <c r="F133" s="138" t="s">
        <v>1900</v>
      </c>
      <c r="G133" s="139" t="s">
        <v>311</v>
      </c>
      <c r="H133" s="140">
        <v>130</v>
      </c>
      <c r="I133" s="141"/>
      <c r="J133" s="142">
        <f t="shared" si="0"/>
        <v>0</v>
      </c>
      <c r="K133" s="143"/>
      <c r="L133" s="28"/>
      <c r="M133" s="144" t="s">
        <v>1</v>
      </c>
      <c r="N133" s="145" t="s">
        <v>38</v>
      </c>
      <c r="P133" s="146">
        <f t="shared" si="1"/>
        <v>0</v>
      </c>
      <c r="Q133" s="146">
        <v>3.8999999999999998E-3</v>
      </c>
      <c r="R133" s="146">
        <f t="shared" si="2"/>
        <v>0.50700000000000001</v>
      </c>
      <c r="S133" s="146">
        <v>0</v>
      </c>
      <c r="T133" s="147">
        <f t="shared" si="3"/>
        <v>0</v>
      </c>
      <c r="AR133" s="148" t="s">
        <v>163</v>
      </c>
      <c r="AT133" s="148" t="s">
        <v>159</v>
      </c>
      <c r="AU133" s="148" t="s">
        <v>164</v>
      </c>
      <c r="AY133" s="13" t="s">
        <v>157</v>
      </c>
      <c r="BE133" s="149">
        <f t="shared" si="4"/>
        <v>0</v>
      </c>
      <c r="BF133" s="149">
        <f t="shared" si="5"/>
        <v>0</v>
      </c>
      <c r="BG133" s="149">
        <f t="shared" si="6"/>
        <v>0</v>
      </c>
      <c r="BH133" s="149">
        <f t="shared" si="7"/>
        <v>0</v>
      </c>
      <c r="BI133" s="149">
        <f t="shared" si="8"/>
        <v>0</v>
      </c>
      <c r="BJ133" s="13" t="s">
        <v>164</v>
      </c>
      <c r="BK133" s="149">
        <f t="shared" si="9"/>
        <v>0</v>
      </c>
      <c r="BL133" s="13" t="s">
        <v>163</v>
      </c>
      <c r="BM133" s="148" t="s">
        <v>1901</v>
      </c>
    </row>
    <row r="134" spans="2:65" s="1" customFormat="1" ht="24.2" customHeight="1">
      <c r="B134" s="135"/>
      <c r="C134" s="136" t="s">
        <v>175</v>
      </c>
      <c r="D134" s="136" t="s">
        <v>159</v>
      </c>
      <c r="E134" s="137" t="s">
        <v>1902</v>
      </c>
      <c r="F134" s="138" t="s">
        <v>1903</v>
      </c>
      <c r="G134" s="139" t="s">
        <v>167</v>
      </c>
      <c r="H134" s="140">
        <v>22.858000000000001</v>
      </c>
      <c r="I134" s="141"/>
      <c r="J134" s="142">
        <f t="shared" si="0"/>
        <v>0</v>
      </c>
      <c r="K134" s="143"/>
      <c r="L134" s="28"/>
      <c r="M134" s="144" t="s">
        <v>1</v>
      </c>
      <c r="N134" s="145" t="s">
        <v>38</v>
      </c>
      <c r="P134" s="146">
        <f t="shared" si="1"/>
        <v>0</v>
      </c>
      <c r="Q134" s="146">
        <v>0</v>
      </c>
      <c r="R134" s="146">
        <f t="shared" si="2"/>
        <v>0</v>
      </c>
      <c r="S134" s="146">
        <v>0</v>
      </c>
      <c r="T134" s="147">
        <f t="shared" si="3"/>
        <v>0</v>
      </c>
      <c r="AR134" s="148" t="s">
        <v>163</v>
      </c>
      <c r="AT134" s="148" t="s">
        <v>159</v>
      </c>
      <c r="AU134" s="148" t="s">
        <v>164</v>
      </c>
      <c r="AY134" s="13" t="s">
        <v>157</v>
      </c>
      <c r="BE134" s="149">
        <f t="shared" si="4"/>
        <v>0</v>
      </c>
      <c r="BF134" s="149">
        <f t="shared" si="5"/>
        <v>0</v>
      </c>
      <c r="BG134" s="149">
        <f t="shared" si="6"/>
        <v>0</v>
      </c>
      <c r="BH134" s="149">
        <f t="shared" si="7"/>
        <v>0</v>
      </c>
      <c r="BI134" s="149">
        <f t="shared" si="8"/>
        <v>0</v>
      </c>
      <c r="BJ134" s="13" t="s">
        <v>164</v>
      </c>
      <c r="BK134" s="149">
        <f t="shared" si="9"/>
        <v>0</v>
      </c>
      <c r="BL134" s="13" t="s">
        <v>163</v>
      </c>
      <c r="BM134" s="148" t="s">
        <v>1904</v>
      </c>
    </row>
    <row r="135" spans="2:65" s="1" customFormat="1" ht="21.75" customHeight="1">
      <c r="B135" s="135"/>
      <c r="C135" s="136" t="s">
        <v>171</v>
      </c>
      <c r="D135" s="136" t="s">
        <v>159</v>
      </c>
      <c r="E135" s="137" t="s">
        <v>1905</v>
      </c>
      <c r="F135" s="138" t="s">
        <v>1906</v>
      </c>
      <c r="G135" s="139" t="s">
        <v>167</v>
      </c>
      <c r="H135" s="140">
        <v>76.194000000000003</v>
      </c>
      <c r="I135" s="141"/>
      <c r="J135" s="142">
        <f t="shared" si="0"/>
        <v>0</v>
      </c>
      <c r="K135" s="143"/>
      <c r="L135" s="28"/>
      <c r="M135" s="144" t="s">
        <v>1</v>
      </c>
      <c r="N135" s="145" t="s">
        <v>38</v>
      </c>
      <c r="P135" s="146">
        <f t="shared" si="1"/>
        <v>0</v>
      </c>
      <c r="Q135" s="146">
        <v>0</v>
      </c>
      <c r="R135" s="146">
        <f t="shared" si="2"/>
        <v>0</v>
      </c>
      <c r="S135" s="146">
        <v>0</v>
      </c>
      <c r="T135" s="147">
        <f t="shared" si="3"/>
        <v>0</v>
      </c>
      <c r="AR135" s="148" t="s">
        <v>163</v>
      </c>
      <c r="AT135" s="148" t="s">
        <v>159</v>
      </c>
      <c r="AU135" s="148" t="s">
        <v>164</v>
      </c>
      <c r="AY135" s="13" t="s">
        <v>157</v>
      </c>
      <c r="BE135" s="149">
        <f t="shared" si="4"/>
        <v>0</v>
      </c>
      <c r="BF135" s="149">
        <f t="shared" si="5"/>
        <v>0</v>
      </c>
      <c r="BG135" s="149">
        <f t="shared" si="6"/>
        <v>0</v>
      </c>
      <c r="BH135" s="149">
        <f t="shared" si="7"/>
        <v>0</v>
      </c>
      <c r="BI135" s="149">
        <f t="shared" si="8"/>
        <v>0</v>
      </c>
      <c r="BJ135" s="13" t="s">
        <v>164</v>
      </c>
      <c r="BK135" s="149">
        <f t="shared" si="9"/>
        <v>0</v>
      </c>
      <c r="BL135" s="13" t="s">
        <v>163</v>
      </c>
      <c r="BM135" s="148" t="s">
        <v>1907</v>
      </c>
    </row>
    <row r="136" spans="2:65" s="1" customFormat="1" ht="37.9" customHeight="1">
      <c r="B136" s="135"/>
      <c r="C136" s="136" t="s">
        <v>182</v>
      </c>
      <c r="D136" s="136" t="s">
        <v>159</v>
      </c>
      <c r="E136" s="137" t="s">
        <v>169</v>
      </c>
      <c r="F136" s="138" t="s">
        <v>170</v>
      </c>
      <c r="G136" s="139" t="s">
        <v>167</v>
      </c>
      <c r="H136" s="140">
        <v>22.858000000000001</v>
      </c>
      <c r="I136" s="141"/>
      <c r="J136" s="142">
        <f t="shared" si="0"/>
        <v>0</v>
      </c>
      <c r="K136" s="143"/>
      <c r="L136" s="28"/>
      <c r="M136" s="144" t="s">
        <v>1</v>
      </c>
      <c r="N136" s="145" t="s">
        <v>38</v>
      </c>
      <c r="P136" s="146">
        <f t="shared" si="1"/>
        <v>0</v>
      </c>
      <c r="Q136" s="146">
        <v>0</v>
      </c>
      <c r="R136" s="146">
        <f t="shared" si="2"/>
        <v>0</v>
      </c>
      <c r="S136" s="146">
        <v>0</v>
      </c>
      <c r="T136" s="147">
        <f t="shared" si="3"/>
        <v>0</v>
      </c>
      <c r="AR136" s="148" t="s">
        <v>163</v>
      </c>
      <c r="AT136" s="148" t="s">
        <v>159</v>
      </c>
      <c r="AU136" s="148" t="s">
        <v>164</v>
      </c>
      <c r="AY136" s="13" t="s">
        <v>157</v>
      </c>
      <c r="BE136" s="149">
        <f t="shared" si="4"/>
        <v>0</v>
      </c>
      <c r="BF136" s="149">
        <f t="shared" si="5"/>
        <v>0</v>
      </c>
      <c r="BG136" s="149">
        <f t="shared" si="6"/>
        <v>0</v>
      </c>
      <c r="BH136" s="149">
        <f t="shared" si="7"/>
        <v>0</v>
      </c>
      <c r="BI136" s="149">
        <f t="shared" si="8"/>
        <v>0</v>
      </c>
      <c r="BJ136" s="13" t="s">
        <v>164</v>
      </c>
      <c r="BK136" s="149">
        <f t="shared" si="9"/>
        <v>0</v>
      </c>
      <c r="BL136" s="13" t="s">
        <v>163</v>
      </c>
      <c r="BM136" s="148" t="s">
        <v>1908</v>
      </c>
    </row>
    <row r="137" spans="2:65" s="1" customFormat="1" ht="24.2" customHeight="1">
      <c r="B137" s="135"/>
      <c r="C137" s="136" t="s">
        <v>174</v>
      </c>
      <c r="D137" s="136" t="s">
        <v>159</v>
      </c>
      <c r="E137" s="137" t="s">
        <v>1258</v>
      </c>
      <c r="F137" s="138" t="s">
        <v>1259</v>
      </c>
      <c r="G137" s="139" t="s">
        <v>167</v>
      </c>
      <c r="H137" s="140">
        <v>76.194000000000003</v>
      </c>
      <c r="I137" s="141"/>
      <c r="J137" s="142">
        <f t="shared" si="0"/>
        <v>0</v>
      </c>
      <c r="K137" s="143"/>
      <c r="L137" s="28"/>
      <c r="M137" s="144" t="s">
        <v>1</v>
      </c>
      <c r="N137" s="145" t="s">
        <v>38</v>
      </c>
      <c r="P137" s="146">
        <f t="shared" si="1"/>
        <v>0</v>
      </c>
      <c r="Q137" s="146">
        <v>0</v>
      </c>
      <c r="R137" s="146">
        <f t="shared" si="2"/>
        <v>0</v>
      </c>
      <c r="S137" s="146">
        <v>0</v>
      </c>
      <c r="T137" s="147">
        <f t="shared" si="3"/>
        <v>0</v>
      </c>
      <c r="AR137" s="148" t="s">
        <v>163</v>
      </c>
      <c r="AT137" s="148" t="s">
        <v>159</v>
      </c>
      <c r="AU137" s="148" t="s">
        <v>164</v>
      </c>
      <c r="AY137" s="13" t="s">
        <v>157</v>
      </c>
      <c r="BE137" s="149">
        <f t="shared" si="4"/>
        <v>0</v>
      </c>
      <c r="BF137" s="149">
        <f t="shared" si="5"/>
        <v>0</v>
      </c>
      <c r="BG137" s="149">
        <f t="shared" si="6"/>
        <v>0</v>
      </c>
      <c r="BH137" s="149">
        <f t="shared" si="7"/>
        <v>0</v>
      </c>
      <c r="BI137" s="149">
        <f t="shared" si="8"/>
        <v>0</v>
      </c>
      <c r="BJ137" s="13" t="s">
        <v>164</v>
      </c>
      <c r="BK137" s="149">
        <f t="shared" si="9"/>
        <v>0</v>
      </c>
      <c r="BL137" s="13" t="s">
        <v>163</v>
      </c>
      <c r="BM137" s="148" t="s">
        <v>1909</v>
      </c>
    </row>
    <row r="138" spans="2:65" s="1" customFormat="1" ht="33" customHeight="1">
      <c r="B138" s="135"/>
      <c r="C138" s="136" t="s">
        <v>189</v>
      </c>
      <c r="D138" s="136" t="s">
        <v>159</v>
      </c>
      <c r="E138" s="137" t="s">
        <v>190</v>
      </c>
      <c r="F138" s="138" t="s">
        <v>191</v>
      </c>
      <c r="G138" s="139" t="s">
        <v>167</v>
      </c>
      <c r="H138" s="140">
        <v>34.670999999999999</v>
      </c>
      <c r="I138" s="141"/>
      <c r="J138" s="142">
        <f t="shared" si="0"/>
        <v>0</v>
      </c>
      <c r="K138" s="143"/>
      <c r="L138" s="28"/>
      <c r="M138" s="144" t="s">
        <v>1</v>
      </c>
      <c r="N138" s="145" t="s">
        <v>38</v>
      </c>
      <c r="P138" s="146">
        <f t="shared" si="1"/>
        <v>0</v>
      </c>
      <c r="Q138" s="146">
        <v>0</v>
      </c>
      <c r="R138" s="146">
        <f t="shared" si="2"/>
        <v>0</v>
      </c>
      <c r="S138" s="146">
        <v>0</v>
      </c>
      <c r="T138" s="147">
        <f t="shared" si="3"/>
        <v>0</v>
      </c>
      <c r="AR138" s="148" t="s">
        <v>163</v>
      </c>
      <c r="AT138" s="148" t="s">
        <v>159</v>
      </c>
      <c r="AU138" s="148" t="s">
        <v>164</v>
      </c>
      <c r="AY138" s="13" t="s">
        <v>157</v>
      </c>
      <c r="BE138" s="149">
        <f t="shared" si="4"/>
        <v>0</v>
      </c>
      <c r="BF138" s="149">
        <f t="shared" si="5"/>
        <v>0</v>
      </c>
      <c r="BG138" s="149">
        <f t="shared" si="6"/>
        <v>0</v>
      </c>
      <c r="BH138" s="149">
        <f t="shared" si="7"/>
        <v>0</v>
      </c>
      <c r="BI138" s="149">
        <f t="shared" si="8"/>
        <v>0</v>
      </c>
      <c r="BJ138" s="13" t="s">
        <v>164</v>
      </c>
      <c r="BK138" s="149">
        <f t="shared" si="9"/>
        <v>0</v>
      </c>
      <c r="BL138" s="13" t="s">
        <v>163</v>
      </c>
      <c r="BM138" s="148" t="s">
        <v>1910</v>
      </c>
    </row>
    <row r="139" spans="2:65" s="1" customFormat="1" ht="37.9" customHeight="1">
      <c r="B139" s="135"/>
      <c r="C139" s="136" t="s">
        <v>178</v>
      </c>
      <c r="D139" s="136" t="s">
        <v>159</v>
      </c>
      <c r="E139" s="137" t="s">
        <v>193</v>
      </c>
      <c r="F139" s="138" t="s">
        <v>194</v>
      </c>
      <c r="G139" s="139" t="s">
        <v>167</v>
      </c>
      <c r="H139" s="140">
        <v>693.42</v>
      </c>
      <c r="I139" s="141"/>
      <c r="J139" s="142">
        <f t="shared" si="0"/>
        <v>0</v>
      </c>
      <c r="K139" s="143"/>
      <c r="L139" s="28"/>
      <c r="M139" s="144" t="s">
        <v>1</v>
      </c>
      <c r="N139" s="145" t="s">
        <v>38</v>
      </c>
      <c r="P139" s="146">
        <f t="shared" si="1"/>
        <v>0</v>
      </c>
      <c r="Q139" s="146">
        <v>0</v>
      </c>
      <c r="R139" s="146">
        <f t="shared" si="2"/>
        <v>0</v>
      </c>
      <c r="S139" s="146">
        <v>0</v>
      </c>
      <c r="T139" s="147">
        <f t="shared" si="3"/>
        <v>0</v>
      </c>
      <c r="AR139" s="148" t="s">
        <v>163</v>
      </c>
      <c r="AT139" s="148" t="s">
        <v>159</v>
      </c>
      <c r="AU139" s="148" t="s">
        <v>164</v>
      </c>
      <c r="AY139" s="13" t="s">
        <v>157</v>
      </c>
      <c r="BE139" s="149">
        <f t="shared" si="4"/>
        <v>0</v>
      </c>
      <c r="BF139" s="149">
        <f t="shared" si="5"/>
        <v>0</v>
      </c>
      <c r="BG139" s="149">
        <f t="shared" si="6"/>
        <v>0</v>
      </c>
      <c r="BH139" s="149">
        <f t="shared" si="7"/>
        <v>0</v>
      </c>
      <c r="BI139" s="149">
        <f t="shared" si="8"/>
        <v>0</v>
      </c>
      <c r="BJ139" s="13" t="s">
        <v>164</v>
      </c>
      <c r="BK139" s="149">
        <f t="shared" si="9"/>
        <v>0</v>
      </c>
      <c r="BL139" s="13" t="s">
        <v>163</v>
      </c>
      <c r="BM139" s="148" t="s">
        <v>1911</v>
      </c>
    </row>
    <row r="140" spans="2:65" s="1" customFormat="1" ht="16.5" customHeight="1">
      <c r="B140" s="135"/>
      <c r="C140" s="136" t="s">
        <v>196</v>
      </c>
      <c r="D140" s="136" t="s">
        <v>159</v>
      </c>
      <c r="E140" s="137" t="s">
        <v>200</v>
      </c>
      <c r="F140" s="138" t="s">
        <v>201</v>
      </c>
      <c r="G140" s="139" t="s">
        <v>167</v>
      </c>
      <c r="H140" s="140">
        <v>34.670999999999999</v>
      </c>
      <c r="I140" s="141"/>
      <c r="J140" s="142">
        <f t="shared" si="0"/>
        <v>0</v>
      </c>
      <c r="K140" s="143"/>
      <c r="L140" s="28"/>
      <c r="M140" s="144" t="s">
        <v>1</v>
      </c>
      <c r="N140" s="145" t="s">
        <v>38</v>
      </c>
      <c r="P140" s="146">
        <f t="shared" si="1"/>
        <v>0</v>
      </c>
      <c r="Q140" s="146">
        <v>0</v>
      </c>
      <c r="R140" s="146">
        <f t="shared" si="2"/>
        <v>0</v>
      </c>
      <c r="S140" s="146">
        <v>0</v>
      </c>
      <c r="T140" s="147">
        <f t="shared" si="3"/>
        <v>0</v>
      </c>
      <c r="AR140" s="148" t="s">
        <v>163</v>
      </c>
      <c r="AT140" s="148" t="s">
        <v>159</v>
      </c>
      <c r="AU140" s="148" t="s">
        <v>164</v>
      </c>
      <c r="AY140" s="13" t="s">
        <v>157</v>
      </c>
      <c r="BE140" s="149">
        <f t="shared" si="4"/>
        <v>0</v>
      </c>
      <c r="BF140" s="149">
        <f t="shared" si="5"/>
        <v>0</v>
      </c>
      <c r="BG140" s="149">
        <f t="shared" si="6"/>
        <v>0</v>
      </c>
      <c r="BH140" s="149">
        <f t="shared" si="7"/>
        <v>0</v>
      </c>
      <c r="BI140" s="149">
        <f t="shared" si="8"/>
        <v>0</v>
      </c>
      <c r="BJ140" s="13" t="s">
        <v>164</v>
      </c>
      <c r="BK140" s="149">
        <f t="shared" si="9"/>
        <v>0</v>
      </c>
      <c r="BL140" s="13" t="s">
        <v>163</v>
      </c>
      <c r="BM140" s="148" t="s">
        <v>1912</v>
      </c>
    </row>
    <row r="141" spans="2:65" s="1" customFormat="1" ht="24.2" customHeight="1">
      <c r="B141" s="135"/>
      <c r="C141" s="136" t="s">
        <v>181</v>
      </c>
      <c r="D141" s="136" t="s">
        <v>159</v>
      </c>
      <c r="E141" s="137" t="s">
        <v>204</v>
      </c>
      <c r="F141" s="138" t="s">
        <v>205</v>
      </c>
      <c r="G141" s="139" t="s">
        <v>206</v>
      </c>
      <c r="H141" s="140">
        <v>68.649000000000001</v>
      </c>
      <c r="I141" s="141"/>
      <c r="J141" s="142">
        <f t="shared" si="0"/>
        <v>0</v>
      </c>
      <c r="K141" s="143"/>
      <c r="L141" s="28"/>
      <c r="M141" s="144" t="s">
        <v>1</v>
      </c>
      <c r="N141" s="145" t="s">
        <v>38</v>
      </c>
      <c r="P141" s="146">
        <f t="shared" si="1"/>
        <v>0</v>
      </c>
      <c r="Q141" s="146">
        <v>0</v>
      </c>
      <c r="R141" s="146">
        <f t="shared" si="2"/>
        <v>0</v>
      </c>
      <c r="S141" s="146">
        <v>0</v>
      </c>
      <c r="T141" s="147">
        <f t="shared" si="3"/>
        <v>0</v>
      </c>
      <c r="AR141" s="148" t="s">
        <v>163</v>
      </c>
      <c r="AT141" s="148" t="s">
        <v>159</v>
      </c>
      <c r="AU141" s="148" t="s">
        <v>164</v>
      </c>
      <c r="AY141" s="13" t="s">
        <v>157</v>
      </c>
      <c r="BE141" s="149">
        <f t="shared" si="4"/>
        <v>0</v>
      </c>
      <c r="BF141" s="149">
        <f t="shared" si="5"/>
        <v>0</v>
      </c>
      <c r="BG141" s="149">
        <f t="shared" si="6"/>
        <v>0</v>
      </c>
      <c r="BH141" s="149">
        <f t="shared" si="7"/>
        <v>0</v>
      </c>
      <c r="BI141" s="149">
        <f t="shared" si="8"/>
        <v>0</v>
      </c>
      <c r="BJ141" s="13" t="s">
        <v>164</v>
      </c>
      <c r="BK141" s="149">
        <f t="shared" si="9"/>
        <v>0</v>
      </c>
      <c r="BL141" s="13" t="s">
        <v>163</v>
      </c>
      <c r="BM141" s="148" t="s">
        <v>1913</v>
      </c>
    </row>
    <row r="142" spans="2:65" s="1" customFormat="1" ht="24.2" customHeight="1">
      <c r="B142" s="135"/>
      <c r="C142" s="136" t="s">
        <v>203</v>
      </c>
      <c r="D142" s="136" t="s">
        <v>159</v>
      </c>
      <c r="E142" s="137" t="s">
        <v>1265</v>
      </c>
      <c r="F142" s="138" t="s">
        <v>1266</v>
      </c>
      <c r="G142" s="139" t="s">
        <v>167</v>
      </c>
      <c r="H142" s="140">
        <v>41.523000000000003</v>
      </c>
      <c r="I142" s="141"/>
      <c r="J142" s="142">
        <f t="shared" si="0"/>
        <v>0</v>
      </c>
      <c r="K142" s="143"/>
      <c r="L142" s="28"/>
      <c r="M142" s="144" t="s">
        <v>1</v>
      </c>
      <c r="N142" s="145" t="s">
        <v>38</v>
      </c>
      <c r="P142" s="146">
        <f t="shared" si="1"/>
        <v>0</v>
      </c>
      <c r="Q142" s="146">
        <v>0</v>
      </c>
      <c r="R142" s="146">
        <f t="shared" si="2"/>
        <v>0</v>
      </c>
      <c r="S142" s="146">
        <v>0</v>
      </c>
      <c r="T142" s="147">
        <f t="shared" si="3"/>
        <v>0</v>
      </c>
      <c r="AR142" s="148" t="s">
        <v>163</v>
      </c>
      <c r="AT142" s="148" t="s">
        <v>159</v>
      </c>
      <c r="AU142" s="148" t="s">
        <v>164</v>
      </c>
      <c r="AY142" s="13" t="s">
        <v>157</v>
      </c>
      <c r="BE142" s="149">
        <f t="shared" si="4"/>
        <v>0</v>
      </c>
      <c r="BF142" s="149">
        <f t="shared" si="5"/>
        <v>0</v>
      </c>
      <c r="BG142" s="149">
        <f t="shared" si="6"/>
        <v>0</v>
      </c>
      <c r="BH142" s="149">
        <f t="shared" si="7"/>
        <v>0</v>
      </c>
      <c r="BI142" s="149">
        <f t="shared" si="8"/>
        <v>0</v>
      </c>
      <c r="BJ142" s="13" t="s">
        <v>164</v>
      </c>
      <c r="BK142" s="149">
        <f t="shared" si="9"/>
        <v>0</v>
      </c>
      <c r="BL142" s="13" t="s">
        <v>163</v>
      </c>
      <c r="BM142" s="148" t="s">
        <v>1914</v>
      </c>
    </row>
    <row r="143" spans="2:65" s="1" customFormat="1" ht="24.2" customHeight="1">
      <c r="B143" s="135"/>
      <c r="C143" s="136" t="s">
        <v>185</v>
      </c>
      <c r="D143" s="136" t="s">
        <v>159</v>
      </c>
      <c r="E143" s="137" t="s">
        <v>1268</v>
      </c>
      <c r="F143" s="138" t="s">
        <v>1269</v>
      </c>
      <c r="G143" s="139" t="s">
        <v>167</v>
      </c>
      <c r="H143" s="140">
        <v>26.67</v>
      </c>
      <c r="I143" s="141"/>
      <c r="J143" s="142">
        <f t="shared" si="0"/>
        <v>0</v>
      </c>
      <c r="K143" s="143"/>
      <c r="L143" s="28"/>
      <c r="M143" s="144" t="s">
        <v>1</v>
      </c>
      <c r="N143" s="145" t="s">
        <v>38</v>
      </c>
      <c r="P143" s="146">
        <f t="shared" si="1"/>
        <v>0</v>
      </c>
      <c r="Q143" s="146">
        <v>0</v>
      </c>
      <c r="R143" s="146">
        <f t="shared" si="2"/>
        <v>0</v>
      </c>
      <c r="S143" s="146">
        <v>0</v>
      </c>
      <c r="T143" s="147">
        <f t="shared" si="3"/>
        <v>0</v>
      </c>
      <c r="AR143" s="148" t="s">
        <v>163</v>
      </c>
      <c r="AT143" s="148" t="s">
        <v>159</v>
      </c>
      <c r="AU143" s="148" t="s">
        <v>164</v>
      </c>
      <c r="AY143" s="13" t="s">
        <v>157</v>
      </c>
      <c r="BE143" s="149">
        <f t="shared" si="4"/>
        <v>0</v>
      </c>
      <c r="BF143" s="149">
        <f t="shared" si="5"/>
        <v>0</v>
      </c>
      <c r="BG143" s="149">
        <f t="shared" si="6"/>
        <v>0</v>
      </c>
      <c r="BH143" s="149">
        <f t="shared" si="7"/>
        <v>0</v>
      </c>
      <c r="BI143" s="149">
        <f t="shared" si="8"/>
        <v>0</v>
      </c>
      <c r="BJ143" s="13" t="s">
        <v>164</v>
      </c>
      <c r="BK143" s="149">
        <f t="shared" si="9"/>
        <v>0</v>
      </c>
      <c r="BL143" s="13" t="s">
        <v>163</v>
      </c>
      <c r="BM143" s="148" t="s">
        <v>1915</v>
      </c>
    </row>
    <row r="144" spans="2:65" s="1" customFormat="1" ht="16.5" customHeight="1">
      <c r="B144" s="135"/>
      <c r="C144" s="150" t="s">
        <v>211</v>
      </c>
      <c r="D144" s="150" t="s">
        <v>276</v>
      </c>
      <c r="E144" s="151" t="s">
        <v>1271</v>
      </c>
      <c r="F144" s="152" t="s">
        <v>1272</v>
      </c>
      <c r="G144" s="153" t="s">
        <v>206</v>
      </c>
      <c r="H144" s="154">
        <v>44.805999999999997</v>
      </c>
      <c r="I144" s="155"/>
      <c r="J144" s="156">
        <f t="shared" si="0"/>
        <v>0</v>
      </c>
      <c r="K144" s="157"/>
      <c r="L144" s="158"/>
      <c r="M144" s="159" t="s">
        <v>1</v>
      </c>
      <c r="N144" s="160" t="s">
        <v>38</v>
      </c>
      <c r="P144" s="146">
        <f t="shared" si="1"/>
        <v>0</v>
      </c>
      <c r="Q144" s="146">
        <v>1</v>
      </c>
      <c r="R144" s="146">
        <f t="shared" si="2"/>
        <v>44.805999999999997</v>
      </c>
      <c r="S144" s="146">
        <v>0</v>
      </c>
      <c r="T144" s="147">
        <f t="shared" si="3"/>
        <v>0</v>
      </c>
      <c r="AR144" s="148" t="s">
        <v>174</v>
      </c>
      <c r="AT144" s="148" t="s">
        <v>276</v>
      </c>
      <c r="AU144" s="148" t="s">
        <v>164</v>
      </c>
      <c r="AY144" s="13" t="s">
        <v>157</v>
      </c>
      <c r="BE144" s="149">
        <f t="shared" si="4"/>
        <v>0</v>
      </c>
      <c r="BF144" s="149">
        <f t="shared" si="5"/>
        <v>0</v>
      </c>
      <c r="BG144" s="149">
        <f t="shared" si="6"/>
        <v>0</v>
      </c>
      <c r="BH144" s="149">
        <f t="shared" si="7"/>
        <v>0</v>
      </c>
      <c r="BI144" s="149">
        <f t="shared" si="8"/>
        <v>0</v>
      </c>
      <c r="BJ144" s="13" t="s">
        <v>164</v>
      </c>
      <c r="BK144" s="149">
        <f t="shared" si="9"/>
        <v>0</v>
      </c>
      <c r="BL144" s="13" t="s">
        <v>163</v>
      </c>
      <c r="BM144" s="148" t="s">
        <v>1916</v>
      </c>
    </row>
    <row r="145" spans="2:65" s="1" customFormat="1" ht="21.75" customHeight="1">
      <c r="B145" s="135"/>
      <c r="C145" s="136" t="s">
        <v>188</v>
      </c>
      <c r="D145" s="136" t="s">
        <v>159</v>
      </c>
      <c r="E145" s="137" t="s">
        <v>1274</v>
      </c>
      <c r="F145" s="138" t="s">
        <v>1275</v>
      </c>
      <c r="G145" s="139" t="s">
        <v>162</v>
      </c>
      <c r="H145" s="140">
        <v>53.34</v>
      </c>
      <c r="I145" s="141"/>
      <c r="J145" s="142">
        <f t="shared" si="0"/>
        <v>0</v>
      </c>
      <c r="K145" s="143"/>
      <c r="L145" s="28"/>
      <c r="M145" s="144" t="s">
        <v>1</v>
      </c>
      <c r="N145" s="145" t="s">
        <v>38</v>
      </c>
      <c r="P145" s="146">
        <f t="shared" si="1"/>
        <v>0</v>
      </c>
      <c r="Q145" s="146">
        <v>0</v>
      </c>
      <c r="R145" s="146">
        <f t="shared" si="2"/>
        <v>0</v>
      </c>
      <c r="S145" s="146">
        <v>0</v>
      </c>
      <c r="T145" s="147">
        <f t="shared" si="3"/>
        <v>0</v>
      </c>
      <c r="AR145" s="148" t="s">
        <v>163</v>
      </c>
      <c r="AT145" s="148" t="s">
        <v>159</v>
      </c>
      <c r="AU145" s="148" t="s">
        <v>164</v>
      </c>
      <c r="AY145" s="13" t="s">
        <v>157</v>
      </c>
      <c r="BE145" s="149">
        <f t="shared" si="4"/>
        <v>0</v>
      </c>
      <c r="BF145" s="149">
        <f t="shared" si="5"/>
        <v>0</v>
      </c>
      <c r="BG145" s="149">
        <f t="shared" si="6"/>
        <v>0</v>
      </c>
      <c r="BH145" s="149">
        <f t="shared" si="7"/>
        <v>0</v>
      </c>
      <c r="BI145" s="149">
        <f t="shared" si="8"/>
        <v>0</v>
      </c>
      <c r="BJ145" s="13" t="s">
        <v>164</v>
      </c>
      <c r="BK145" s="149">
        <f t="shared" si="9"/>
        <v>0</v>
      </c>
      <c r="BL145" s="13" t="s">
        <v>163</v>
      </c>
      <c r="BM145" s="148" t="s">
        <v>1917</v>
      </c>
    </row>
    <row r="146" spans="2:65" s="11" customFormat="1" ht="22.9" customHeight="1">
      <c r="B146" s="123"/>
      <c r="D146" s="124" t="s">
        <v>71</v>
      </c>
      <c r="E146" s="133" t="s">
        <v>164</v>
      </c>
      <c r="F146" s="133" t="s">
        <v>1277</v>
      </c>
      <c r="I146" s="126"/>
      <c r="J146" s="134">
        <f>BK146</f>
        <v>0</v>
      </c>
      <c r="L146" s="123"/>
      <c r="M146" s="128"/>
      <c r="P146" s="129">
        <f>P147</f>
        <v>0</v>
      </c>
      <c r="R146" s="129">
        <f>R147</f>
        <v>0</v>
      </c>
      <c r="T146" s="130">
        <f>T147</f>
        <v>0</v>
      </c>
      <c r="AR146" s="124" t="s">
        <v>80</v>
      </c>
      <c r="AT146" s="131" t="s">
        <v>71</v>
      </c>
      <c r="AU146" s="131" t="s">
        <v>80</v>
      </c>
      <c r="AY146" s="124" t="s">
        <v>157</v>
      </c>
      <c r="BK146" s="132">
        <f>BK147</f>
        <v>0</v>
      </c>
    </row>
    <row r="147" spans="2:65" s="1" customFormat="1" ht="33" customHeight="1">
      <c r="B147" s="135"/>
      <c r="C147" s="136" t="s">
        <v>219</v>
      </c>
      <c r="D147" s="136" t="s">
        <v>159</v>
      </c>
      <c r="E147" s="137" t="s">
        <v>1278</v>
      </c>
      <c r="F147" s="138" t="s">
        <v>1279</v>
      </c>
      <c r="G147" s="139" t="s">
        <v>162</v>
      </c>
      <c r="H147" s="140">
        <v>53.34</v>
      </c>
      <c r="I147" s="141"/>
      <c r="J147" s="142">
        <f>ROUND(I147*H147,2)</f>
        <v>0</v>
      </c>
      <c r="K147" s="143"/>
      <c r="L147" s="28"/>
      <c r="M147" s="144" t="s">
        <v>1</v>
      </c>
      <c r="N147" s="145" t="s">
        <v>38</v>
      </c>
      <c r="P147" s="146">
        <f>O147*H147</f>
        <v>0</v>
      </c>
      <c r="Q147" s="146">
        <v>0</v>
      </c>
      <c r="R147" s="146">
        <f>Q147*H147</f>
        <v>0</v>
      </c>
      <c r="S147" s="146">
        <v>0</v>
      </c>
      <c r="T147" s="147">
        <f>S147*H147</f>
        <v>0</v>
      </c>
      <c r="AR147" s="148" t="s">
        <v>163</v>
      </c>
      <c r="AT147" s="148" t="s">
        <v>159</v>
      </c>
      <c r="AU147" s="148" t="s">
        <v>164</v>
      </c>
      <c r="AY147" s="13" t="s">
        <v>157</v>
      </c>
      <c r="BE147" s="149">
        <f>IF(N147="základná",J147,0)</f>
        <v>0</v>
      </c>
      <c r="BF147" s="149">
        <f>IF(N147="znížená",J147,0)</f>
        <v>0</v>
      </c>
      <c r="BG147" s="149">
        <f>IF(N147="zákl. prenesená",J147,0)</f>
        <v>0</v>
      </c>
      <c r="BH147" s="149">
        <f>IF(N147="zníž. prenesená",J147,0)</f>
        <v>0</v>
      </c>
      <c r="BI147" s="149">
        <f>IF(N147="nulová",J147,0)</f>
        <v>0</v>
      </c>
      <c r="BJ147" s="13" t="s">
        <v>164</v>
      </c>
      <c r="BK147" s="149">
        <f>ROUND(I147*H147,2)</f>
        <v>0</v>
      </c>
      <c r="BL147" s="13" t="s">
        <v>163</v>
      </c>
      <c r="BM147" s="148" t="s">
        <v>1918</v>
      </c>
    </row>
    <row r="148" spans="2:65" s="11" customFormat="1" ht="22.9" customHeight="1">
      <c r="B148" s="123"/>
      <c r="D148" s="124" t="s">
        <v>71</v>
      </c>
      <c r="E148" s="133" t="s">
        <v>163</v>
      </c>
      <c r="F148" s="133" t="s">
        <v>1281</v>
      </c>
      <c r="I148" s="126"/>
      <c r="J148" s="134">
        <f>BK148</f>
        <v>0</v>
      </c>
      <c r="L148" s="123"/>
      <c r="M148" s="128"/>
      <c r="P148" s="129">
        <f>P149</f>
        <v>0</v>
      </c>
      <c r="R148" s="129">
        <f>R149</f>
        <v>15.12805077</v>
      </c>
      <c r="T148" s="130">
        <f>T149</f>
        <v>0</v>
      </c>
      <c r="AR148" s="124" t="s">
        <v>80</v>
      </c>
      <c r="AT148" s="131" t="s">
        <v>71</v>
      </c>
      <c r="AU148" s="131" t="s">
        <v>80</v>
      </c>
      <c r="AY148" s="124" t="s">
        <v>157</v>
      </c>
      <c r="BK148" s="132">
        <f>BK149</f>
        <v>0</v>
      </c>
    </row>
    <row r="149" spans="2:65" s="1" customFormat="1" ht="37.9" customHeight="1">
      <c r="B149" s="135"/>
      <c r="C149" s="136" t="s">
        <v>192</v>
      </c>
      <c r="D149" s="136" t="s">
        <v>159</v>
      </c>
      <c r="E149" s="137" t="s">
        <v>1282</v>
      </c>
      <c r="F149" s="138" t="s">
        <v>1283</v>
      </c>
      <c r="G149" s="139" t="s">
        <v>167</v>
      </c>
      <c r="H149" s="140">
        <v>8.0009999999999994</v>
      </c>
      <c r="I149" s="141"/>
      <c r="J149" s="142">
        <f>ROUND(I149*H149,2)</f>
        <v>0</v>
      </c>
      <c r="K149" s="143"/>
      <c r="L149" s="28"/>
      <c r="M149" s="144" t="s">
        <v>1</v>
      </c>
      <c r="N149" s="145" t="s">
        <v>38</v>
      </c>
      <c r="P149" s="146">
        <f>O149*H149</f>
        <v>0</v>
      </c>
      <c r="Q149" s="146">
        <v>1.8907700000000001</v>
      </c>
      <c r="R149" s="146">
        <f>Q149*H149</f>
        <v>15.12805077</v>
      </c>
      <c r="S149" s="146">
        <v>0</v>
      </c>
      <c r="T149" s="147">
        <f>S149*H149</f>
        <v>0</v>
      </c>
      <c r="AR149" s="148" t="s">
        <v>163</v>
      </c>
      <c r="AT149" s="148" t="s">
        <v>159</v>
      </c>
      <c r="AU149" s="148" t="s">
        <v>164</v>
      </c>
      <c r="AY149" s="13" t="s">
        <v>157</v>
      </c>
      <c r="BE149" s="149">
        <f>IF(N149="základná",J149,0)</f>
        <v>0</v>
      </c>
      <c r="BF149" s="149">
        <f>IF(N149="znížená",J149,0)</f>
        <v>0</v>
      </c>
      <c r="BG149" s="149">
        <f>IF(N149="zákl. prenesená",J149,0)</f>
        <v>0</v>
      </c>
      <c r="BH149" s="149">
        <f>IF(N149="zníž. prenesená",J149,0)</f>
        <v>0</v>
      </c>
      <c r="BI149" s="149">
        <f>IF(N149="nulová",J149,0)</f>
        <v>0</v>
      </c>
      <c r="BJ149" s="13" t="s">
        <v>164</v>
      </c>
      <c r="BK149" s="149">
        <f>ROUND(I149*H149,2)</f>
        <v>0</v>
      </c>
      <c r="BL149" s="13" t="s">
        <v>163</v>
      </c>
      <c r="BM149" s="148" t="s">
        <v>1919</v>
      </c>
    </row>
    <row r="150" spans="2:65" s="11" customFormat="1" ht="22.9" customHeight="1">
      <c r="B150" s="123"/>
      <c r="D150" s="124" t="s">
        <v>71</v>
      </c>
      <c r="E150" s="133" t="s">
        <v>175</v>
      </c>
      <c r="F150" s="133" t="s">
        <v>1920</v>
      </c>
      <c r="I150" s="126"/>
      <c r="J150" s="134">
        <f>BK150</f>
        <v>0</v>
      </c>
      <c r="L150" s="123"/>
      <c r="M150" s="128"/>
      <c r="P150" s="129">
        <f>SUM(P151:P153)</f>
        <v>0</v>
      </c>
      <c r="R150" s="129">
        <f>SUM(R151:R153)</f>
        <v>3.5080992000000002</v>
      </c>
      <c r="T150" s="130">
        <f>SUM(T151:T153)</f>
        <v>0</v>
      </c>
      <c r="AR150" s="124" t="s">
        <v>80</v>
      </c>
      <c r="AT150" s="131" t="s">
        <v>71</v>
      </c>
      <c r="AU150" s="131" t="s">
        <v>80</v>
      </c>
      <c r="AY150" s="124" t="s">
        <v>157</v>
      </c>
      <c r="BK150" s="132">
        <f>SUM(BK151:BK153)</f>
        <v>0</v>
      </c>
    </row>
    <row r="151" spans="2:65" s="1" customFormat="1" ht="37.9" customHeight="1">
      <c r="B151" s="135"/>
      <c r="C151" s="136" t="s">
        <v>226</v>
      </c>
      <c r="D151" s="136" t="s">
        <v>159</v>
      </c>
      <c r="E151" s="137" t="s">
        <v>1921</v>
      </c>
      <c r="F151" s="138" t="s">
        <v>1922</v>
      </c>
      <c r="G151" s="139" t="s">
        <v>162</v>
      </c>
      <c r="H151" s="140">
        <v>6.84</v>
      </c>
      <c r="I151" s="141"/>
      <c r="J151" s="142">
        <f>ROUND(I151*H151,2)</f>
        <v>0</v>
      </c>
      <c r="K151" s="143"/>
      <c r="L151" s="28"/>
      <c r="M151" s="144" t="s">
        <v>1</v>
      </c>
      <c r="N151" s="145" t="s">
        <v>38</v>
      </c>
      <c r="P151" s="146">
        <f>O151*H151</f>
        <v>0</v>
      </c>
      <c r="Q151" s="146">
        <v>0.17157</v>
      </c>
      <c r="R151" s="146">
        <f>Q151*H151</f>
        <v>1.1735388</v>
      </c>
      <c r="S151" s="146">
        <v>0</v>
      </c>
      <c r="T151" s="147">
        <f>S151*H151</f>
        <v>0</v>
      </c>
      <c r="AR151" s="148" t="s">
        <v>163</v>
      </c>
      <c r="AT151" s="148" t="s">
        <v>159</v>
      </c>
      <c r="AU151" s="148" t="s">
        <v>164</v>
      </c>
      <c r="AY151" s="13" t="s">
        <v>157</v>
      </c>
      <c r="BE151" s="149">
        <f>IF(N151="základná",J151,0)</f>
        <v>0</v>
      </c>
      <c r="BF151" s="149">
        <f>IF(N151="znížená",J151,0)</f>
        <v>0</v>
      </c>
      <c r="BG151" s="149">
        <f>IF(N151="zákl. prenesená",J151,0)</f>
        <v>0</v>
      </c>
      <c r="BH151" s="149">
        <f>IF(N151="zníž. prenesená",J151,0)</f>
        <v>0</v>
      </c>
      <c r="BI151" s="149">
        <f>IF(N151="nulová",J151,0)</f>
        <v>0</v>
      </c>
      <c r="BJ151" s="13" t="s">
        <v>164</v>
      </c>
      <c r="BK151" s="149">
        <f>ROUND(I151*H151,2)</f>
        <v>0</v>
      </c>
      <c r="BL151" s="13" t="s">
        <v>163</v>
      </c>
      <c r="BM151" s="148" t="s">
        <v>1923</v>
      </c>
    </row>
    <row r="152" spans="2:65" s="1" customFormat="1" ht="37.9" customHeight="1">
      <c r="B152" s="135"/>
      <c r="C152" s="136" t="s">
        <v>195</v>
      </c>
      <c r="D152" s="136" t="s">
        <v>159</v>
      </c>
      <c r="E152" s="137" t="s">
        <v>1924</v>
      </c>
      <c r="F152" s="138" t="s">
        <v>1925</v>
      </c>
      <c r="G152" s="139" t="s">
        <v>162</v>
      </c>
      <c r="H152" s="140">
        <v>6.84</v>
      </c>
      <c r="I152" s="141"/>
      <c r="J152" s="142">
        <f>ROUND(I152*H152,2)</f>
        <v>0</v>
      </c>
      <c r="K152" s="143"/>
      <c r="L152" s="28"/>
      <c r="M152" s="144" t="s">
        <v>1</v>
      </c>
      <c r="N152" s="145" t="s">
        <v>38</v>
      </c>
      <c r="P152" s="146">
        <f>O152*H152</f>
        <v>0</v>
      </c>
      <c r="Q152" s="146">
        <v>0.34131</v>
      </c>
      <c r="R152" s="146">
        <f>Q152*H152</f>
        <v>2.3345604</v>
      </c>
      <c r="S152" s="146">
        <v>0</v>
      </c>
      <c r="T152" s="147">
        <f>S152*H152</f>
        <v>0</v>
      </c>
      <c r="AR152" s="148" t="s">
        <v>163</v>
      </c>
      <c r="AT152" s="148" t="s">
        <v>159</v>
      </c>
      <c r="AU152" s="148" t="s">
        <v>164</v>
      </c>
      <c r="AY152" s="13" t="s">
        <v>157</v>
      </c>
      <c r="BE152" s="149">
        <f>IF(N152="základná",J152,0)</f>
        <v>0</v>
      </c>
      <c r="BF152" s="149">
        <f>IF(N152="znížená",J152,0)</f>
        <v>0</v>
      </c>
      <c r="BG152" s="149">
        <f>IF(N152="zákl. prenesená",J152,0)</f>
        <v>0</v>
      </c>
      <c r="BH152" s="149">
        <f>IF(N152="zníž. prenesená",J152,0)</f>
        <v>0</v>
      </c>
      <c r="BI152" s="149">
        <f>IF(N152="nulová",J152,0)</f>
        <v>0</v>
      </c>
      <c r="BJ152" s="13" t="s">
        <v>164</v>
      </c>
      <c r="BK152" s="149">
        <f>ROUND(I152*H152,2)</f>
        <v>0</v>
      </c>
      <c r="BL152" s="13" t="s">
        <v>163</v>
      </c>
      <c r="BM152" s="148" t="s">
        <v>1926</v>
      </c>
    </row>
    <row r="153" spans="2:65" s="1" customFormat="1" ht="33" customHeight="1">
      <c r="B153" s="135"/>
      <c r="C153" s="150" t="s">
        <v>233</v>
      </c>
      <c r="D153" s="150" t="s">
        <v>276</v>
      </c>
      <c r="E153" s="151" t="s">
        <v>1927</v>
      </c>
      <c r="F153" s="152" t="s">
        <v>1928</v>
      </c>
      <c r="G153" s="153" t="s">
        <v>162</v>
      </c>
      <c r="H153" s="154">
        <v>6.84</v>
      </c>
      <c r="I153" s="155"/>
      <c r="J153" s="156">
        <f>ROUND(I153*H153,2)</f>
        <v>0</v>
      </c>
      <c r="K153" s="157"/>
      <c r="L153" s="158"/>
      <c r="M153" s="159" t="s">
        <v>1</v>
      </c>
      <c r="N153" s="160" t="s">
        <v>38</v>
      </c>
      <c r="P153" s="146">
        <f>O153*H153</f>
        <v>0</v>
      </c>
      <c r="Q153" s="146">
        <v>0</v>
      </c>
      <c r="R153" s="146">
        <f>Q153*H153</f>
        <v>0</v>
      </c>
      <c r="S153" s="146">
        <v>0</v>
      </c>
      <c r="T153" s="147">
        <f>S153*H153</f>
        <v>0</v>
      </c>
      <c r="AR153" s="148" t="s">
        <v>174</v>
      </c>
      <c r="AT153" s="148" t="s">
        <v>276</v>
      </c>
      <c r="AU153" s="148" t="s">
        <v>164</v>
      </c>
      <c r="AY153" s="13" t="s">
        <v>157</v>
      </c>
      <c r="BE153" s="149">
        <f>IF(N153="základná",J153,0)</f>
        <v>0</v>
      </c>
      <c r="BF153" s="149">
        <f>IF(N153="znížená",J153,0)</f>
        <v>0</v>
      </c>
      <c r="BG153" s="149">
        <f>IF(N153="zákl. prenesená",J153,0)</f>
        <v>0</v>
      </c>
      <c r="BH153" s="149">
        <f>IF(N153="zníž. prenesená",J153,0)</f>
        <v>0</v>
      </c>
      <c r="BI153" s="149">
        <f>IF(N153="nulová",J153,0)</f>
        <v>0</v>
      </c>
      <c r="BJ153" s="13" t="s">
        <v>164</v>
      </c>
      <c r="BK153" s="149">
        <f>ROUND(I153*H153,2)</f>
        <v>0</v>
      </c>
      <c r="BL153" s="13" t="s">
        <v>163</v>
      </c>
      <c r="BM153" s="148" t="s">
        <v>1929</v>
      </c>
    </row>
    <row r="154" spans="2:65" s="11" customFormat="1" ht="22.9" customHeight="1">
      <c r="B154" s="123"/>
      <c r="D154" s="124" t="s">
        <v>71</v>
      </c>
      <c r="E154" s="133" t="s">
        <v>174</v>
      </c>
      <c r="F154" s="133" t="s">
        <v>1304</v>
      </c>
      <c r="I154" s="126"/>
      <c r="J154" s="134">
        <f>BK154</f>
        <v>0</v>
      </c>
      <c r="L154" s="123"/>
      <c r="M154" s="128"/>
      <c r="P154" s="129">
        <f>SUM(P155:P179)</f>
        <v>0</v>
      </c>
      <c r="R154" s="129">
        <f>SUM(R155:R179)</f>
        <v>0.16188400000000006</v>
      </c>
      <c r="T154" s="130">
        <f>SUM(T155:T179)</f>
        <v>0</v>
      </c>
      <c r="AR154" s="124" t="s">
        <v>80</v>
      </c>
      <c r="AT154" s="131" t="s">
        <v>71</v>
      </c>
      <c r="AU154" s="131" t="s">
        <v>80</v>
      </c>
      <c r="AY154" s="124" t="s">
        <v>157</v>
      </c>
      <c r="BK154" s="132">
        <f>SUM(BK155:BK179)</f>
        <v>0</v>
      </c>
    </row>
    <row r="155" spans="2:65" s="1" customFormat="1" ht="16.5" customHeight="1">
      <c r="B155" s="135"/>
      <c r="C155" s="136" t="s">
        <v>199</v>
      </c>
      <c r="D155" s="136" t="s">
        <v>159</v>
      </c>
      <c r="E155" s="137" t="s">
        <v>1930</v>
      </c>
      <c r="F155" s="138" t="s">
        <v>1931</v>
      </c>
      <c r="G155" s="139" t="s">
        <v>300</v>
      </c>
      <c r="H155" s="140">
        <v>6</v>
      </c>
      <c r="I155" s="141"/>
      <c r="J155" s="142">
        <f t="shared" ref="J155:J179" si="10">ROUND(I155*H155,2)</f>
        <v>0</v>
      </c>
      <c r="K155" s="143"/>
      <c r="L155" s="28"/>
      <c r="M155" s="144" t="s">
        <v>1</v>
      </c>
      <c r="N155" s="145" t="s">
        <v>38</v>
      </c>
      <c r="P155" s="146">
        <f t="shared" ref="P155:P179" si="11">O155*H155</f>
        <v>0</v>
      </c>
      <c r="Q155" s="146">
        <v>2.1000000000000001E-4</v>
      </c>
      <c r="R155" s="146">
        <f t="shared" ref="R155:R179" si="12">Q155*H155</f>
        <v>1.2600000000000001E-3</v>
      </c>
      <c r="S155" s="146">
        <v>0</v>
      </c>
      <c r="T155" s="147">
        <f t="shared" ref="T155:T179" si="13">S155*H155</f>
        <v>0</v>
      </c>
      <c r="AR155" s="148" t="s">
        <v>274</v>
      </c>
      <c r="AT155" s="148" t="s">
        <v>159</v>
      </c>
      <c r="AU155" s="148" t="s">
        <v>164</v>
      </c>
      <c r="AY155" s="13" t="s">
        <v>157</v>
      </c>
      <c r="BE155" s="149">
        <f t="shared" ref="BE155:BE179" si="14">IF(N155="základná",J155,0)</f>
        <v>0</v>
      </c>
      <c r="BF155" s="149">
        <f t="shared" ref="BF155:BF179" si="15">IF(N155="znížená",J155,0)</f>
        <v>0</v>
      </c>
      <c r="BG155" s="149">
        <f t="shared" ref="BG155:BG179" si="16">IF(N155="zákl. prenesená",J155,0)</f>
        <v>0</v>
      </c>
      <c r="BH155" s="149">
        <f t="shared" ref="BH155:BH179" si="17">IF(N155="zníž. prenesená",J155,0)</f>
        <v>0</v>
      </c>
      <c r="BI155" s="149">
        <f t="shared" ref="BI155:BI179" si="18">IF(N155="nulová",J155,0)</f>
        <v>0</v>
      </c>
      <c r="BJ155" s="13" t="s">
        <v>164</v>
      </c>
      <c r="BK155" s="149">
        <f t="shared" ref="BK155:BK179" si="19">ROUND(I155*H155,2)</f>
        <v>0</v>
      </c>
      <c r="BL155" s="13" t="s">
        <v>274</v>
      </c>
      <c r="BM155" s="148" t="s">
        <v>1932</v>
      </c>
    </row>
    <row r="156" spans="2:65" s="1" customFormat="1" ht="24.2" customHeight="1">
      <c r="B156" s="135"/>
      <c r="C156" s="150" t="s">
        <v>7</v>
      </c>
      <c r="D156" s="150" t="s">
        <v>276</v>
      </c>
      <c r="E156" s="151" t="s">
        <v>1933</v>
      </c>
      <c r="F156" s="152" t="s">
        <v>1934</v>
      </c>
      <c r="G156" s="153" t="s">
        <v>311</v>
      </c>
      <c r="H156" s="154">
        <v>6</v>
      </c>
      <c r="I156" s="155"/>
      <c r="J156" s="156">
        <f t="shared" si="10"/>
        <v>0</v>
      </c>
      <c r="K156" s="157"/>
      <c r="L156" s="158"/>
      <c r="M156" s="159" t="s">
        <v>1</v>
      </c>
      <c r="N156" s="160" t="s">
        <v>38</v>
      </c>
      <c r="P156" s="146">
        <f t="shared" si="11"/>
        <v>0</v>
      </c>
      <c r="Q156" s="146">
        <v>0</v>
      </c>
      <c r="R156" s="146">
        <f t="shared" si="12"/>
        <v>0</v>
      </c>
      <c r="S156" s="146">
        <v>0</v>
      </c>
      <c r="T156" s="147">
        <f t="shared" si="13"/>
        <v>0</v>
      </c>
      <c r="AR156" s="148" t="s">
        <v>619</v>
      </c>
      <c r="AT156" s="148" t="s">
        <v>276</v>
      </c>
      <c r="AU156" s="148" t="s">
        <v>164</v>
      </c>
      <c r="AY156" s="13" t="s">
        <v>157</v>
      </c>
      <c r="BE156" s="149">
        <f t="shared" si="14"/>
        <v>0</v>
      </c>
      <c r="BF156" s="149">
        <f t="shared" si="15"/>
        <v>0</v>
      </c>
      <c r="BG156" s="149">
        <f t="shared" si="16"/>
        <v>0</v>
      </c>
      <c r="BH156" s="149">
        <f t="shared" si="17"/>
        <v>0</v>
      </c>
      <c r="BI156" s="149">
        <f t="shared" si="18"/>
        <v>0</v>
      </c>
      <c r="BJ156" s="13" t="s">
        <v>164</v>
      </c>
      <c r="BK156" s="149">
        <f t="shared" si="19"/>
        <v>0</v>
      </c>
      <c r="BL156" s="13" t="s">
        <v>274</v>
      </c>
      <c r="BM156" s="148" t="s">
        <v>1935</v>
      </c>
    </row>
    <row r="157" spans="2:65" s="1" customFormat="1" ht="24.2" customHeight="1">
      <c r="B157" s="135"/>
      <c r="C157" s="136" t="s">
        <v>202</v>
      </c>
      <c r="D157" s="136" t="s">
        <v>159</v>
      </c>
      <c r="E157" s="137" t="s">
        <v>1305</v>
      </c>
      <c r="F157" s="138" t="s">
        <v>1306</v>
      </c>
      <c r="G157" s="139" t="s">
        <v>311</v>
      </c>
      <c r="H157" s="140">
        <v>81.900000000000006</v>
      </c>
      <c r="I157" s="141"/>
      <c r="J157" s="142">
        <f t="shared" si="10"/>
        <v>0</v>
      </c>
      <c r="K157" s="143"/>
      <c r="L157" s="28"/>
      <c r="M157" s="144" t="s">
        <v>1</v>
      </c>
      <c r="N157" s="145" t="s">
        <v>38</v>
      </c>
      <c r="P157" s="146">
        <f t="shared" si="11"/>
        <v>0</v>
      </c>
      <c r="Q157" s="146">
        <v>1.0000000000000001E-5</v>
      </c>
      <c r="R157" s="146">
        <f t="shared" si="12"/>
        <v>8.1900000000000017E-4</v>
      </c>
      <c r="S157" s="146">
        <v>0</v>
      </c>
      <c r="T157" s="147">
        <f t="shared" si="13"/>
        <v>0</v>
      </c>
      <c r="AR157" s="148" t="s">
        <v>163</v>
      </c>
      <c r="AT157" s="148" t="s">
        <v>159</v>
      </c>
      <c r="AU157" s="148" t="s">
        <v>164</v>
      </c>
      <c r="AY157" s="13" t="s">
        <v>157</v>
      </c>
      <c r="BE157" s="149">
        <f t="shared" si="14"/>
        <v>0</v>
      </c>
      <c r="BF157" s="149">
        <f t="shared" si="15"/>
        <v>0</v>
      </c>
      <c r="BG157" s="149">
        <f t="shared" si="16"/>
        <v>0</v>
      </c>
      <c r="BH157" s="149">
        <f t="shared" si="17"/>
        <v>0</v>
      </c>
      <c r="BI157" s="149">
        <f t="shared" si="18"/>
        <v>0</v>
      </c>
      <c r="BJ157" s="13" t="s">
        <v>164</v>
      </c>
      <c r="BK157" s="149">
        <f t="shared" si="19"/>
        <v>0</v>
      </c>
      <c r="BL157" s="13" t="s">
        <v>163</v>
      </c>
      <c r="BM157" s="148" t="s">
        <v>1936</v>
      </c>
    </row>
    <row r="158" spans="2:65" s="1" customFormat="1" ht="33" customHeight="1">
      <c r="B158" s="135"/>
      <c r="C158" s="150" t="s">
        <v>247</v>
      </c>
      <c r="D158" s="150" t="s">
        <v>276</v>
      </c>
      <c r="E158" s="151" t="s">
        <v>1308</v>
      </c>
      <c r="F158" s="152" t="s">
        <v>1309</v>
      </c>
      <c r="G158" s="153" t="s">
        <v>300</v>
      </c>
      <c r="H158" s="154">
        <v>20.475000000000001</v>
      </c>
      <c r="I158" s="155"/>
      <c r="J158" s="156">
        <f t="shared" si="10"/>
        <v>0</v>
      </c>
      <c r="K158" s="157"/>
      <c r="L158" s="158"/>
      <c r="M158" s="159" t="s">
        <v>1</v>
      </c>
      <c r="N158" s="160" t="s">
        <v>38</v>
      </c>
      <c r="P158" s="146">
        <f t="shared" si="11"/>
        <v>0</v>
      </c>
      <c r="Q158" s="146">
        <v>6.4999999999999997E-3</v>
      </c>
      <c r="R158" s="146">
        <f t="shared" si="12"/>
        <v>0.1330875</v>
      </c>
      <c r="S158" s="146">
        <v>0</v>
      </c>
      <c r="T158" s="147">
        <f t="shared" si="13"/>
        <v>0</v>
      </c>
      <c r="AR158" s="148" t="s">
        <v>174</v>
      </c>
      <c r="AT158" s="148" t="s">
        <v>276</v>
      </c>
      <c r="AU158" s="148" t="s">
        <v>164</v>
      </c>
      <c r="AY158" s="13" t="s">
        <v>157</v>
      </c>
      <c r="BE158" s="149">
        <f t="shared" si="14"/>
        <v>0</v>
      </c>
      <c r="BF158" s="149">
        <f t="shared" si="15"/>
        <v>0</v>
      </c>
      <c r="BG158" s="149">
        <f t="shared" si="16"/>
        <v>0</v>
      </c>
      <c r="BH158" s="149">
        <f t="shared" si="17"/>
        <v>0</v>
      </c>
      <c r="BI158" s="149">
        <f t="shared" si="18"/>
        <v>0</v>
      </c>
      <c r="BJ158" s="13" t="s">
        <v>164</v>
      </c>
      <c r="BK158" s="149">
        <f t="shared" si="19"/>
        <v>0</v>
      </c>
      <c r="BL158" s="13" t="s">
        <v>163</v>
      </c>
      <c r="BM158" s="148" t="s">
        <v>1937</v>
      </c>
    </row>
    <row r="159" spans="2:65" s="1" customFormat="1" ht="24.2" customHeight="1">
      <c r="B159" s="135"/>
      <c r="C159" s="136" t="s">
        <v>207</v>
      </c>
      <c r="D159" s="136" t="s">
        <v>159</v>
      </c>
      <c r="E159" s="137" t="s">
        <v>1938</v>
      </c>
      <c r="F159" s="138" t="s">
        <v>1939</v>
      </c>
      <c r="G159" s="139" t="s">
        <v>311</v>
      </c>
      <c r="H159" s="140">
        <v>6.7</v>
      </c>
      <c r="I159" s="141"/>
      <c r="J159" s="142">
        <f t="shared" si="10"/>
        <v>0</v>
      </c>
      <c r="K159" s="143"/>
      <c r="L159" s="28"/>
      <c r="M159" s="144" t="s">
        <v>1</v>
      </c>
      <c r="N159" s="145" t="s">
        <v>38</v>
      </c>
      <c r="P159" s="146">
        <f t="shared" si="11"/>
        <v>0</v>
      </c>
      <c r="Q159" s="146">
        <v>1.0000000000000001E-5</v>
      </c>
      <c r="R159" s="146">
        <f t="shared" si="12"/>
        <v>6.7000000000000002E-5</v>
      </c>
      <c r="S159" s="146">
        <v>0</v>
      </c>
      <c r="T159" s="147">
        <f t="shared" si="13"/>
        <v>0</v>
      </c>
      <c r="AR159" s="148" t="s">
        <v>163</v>
      </c>
      <c r="AT159" s="148" t="s">
        <v>159</v>
      </c>
      <c r="AU159" s="148" t="s">
        <v>164</v>
      </c>
      <c r="AY159" s="13" t="s">
        <v>157</v>
      </c>
      <c r="BE159" s="149">
        <f t="shared" si="14"/>
        <v>0</v>
      </c>
      <c r="BF159" s="149">
        <f t="shared" si="15"/>
        <v>0</v>
      </c>
      <c r="BG159" s="149">
        <f t="shared" si="16"/>
        <v>0</v>
      </c>
      <c r="BH159" s="149">
        <f t="shared" si="17"/>
        <v>0</v>
      </c>
      <c r="BI159" s="149">
        <f t="shared" si="18"/>
        <v>0</v>
      </c>
      <c r="BJ159" s="13" t="s">
        <v>164</v>
      </c>
      <c r="BK159" s="149">
        <f t="shared" si="19"/>
        <v>0</v>
      </c>
      <c r="BL159" s="13" t="s">
        <v>163</v>
      </c>
      <c r="BM159" s="148" t="s">
        <v>1940</v>
      </c>
    </row>
    <row r="160" spans="2:65" s="1" customFormat="1" ht="33" customHeight="1">
      <c r="B160" s="135"/>
      <c r="C160" s="150" t="s">
        <v>254</v>
      </c>
      <c r="D160" s="150" t="s">
        <v>276</v>
      </c>
      <c r="E160" s="151" t="s">
        <v>1941</v>
      </c>
      <c r="F160" s="152" t="s">
        <v>1942</v>
      </c>
      <c r="G160" s="153" t="s">
        <v>300</v>
      </c>
      <c r="H160" s="154">
        <v>1.675</v>
      </c>
      <c r="I160" s="155"/>
      <c r="J160" s="156">
        <f t="shared" si="10"/>
        <v>0</v>
      </c>
      <c r="K160" s="157"/>
      <c r="L160" s="158"/>
      <c r="M160" s="159" t="s">
        <v>1</v>
      </c>
      <c r="N160" s="160" t="s">
        <v>38</v>
      </c>
      <c r="P160" s="146">
        <f t="shared" si="11"/>
        <v>0</v>
      </c>
      <c r="Q160" s="146">
        <v>6.8599999999999998E-3</v>
      </c>
      <c r="R160" s="146">
        <f t="shared" si="12"/>
        <v>1.1490500000000001E-2</v>
      </c>
      <c r="S160" s="146">
        <v>0</v>
      </c>
      <c r="T160" s="147">
        <f t="shared" si="13"/>
        <v>0</v>
      </c>
      <c r="AR160" s="148" t="s">
        <v>174</v>
      </c>
      <c r="AT160" s="148" t="s">
        <v>276</v>
      </c>
      <c r="AU160" s="148" t="s">
        <v>164</v>
      </c>
      <c r="AY160" s="13" t="s">
        <v>157</v>
      </c>
      <c r="BE160" s="149">
        <f t="shared" si="14"/>
        <v>0</v>
      </c>
      <c r="BF160" s="149">
        <f t="shared" si="15"/>
        <v>0</v>
      </c>
      <c r="BG160" s="149">
        <f t="shared" si="16"/>
        <v>0</v>
      </c>
      <c r="BH160" s="149">
        <f t="shared" si="17"/>
        <v>0</v>
      </c>
      <c r="BI160" s="149">
        <f t="shared" si="18"/>
        <v>0</v>
      </c>
      <c r="BJ160" s="13" t="s">
        <v>164</v>
      </c>
      <c r="BK160" s="149">
        <f t="shared" si="19"/>
        <v>0</v>
      </c>
      <c r="BL160" s="13" t="s">
        <v>163</v>
      </c>
      <c r="BM160" s="148" t="s">
        <v>1943</v>
      </c>
    </row>
    <row r="161" spans="2:65" s="1" customFormat="1" ht="24.2" customHeight="1">
      <c r="B161" s="135"/>
      <c r="C161" s="136" t="s">
        <v>210</v>
      </c>
      <c r="D161" s="136" t="s">
        <v>159</v>
      </c>
      <c r="E161" s="137" t="s">
        <v>1311</v>
      </c>
      <c r="F161" s="138" t="s">
        <v>1312</v>
      </c>
      <c r="G161" s="139" t="s">
        <v>311</v>
      </c>
      <c r="H161" s="140">
        <v>2</v>
      </c>
      <c r="I161" s="141"/>
      <c r="J161" s="142">
        <f t="shared" si="10"/>
        <v>0</v>
      </c>
      <c r="K161" s="143"/>
      <c r="L161" s="28"/>
      <c r="M161" s="144" t="s">
        <v>1</v>
      </c>
      <c r="N161" s="145" t="s">
        <v>38</v>
      </c>
      <c r="P161" s="146">
        <f t="shared" si="11"/>
        <v>0</v>
      </c>
      <c r="Q161" s="146">
        <v>1.0000000000000001E-5</v>
      </c>
      <c r="R161" s="146">
        <f t="shared" si="12"/>
        <v>2.0000000000000002E-5</v>
      </c>
      <c r="S161" s="146">
        <v>0</v>
      </c>
      <c r="T161" s="147">
        <f t="shared" si="13"/>
        <v>0</v>
      </c>
      <c r="AR161" s="148" t="s">
        <v>163</v>
      </c>
      <c r="AT161" s="148" t="s">
        <v>159</v>
      </c>
      <c r="AU161" s="148" t="s">
        <v>164</v>
      </c>
      <c r="AY161" s="13" t="s">
        <v>157</v>
      </c>
      <c r="BE161" s="149">
        <f t="shared" si="14"/>
        <v>0</v>
      </c>
      <c r="BF161" s="149">
        <f t="shared" si="15"/>
        <v>0</v>
      </c>
      <c r="BG161" s="149">
        <f t="shared" si="16"/>
        <v>0</v>
      </c>
      <c r="BH161" s="149">
        <f t="shared" si="17"/>
        <v>0</v>
      </c>
      <c r="BI161" s="149">
        <f t="shared" si="18"/>
        <v>0</v>
      </c>
      <c r="BJ161" s="13" t="s">
        <v>164</v>
      </c>
      <c r="BK161" s="149">
        <f t="shared" si="19"/>
        <v>0</v>
      </c>
      <c r="BL161" s="13" t="s">
        <v>163</v>
      </c>
      <c r="BM161" s="148" t="s">
        <v>1944</v>
      </c>
    </row>
    <row r="162" spans="2:65" s="1" customFormat="1" ht="33" customHeight="1">
      <c r="B162" s="135"/>
      <c r="C162" s="150" t="s">
        <v>261</v>
      </c>
      <c r="D162" s="150" t="s">
        <v>276</v>
      </c>
      <c r="E162" s="151" t="s">
        <v>1314</v>
      </c>
      <c r="F162" s="152" t="s">
        <v>1315</v>
      </c>
      <c r="G162" s="153" t="s">
        <v>300</v>
      </c>
      <c r="H162" s="154">
        <v>0.5</v>
      </c>
      <c r="I162" s="155"/>
      <c r="J162" s="156">
        <f t="shared" si="10"/>
        <v>0</v>
      </c>
      <c r="K162" s="157"/>
      <c r="L162" s="158"/>
      <c r="M162" s="159" t="s">
        <v>1</v>
      </c>
      <c r="N162" s="160" t="s">
        <v>38</v>
      </c>
      <c r="P162" s="146">
        <f t="shared" si="11"/>
        <v>0</v>
      </c>
      <c r="Q162" s="146">
        <v>1.278E-2</v>
      </c>
      <c r="R162" s="146">
        <f t="shared" si="12"/>
        <v>6.3899999999999998E-3</v>
      </c>
      <c r="S162" s="146">
        <v>0</v>
      </c>
      <c r="T162" s="147">
        <f t="shared" si="13"/>
        <v>0</v>
      </c>
      <c r="AR162" s="148" t="s">
        <v>174</v>
      </c>
      <c r="AT162" s="148" t="s">
        <v>276</v>
      </c>
      <c r="AU162" s="148" t="s">
        <v>164</v>
      </c>
      <c r="AY162" s="13" t="s">
        <v>157</v>
      </c>
      <c r="BE162" s="149">
        <f t="shared" si="14"/>
        <v>0</v>
      </c>
      <c r="BF162" s="149">
        <f t="shared" si="15"/>
        <v>0</v>
      </c>
      <c r="BG162" s="149">
        <f t="shared" si="16"/>
        <v>0</v>
      </c>
      <c r="BH162" s="149">
        <f t="shared" si="17"/>
        <v>0</v>
      </c>
      <c r="BI162" s="149">
        <f t="shared" si="18"/>
        <v>0</v>
      </c>
      <c r="BJ162" s="13" t="s">
        <v>164</v>
      </c>
      <c r="BK162" s="149">
        <f t="shared" si="19"/>
        <v>0</v>
      </c>
      <c r="BL162" s="13" t="s">
        <v>163</v>
      </c>
      <c r="BM162" s="148" t="s">
        <v>1945</v>
      </c>
    </row>
    <row r="163" spans="2:65" s="1" customFormat="1" ht="16.5" customHeight="1">
      <c r="B163" s="135"/>
      <c r="C163" s="136" t="s">
        <v>214</v>
      </c>
      <c r="D163" s="136" t="s">
        <v>159</v>
      </c>
      <c r="E163" s="137" t="s">
        <v>1317</v>
      </c>
      <c r="F163" s="138" t="s">
        <v>1318</v>
      </c>
      <c r="G163" s="139" t="s">
        <v>300</v>
      </c>
      <c r="H163" s="140">
        <v>14</v>
      </c>
      <c r="I163" s="141"/>
      <c r="J163" s="142">
        <f t="shared" si="10"/>
        <v>0</v>
      </c>
      <c r="K163" s="143"/>
      <c r="L163" s="28"/>
      <c r="M163" s="144" t="s">
        <v>1</v>
      </c>
      <c r="N163" s="145" t="s">
        <v>38</v>
      </c>
      <c r="P163" s="146">
        <f t="shared" si="11"/>
        <v>0</v>
      </c>
      <c r="Q163" s="146">
        <v>4.0000000000000003E-5</v>
      </c>
      <c r="R163" s="146">
        <f t="shared" si="12"/>
        <v>5.6000000000000006E-4</v>
      </c>
      <c r="S163" s="146">
        <v>0</v>
      </c>
      <c r="T163" s="147">
        <f t="shared" si="13"/>
        <v>0</v>
      </c>
      <c r="AR163" s="148" t="s">
        <v>163</v>
      </c>
      <c r="AT163" s="148" t="s">
        <v>159</v>
      </c>
      <c r="AU163" s="148" t="s">
        <v>164</v>
      </c>
      <c r="AY163" s="13" t="s">
        <v>157</v>
      </c>
      <c r="BE163" s="149">
        <f t="shared" si="14"/>
        <v>0</v>
      </c>
      <c r="BF163" s="149">
        <f t="shared" si="15"/>
        <v>0</v>
      </c>
      <c r="BG163" s="149">
        <f t="shared" si="16"/>
        <v>0</v>
      </c>
      <c r="BH163" s="149">
        <f t="shared" si="17"/>
        <v>0</v>
      </c>
      <c r="BI163" s="149">
        <f t="shared" si="18"/>
        <v>0</v>
      </c>
      <c r="BJ163" s="13" t="s">
        <v>164</v>
      </c>
      <c r="BK163" s="149">
        <f t="shared" si="19"/>
        <v>0</v>
      </c>
      <c r="BL163" s="13" t="s">
        <v>163</v>
      </c>
      <c r="BM163" s="148" t="s">
        <v>1946</v>
      </c>
    </row>
    <row r="164" spans="2:65" s="1" customFormat="1" ht="24.2" customHeight="1">
      <c r="B164" s="135"/>
      <c r="C164" s="150" t="s">
        <v>268</v>
      </c>
      <c r="D164" s="150" t="s">
        <v>276</v>
      </c>
      <c r="E164" s="151" t="s">
        <v>1320</v>
      </c>
      <c r="F164" s="152" t="s">
        <v>1321</v>
      </c>
      <c r="G164" s="153" t="s">
        <v>300</v>
      </c>
      <c r="H164" s="154">
        <v>14</v>
      </c>
      <c r="I164" s="155"/>
      <c r="J164" s="156">
        <f t="shared" si="10"/>
        <v>0</v>
      </c>
      <c r="K164" s="157"/>
      <c r="L164" s="158"/>
      <c r="M164" s="159" t="s">
        <v>1</v>
      </c>
      <c r="N164" s="160" t="s">
        <v>38</v>
      </c>
      <c r="P164" s="146">
        <f t="shared" si="11"/>
        <v>0</v>
      </c>
      <c r="Q164" s="146">
        <v>3.2000000000000003E-4</v>
      </c>
      <c r="R164" s="146">
        <f t="shared" si="12"/>
        <v>4.4800000000000005E-3</v>
      </c>
      <c r="S164" s="146">
        <v>0</v>
      </c>
      <c r="T164" s="147">
        <f t="shared" si="13"/>
        <v>0</v>
      </c>
      <c r="AR164" s="148" t="s">
        <v>174</v>
      </c>
      <c r="AT164" s="148" t="s">
        <v>276</v>
      </c>
      <c r="AU164" s="148" t="s">
        <v>164</v>
      </c>
      <c r="AY164" s="13" t="s">
        <v>157</v>
      </c>
      <c r="BE164" s="149">
        <f t="shared" si="14"/>
        <v>0</v>
      </c>
      <c r="BF164" s="149">
        <f t="shared" si="15"/>
        <v>0</v>
      </c>
      <c r="BG164" s="149">
        <f t="shared" si="16"/>
        <v>0</v>
      </c>
      <c r="BH164" s="149">
        <f t="shared" si="17"/>
        <v>0</v>
      </c>
      <c r="BI164" s="149">
        <f t="shared" si="18"/>
        <v>0</v>
      </c>
      <c r="BJ164" s="13" t="s">
        <v>164</v>
      </c>
      <c r="BK164" s="149">
        <f t="shared" si="19"/>
        <v>0</v>
      </c>
      <c r="BL164" s="13" t="s">
        <v>163</v>
      </c>
      <c r="BM164" s="148" t="s">
        <v>1947</v>
      </c>
    </row>
    <row r="165" spans="2:65" s="1" customFormat="1" ht="16.5" customHeight="1">
      <c r="B165" s="135"/>
      <c r="C165" s="136" t="s">
        <v>218</v>
      </c>
      <c r="D165" s="136" t="s">
        <v>159</v>
      </c>
      <c r="E165" s="137" t="s">
        <v>1323</v>
      </c>
      <c r="F165" s="138" t="s">
        <v>1324</v>
      </c>
      <c r="G165" s="139" t="s">
        <v>300</v>
      </c>
      <c r="H165" s="140">
        <v>2</v>
      </c>
      <c r="I165" s="141"/>
      <c r="J165" s="142">
        <f t="shared" si="10"/>
        <v>0</v>
      </c>
      <c r="K165" s="143"/>
      <c r="L165" s="28"/>
      <c r="M165" s="144" t="s">
        <v>1</v>
      </c>
      <c r="N165" s="145" t="s">
        <v>38</v>
      </c>
      <c r="P165" s="146">
        <f t="shared" si="11"/>
        <v>0</v>
      </c>
      <c r="Q165" s="146">
        <v>4.0000000000000003E-5</v>
      </c>
      <c r="R165" s="146">
        <f t="shared" si="12"/>
        <v>8.0000000000000007E-5</v>
      </c>
      <c r="S165" s="146">
        <v>0</v>
      </c>
      <c r="T165" s="147">
        <f t="shared" si="13"/>
        <v>0</v>
      </c>
      <c r="AR165" s="148" t="s">
        <v>163</v>
      </c>
      <c r="AT165" s="148" t="s">
        <v>159</v>
      </c>
      <c r="AU165" s="148" t="s">
        <v>164</v>
      </c>
      <c r="AY165" s="13" t="s">
        <v>157</v>
      </c>
      <c r="BE165" s="149">
        <f t="shared" si="14"/>
        <v>0</v>
      </c>
      <c r="BF165" s="149">
        <f t="shared" si="15"/>
        <v>0</v>
      </c>
      <c r="BG165" s="149">
        <f t="shared" si="16"/>
        <v>0</v>
      </c>
      <c r="BH165" s="149">
        <f t="shared" si="17"/>
        <v>0</v>
      </c>
      <c r="BI165" s="149">
        <f t="shared" si="18"/>
        <v>0</v>
      </c>
      <c r="BJ165" s="13" t="s">
        <v>164</v>
      </c>
      <c r="BK165" s="149">
        <f t="shared" si="19"/>
        <v>0</v>
      </c>
      <c r="BL165" s="13" t="s">
        <v>163</v>
      </c>
      <c r="BM165" s="148" t="s">
        <v>1948</v>
      </c>
    </row>
    <row r="166" spans="2:65" s="1" customFormat="1" ht="24.2" customHeight="1">
      <c r="B166" s="135"/>
      <c r="C166" s="150" t="s">
        <v>275</v>
      </c>
      <c r="D166" s="150" t="s">
        <v>276</v>
      </c>
      <c r="E166" s="151" t="s">
        <v>1326</v>
      </c>
      <c r="F166" s="152" t="s">
        <v>1327</v>
      </c>
      <c r="G166" s="153" t="s">
        <v>300</v>
      </c>
      <c r="H166" s="154">
        <v>2</v>
      </c>
      <c r="I166" s="155"/>
      <c r="J166" s="156">
        <f t="shared" si="10"/>
        <v>0</v>
      </c>
      <c r="K166" s="157"/>
      <c r="L166" s="158"/>
      <c r="M166" s="159" t="s">
        <v>1</v>
      </c>
      <c r="N166" s="160" t="s">
        <v>38</v>
      </c>
      <c r="P166" s="146">
        <f t="shared" si="11"/>
        <v>0</v>
      </c>
      <c r="Q166" s="146">
        <v>6.6E-4</v>
      </c>
      <c r="R166" s="146">
        <f t="shared" si="12"/>
        <v>1.32E-3</v>
      </c>
      <c r="S166" s="146">
        <v>0</v>
      </c>
      <c r="T166" s="147">
        <f t="shared" si="13"/>
        <v>0</v>
      </c>
      <c r="AR166" s="148" t="s">
        <v>174</v>
      </c>
      <c r="AT166" s="148" t="s">
        <v>276</v>
      </c>
      <c r="AU166" s="148" t="s">
        <v>164</v>
      </c>
      <c r="AY166" s="13" t="s">
        <v>157</v>
      </c>
      <c r="BE166" s="149">
        <f t="shared" si="14"/>
        <v>0</v>
      </c>
      <c r="BF166" s="149">
        <f t="shared" si="15"/>
        <v>0</v>
      </c>
      <c r="BG166" s="149">
        <f t="shared" si="16"/>
        <v>0</v>
      </c>
      <c r="BH166" s="149">
        <f t="shared" si="17"/>
        <v>0</v>
      </c>
      <c r="BI166" s="149">
        <f t="shared" si="18"/>
        <v>0</v>
      </c>
      <c r="BJ166" s="13" t="s">
        <v>164</v>
      </c>
      <c r="BK166" s="149">
        <f t="shared" si="19"/>
        <v>0</v>
      </c>
      <c r="BL166" s="13" t="s">
        <v>163</v>
      </c>
      <c r="BM166" s="148" t="s">
        <v>1949</v>
      </c>
    </row>
    <row r="167" spans="2:65" s="1" customFormat="1" ht="16.5" customHeight="1">
      <c r="B167" s="135"/>
      <c r="C167" s="136" t="s">
        <v>222</v>
      </c>
      <c r="D167" s="136" t="s">
        <v>159</v>
      </c>
      <c r="E167" s="137" t="s">
        <v>1950</v>
      </c>
      <c r="F167" s="138" t="s">
        <v>1951</v>
      </c>
      <c r="G167" s="139" t="s">
        <v>300</v>
      </c>
      <c r="H167" s="140">
        <v>1</v>
      </c>
      <c r="I167" s="141"/>
      <c r="J167" s="142">
        <f t="shared" si="10"/>
        <v>0</v>
      </c>
      <c r="K167" s="143"/>
      <c r="L167" s="28"/>
      <c r="M167" s="144" t="s">
        <v>1</v>
      </c>
      <c r="N167" s="145" t="s">
        <v>38</v>
      </c>
      <c r="P167" s="146">
        <f t="shared" si="11"/>
        <v>0</v>
      </c>
      <c r="Q167" s="146">
        <v>4.0000000000000003E-5</v>
      </c>
      <c r="R167" s="146">
        <f t="shared" si="12"/>
        <v>4.0000000000000003E-5</v>
      </c>
      <c r="S167" s="146">
        <v>0</v>
      </c>
      <c r="T167" s="147">
        <f t="shared" si="13"/>
        <v>0</v>
      </c>
      <c r="AR167" s="148" t="s">
        <v>163</v>
      </c>
      <c r="AT167" s="148" t="s">
        <v>159</v>
      </c>
      <c r="AU167" s="148" t="s">
        <v>164</v>
      </c>
      <c r="AY167" s="13" t="s">
        <v>157</v>
      </c>
      <c r="BE167" s="149">
        <f t="shared" si="14"/>
        <v>0</v>
      </c>
      <c r="BF167" s="149">
        <f t="shared" si="15"/>
        <v>0</v>
      </c>
      <c r="BG167" s="149">
        <f t="shared" si="16"/>
        <v>0</v>
      </c>
      <c r="BH167" s="149">
        <f t="shared" si="17"/>
        <v>0</v>
      </c>
      <c r="BI167" s="149">
        <f t="shared" si="18"/>
        <v>0</v>
      </c>
      <c r="BJ167" s="13" t="s">
        <v>164</v>
      </c>
      <c r="BK167" s="149">
        <f t="shared" si="19"/>
        <v>0</v>
      </c>
      <c r="BL167" s="13" t="s">
        <v>163</v>
      </c>
      <c r="BM167" s="148" t="s">
        <v>1952</v>
      </c>
    </row>
    <row r="168" spans="2:65" s="1" customFormat="1" ht="24.2" customHeight="1">
      <c r="B168" s="135"/>
      <c r="C168" s="150" t="s">
        <v>283</v>
      </c>
      <c r="D168" s="150" t="s">
        <v>276</v>
      </c>
      <c r="E168" s="151" t="s">
        <v>1953</v>
      </c>
      <c r="F168" s="152" t="s">
        <v>1954</v>
      </c>
      <c r="G168" s="153" t="s">
        <v>300</v>
      </c>
      <c r="H168" s="154">
        <v>1</v>
      </c>
      <c r="I168" s="155"/>
      <c r="J168" s="156">
        <f t="shared" si="10"/>
        <v>0</v>
      </c>
      <c r="K168" s="157"/>
      <c r="L168" s="158"/>
      <c r="M168" s="159" t="s">
        <v>1</v>
      </c>
      <c r="N168" s="160" t="s">
        <v>38</v>
      </c>
      <c r="P168" s="146">
        <f t="shared" si="11"/>
        <v>0</v>
      </c>
      <c r="Q168" s="146">
        <v>2.3000000000000001E-4</v>
      </c>
      <c r="R168" s="146">
        <f t="shared" si="12"/>
        <v>2.3000000000000001E-4</v>
      </c>
      <c r="S168" s="146">
        <v>0</v>
      </c>
      <c r="T168" s="147">
        <f t="shared" si="13"/>
        <v>0</v>
      </c>
      <c r="AR168" s="148" t="s">
        <v>174</v>
      </c>
      <c r="AT168" s="148" t="s">
        <v>276</v>
      </c>
      <c r="AU168" s="148" t="s">
        <v>164</v>
      </c>
      <c r="AY168" s="13" t="s">
        <v>157</v>
      </c>
      <c r="BE168" s="149">
        <f t="shared" si="14"/>
        <v>0</v>
      </c>
      <c r="BF168" s="149">
        <f t="shared" si="15"/>
        <v>0</v>
      </c>
      <c r="BG168" s="149">
        <f t="shared" si="16"/>
        <v>0</v>
      </c>
      <c r="BH168" s="149">
        <f t="shared" si="17"/>
        <v>0</v>
      </c>
      <c r="BI168" s="149">
        <f t="shared" si="18"/>
        <v>0</v>
      </c>
      <c r="BJ168" s="13" t="s">
        <v>164</v>
      </c>
      <c r="BK168" s="149">
        <f t="shared" si="19"/>
        <v>0</v>
      </c>
      <c r="BL168" s="13" t="s">
        <v>163</v>
      </c>
      <c r="BM168" s="148" t="s">
        <v>1955</v>
      </c>
    </row>
    <row r="169" spans="2:65" s="1" customFormat="1" ht="16.5" customHeight="1">
      <c r="B169" s="135"/>
      <c r="C169" s="136" t="s">
        <v>225</v>
      </c>
      <c r="D169" s="136" t="s">
        <v>159</v>
      </c>
      <c r="E169" s="137" t="s">
        <v>1956</v>
      </c>
      <c r="F169" s="138" t="s">
        <v>1957</v>
      </c>
      <c r="G169" s="139" t="s">
        <v>300</v>
      </c>
      <c r="H169" s="140">
        <v>1</v>
      </c>
      <c r="I169" s="141"/>
      <c r="J169" s="142">
        <f t="shared" si="10"/>
        <v>0</v>
      </c>
      <c r="K169" s="143"/>
      <c r="L169" s="28"/>
      <c r="M169" s="144" t="s">
        <v>1</v>
      </c>
      <c r="N169" s="145" t="s">
        <v>38</v>
      </c>
      <c r="P169" s="146">
        <f t="shared" si="11"/>
        <v>0</v>
      </c>
      <c r="Q169" s="146">
        <v>4.0000000000000003E-5</v>
      </c>
      <c r="R169" s="146">
        <f t="shared" si="12"/>
        <v>4.0000000000000003E-5</v>
      </c>
      <c r="S169" s="146">
        <v>0</v>
      </c>
      <c r="T169" s="147">
        <f t="shared" si="13"/>
        <v>0</v>
      </c>
      <c r="AR169" s="148" t="s">
        <v>163</v>
      </c>
      <c r="AT169" s="148" t="s">
        <v>159</v>
      </c>
      <c r="AU169" s="148" t="s">
        <v>164</v>
      </c>
      <c r="AY169" s="13" t="s">
        <v>157</v>
      </c>
      <c r="BE169" s="149">
        <f t="shared" si="14"/>
        <v>0</v>
      </c>
      <c r="BF169" s="149">
        <f t="shared" si="15"/>
        <v>0</v>
      </c>
      <c r="BG169" s="149">
        <f t="shared" si="16"/>
        <v>0</v>
      </c>
      <c r="BH169" s="149">
        <f t="shared" si="17"/>
        <v>0</v>
      </c>
      <c r="BI169" s="149">
        <f t="shared" si="18"/>
        <v>0</v>
      </c>
      <c r="BJ169" s="13" t="s">
        <v>164</v>
      </c>
      <c r="BK169" s="149">
        <f t="shared" si="19"/>
        <v>0</v>
      </c>
      <c r="BL169" s="13" t="s">
        <v>163</v>
      </c>
      <c r="BM169" s="148" t="s">
        <v>1958</v>
      </c>
    </row>
    <row r="170" spans="2:65" s="1" customFormat="1" ht="24.2" customHeight="1">
      <c r="B170" s="135"/>
      <c r="C170" s="150" t="s">
        <v>290</v>
      </c>
      <c r="D170" s="150" t="s">
        <v>276</v>
      </c>
      <c r="E170" s="151" t="s">
        <v>1959</v>
      </c>
      <c r="F170" s="152" t="s">
        <v>1960</v>
      </c>
      <c r="G170" s="153" t="s">
        <v>300</v>
      </c>
      <c r="H170" s="154">
        <v>1</v>
      </c>
      <c r="I170" s="155"/>
      <c r="J170" s="156">
        <f t="shared" si="10"/>
        <v>0</v>
      </c>
      <c r="K170" s="157"/>
      <c r="L170" s="158"/>
      <c r="M170" s="159" t="s">
        <v>1</v>
      </c>
      <c r="N170" s="160" t="s">
        <v>38</v>
      </c>
      <c r="P170" s="146">
        <f t="shared" si="11"/>
        <v>0</v>
      </c>
      <c r="Q170" s="146">
        <v>7.6999999999999996E-4</v>
      </c>
      <c r="R170" s="146">
        <f t="shared" si="12"/>
        <v>7.6999999999999996E-4</v>
      </c>
      <c r="S170" s="146">
        <v>0</v>
      </c>
      <c r="T170" s="147">
        <f t="shared" si="13"/>
        <v>0</v>
      </c>
      <c r="AR170" s="148" t="s">
        <v>174</v>
      </c>
      <c r="AT170" s="148" t="s">
        <v>276</v>
      </c>
      <c r="AU170" s="148" t="s">
        <v>164</v>
      </c>
      <c r="AY170" s="13" t="s">
        <v>157</v>
      </c>
      <c r="BE170" s="149">
        <f t="shared" si="14"/>
        <v>0</v>
      </c>
      <c r="BF170" s="149">
        <f t="shared" si="15"/>
        <v>0</v>
      </c>
      <c r="BG170" s="149">
        <f t="shared" si="16"/>
        <v>0</v>
      </c>
      <c r="BH170" s="149">
        <f t="shared" si="17"/>
        <v>0</v>
      </c>
      <c r="BI170" s="149">
        <f t="shared" si="18"/>
        <v>0</v>
      </c>
      <c r="BJ170" s="13" t="s">
        <v>164</v>
      </c>
      <c r="BK170" s="149">
        <f t="shared" si="19"/>
        <v>0</v>
      </c>
      <c r="BL170" s="13" t="s">
        <v>163</v>
      </c>
      <c r="BM170" s="148" t="s">
        <v>1961</v>
      </c>
    </row>
    <row r="171" spans="2:65" s="1" customFormat="1" ht="16.5" customHeight="1">
      <c r="B171" s="135"/>
      <c r="C171" s="136" t="s">
        <v>229</v>
      </c>
      <c r="D171" s="136" t="s">
        <v>159</v>
      </c>
      <c r="E171" s="137" t="s">
        <v>1962</v>
      </c>
      <c r="F171" s="138" t="s">
        <v>1963</v>
      </c>
      <c r="G171" s="139" t="s">
        <v>300</v>
      </c>
      <c r="H171" s="140">
        <v>1</v>
      </c>
      <c r="I171" s="141"/>
      <c r="J171" s="142">
        <f t="shared" si="10"/>
        <v>0</v>
      </c>
      <c r="K171" s="143"/>
      <c r="L171" s="28"/>
      <c r="M171" s="144" t="s">
        <v>1</v>
      </c>
      <c r="N171" s="145" t="s">
        <v>38</v>
      </c>
      <c r="P171" s="146">
        <f t="shared" si="11"/>
        <v>0</v>
      </c>
      <c r="Q171" s="146">
        <v>4.0000000000000003E-5</v>
      </c>
      <c r="R171" s="146">
        <f t="shared" si="12"/>
        <v>4.0000000000000003E-5</v>
      </c>
      <c r="S171" s="146">
        <v>0</v>
      </c>
      <c r="T171" s="147">
        <f t="shared" si="13"/>
        <v>0</v>
      </c>
      <c r="AR171" s="148" t="s">
        <v>163</v>
      </c>
      <c r="AT171" s="148" t="s">
        <v>159</v>
      </c>
      <c r="AU171" s="148" t="s">
        <v>164</v>
      </c>
      <c r="AY171" s="13" t="s">
        <v>157</v>
      </c>
      <c r="BE171" s="149">
        <f t="shared" si="14"/>
        <v>0</v>
      </c>
      <c r="BF171" s="149">
        <f t="shared" si="15"/>
        <v>0</v>
      </c>
      <c r="BG171" s="149">
        <f t="shared" si="16"/>
        <v>0</v>
      </c>
      <c r="BH171" s="149">
        <f t="shared" si="17"/>
        <v>0</v>
      </c>
      <c r="BI171" s="149">
        <f t="shared" si="18"/>
        <v>0</v>
      </c>
      <c r="BJ171" s="13" t="s">
        <v>164</v>
      </c>
      <c r="BK171" s="149">
        <f t="shared" si="19"/>
        <v>0</v>
      </c>
      <c r="BL171" s="13" t="s">
        <v>163</v>
      </c>
      <c r="BM171" s="148" t="s">
        <v>1964</v>
      </c>
    </row>
    <row r="172" spans="2:65" s="1" customFormat="1" ht="24.2" customHeight="1">
      <c r="B172" s="135"/>
      <c r="C172" s="150" t="s">
        <v>297</v>
      </c>
      <c r="D172" s="150" t="s">
        <v>276</v>
      </c>
      <c r="E172" s="151" t="s">
        <v>1965</v>
      </c>
      <c r="F172" s="152" t="s">
        <v>1966</v>
      </c>
      <c r="G172" s="153" t="s">
        <v>300</v>
      </c>
      <c r="H172" s="154">
        <v>1</v>
      </c>
      <c r="I172" s="155"/>
      <c r="J172" s="156">
        <f t="shared" si="10"/>
        <v>0</v>
      </c>
      <c r="K172" s="157"/>
      <c r="L172" s="158"/>
      <c r="M172" s="159" t="s">
        <v>1</v>
      </c>
      <c r="N172" s="160" t="s">
        <v>38</v>
      </c>
      <c r="P172" s="146">
        <f t="shared" si="11"/>
        <v>0</v>
      </c>
      <c r="Q172" s="146">
        <v>2.7E-4</v>
      </c>
      <c r="R172" s="146">
        <f t="shared" si="12"/>
        <v>2.7E-4</v>
      </c>
      <c r="S172" s="146">
        <v>0</v>
      </c>
      <c r="T172" s="147">
        <f t="shared" si="13"/>
        <v>0</v>
      </c>
      <c r="AR172" s="148" t="s">
        <v>174</v>
      </c>
      <c r="AT172" s="148" t="s">
        <v>276</v>
      </c>
      <c r="AU172" s="148" t="s">
        <v>164</v>
      </c>
      <c r="AY172" s="13" t="s">
        <v>157</v>
      </c>
      <c r="BE172" s="149">
        <f t="shared" si="14"/>
        <v>0</v>
      </c>
      <c r="BF172" s="149">
        <f t="shared" si="15"/>
        <v>0</v>
      </c>
      <c r="BG172" s="149">
        <f t="shared" si="16"/>
        <v>0</v>
      </c>
      <c r="BH172" s="149">
        <f t="shared" si="17"/>
        <v>0</v>
      </c>
      <c r="BI172" s="149">
        <f t="shared" si="18"/>
        <v>0</v>
      </c>
      <c r="BJ172" s="13" t="s">
        <v>164</v>
      </c>
      <c r="BK172" s="149">
        <f t="shared" si="19"/>
        <v>0</v>
      </c>
      <c r="BL172" s="13" t="s">
        <v>163</v>
      </c>
      <c r="BM172" s="148" t="s">
        <v>1967</v>
      </c>
    </row>
    <row r="173" spans="2:65" s="1" customFormat="1" ht="16.5" customHeight="1">
      <c r="B173" s="135"/>
      <c r="C173" s="136" t="s">
        <v>232</v>
      </c>
      <c r="D173" s="136" t="s">
        <v>159</v>
      </c>
      <c r="E173" s="137" t="s">
        <v>1968</v>
      </c>
      <c r="F173" s="138" t="s">
        <v>1969</v>
      </c>
      <c r="G173" s="139" t="s">
        <v>300</v>
      </c>
      <c r="H173" s="140">
        <v>1</v>
      </c>
      <c r="I173" s="141"/>
      <c r="J173" s="142">
        <f t="shared" si="10"/>
        <v>0</v>
      </c>
      <c r="K173" s="143"/>
      <c r="L173" s="28"/>
      <c r="M173" s="144" t="s">
        <v>1</v>
      </c>
      <c r="N173" s="145" t="s">
        <v>38</v>
      </c>
      <c r="P173" s="146">
        <f t="shared" si="11"/>
        <v>0</v>
      </c>
      <c r="Q173" s="146">
        <v>4.0000000000000003E-5</v>
      </c>
      <c r="R173" s="146">
        <f t="shared" si="12"/>
        <v>4.0000000000000003E-5</v>
      </c>
      <c r="S173" s="146">
        <v>0</v>
      </c>
      <c r="T173" s="147">
        <f t="shared" si="13"/>
        <v>0</v>
      </c>
      <c r="AR173" s="148" t="s">
        <v>163</v>
      </c>
      <c r="AT173" s="148" t="s">
        <v>159</v>
      </c>
      <c r="AU173" s="148" t="s">
        <v>164</v>
      </c>
      <c r="AY173" s="13" t="s">
        <v>157</v>
      </c>
      <c r="BE173" s="149">
        <f t="shared" si="14"/>
        <v>0</v>
      </c>
      <c r="BF173" s="149">
        <f t="shared" si="15"/>
        <v>0</v>
      </c>
      <c r="BG173" s="149">
        <f t="shared" si="16"/>
        <v>0</v>
      </c>
      <c r="BH173" s="149">
        <f t="shared" si="17"/>
        <v>0</v>
      </c>
      <c r="BI173" s="149">
        <f t="shared" si="18"/>
        <v>0</v>
      </c>
      <c r="BJ173" s="13" t="s">
        <v>164</v>
      </c>
      <c r="BK173" s="149">
        <f t="shared" si="19"/>
        <v>0</v>
      </c>
      <c r="BL173" s="13" t="s">
        <v>163</v>
      </c>
      <c r="BM173" s="148" t="s">
        <v>1970</v>
      </c>
    </row>
    <row r="174" spans="2:65" s="1" customFormat="1" ht="24.2" customHeight="1">
      <c r="B174" s="135"/>
      <c r="C174" s="150" t="s">
        <v>305</v>
      </c>
      <c r="D174" s="150" t="s">
        <v>276</v>
      </c>
      <c r="E174" s="151" t="s">
        <v>1971</v>
      </c>
      <c r="F174" s="152" t="s">
        <v>1972</v>
      </c>
      <c r="G174" s="153" t="s">
        <v>300</v>
      </c>
      <c r="H174" s="154">
        <v>1</v>
      </c>
      <c r="I174" s="155"/>
      <c r="J174" s="156">
        <f t="shared" si="10"/>
        <v>0</v>
      </c>
      <c r="K174" s="157"/>
      <c r="L174" s="158"/>
      <c r="M174" s="159" t="s">
        <v>1</v>
      </c>
      <c r="N174" s="160" t="s">
        <v>38</v>
      </c>
      <c r="P174" s="146">
        <f t="shared" si="11"/>
        <v>0</v>
      </c>
      <c r="Q174" s="146">
        <v>2.5999999999999998E-4</v>
      </c>
      <c r="R174" s="146">
        <f t="shared" si="12"/>
        <v>2.5999999999999998E-4</v>
      </c>
      <c r="S174" s="146">
        <v>0</v>
      </c>
      <c r="T174" s="147">
        <f t="shared" si="13"/>
        <v>0</v>
      </c>
      <c r="AR174" s="148" t="s">
        <v>174</v>
      </c>
      <c r="AT174" s="148" t="s">
        <v>276</v>
      </c>
      <c r="AU174" s="148" t="s">
        <v>164</v>
      </c>
      <c r="AY174" s="13" t="s">
        <v>157</v>
      </c>
      <c r="BE174" s="149">
        <f t="shared" si="14"/>
        <v>0</v>
      </c>
      <c r="BF174" s="149">
        <f t="shared" si="15"/>
        <v>0</v>
      </c>
      <c r="BG174" s="149">
        <f t="shared" si="16"/>
        <v>0</v>
      </c>
      <c r="BH174" s="149">
        <f t="shared" si="17"/>
        <v>0</v>
      </c>
      <c r="BI174" s="149">
        <f t="shared" si="18"/>
        <v>0</v>
      </c>
      <c r="BJ174" s="13" t="s">
        <v>164</v>
      </c>
      <c r="BK174" s="149">
        <f t="shared" si="19"/>
        <v>0</v>
      </c>
      <c r="BL174" s="13" t="s">
        <v>163</v>
      </c>
      <c r="BM174" s="148" t="s">
        <v>1973</v>
      </c>
    </row>
    <row r="175" spans="2:65" s="1" customFormat="1" ht="16.5" customHeight="1">
      <c r="B175" s="135"/>
      <c r="C175" s="136" t="s">
        <v>236</v>
      </c>
      <c r="D175" s="136" t="s">
        <v>159</v>
      </c>
      <c r="E175" s="137" t="s">
        <v>1974</v>
      </c>
      <c r="F175" s="138" t="s">
        <v>1975</v>
      </c>
      <c r="G175" s="139" t="s">
        <v>300</v>
      </c>
      <c r="H175" s="140">
        <v>1</v>
      </c>
      <c r="I175" s="141"/>
      <c r="J175" s="142">
        <f t="shared" si="10"/>
        <v>0</v>
      </c>
      <c r="K175" s="143"/>
      <c r="L175" s="28"/>
      <c r="M175" s="144" t="s">
        <v>1</v>
      </c>
      <c r="N175" s="145" t="s">
        <v>38</v>
      </c>
      <c r="P175" s="146">
        <f t="shared" si="11"/>
        <v>0</v>
      </c>
      <c r="Q175" s="146">
        <v>5.0000000000000002E-5</v>
      </c>
      <c r="R175" s="146">
        <f t="shared" si="12"/>
        <v>5.0000000000000002E-5</v>
      </c>
      <c r="S175" s="146">
        <v>0</v>
      </c>
      <c r="T175" s="147">
        <f t="shared" si="13"/>
        <v>0</v>
      </c>
      <c r="AR175" s="148" t="s">
        <v>163</v>
      </c>
      <c r="AT175" s="148" t="s">
        <v>159</v>
      </c>
      <c r="AU175" s="148" t="s">
        <v>164</v>
      </c>
      <c r="AY175" s="13" t="s">
        <v>157</v>
      </c>
      <c r="BE175" s="149">
        <f t="shared" si="14"/>
        <v>0</v>
      </c>
      <c r="BF175" s="149">
        <f t="shared" si="15"/>
        <v>0</v>
      </c>
      <c r="BG175" s="149">
        <f t="shared" si="16"/>
        <v>0</v>
      </c>
      <c r="BH175" s="149">
        <f t="shared" si="17"/>
        <v>0</v>
      </c>
      <c r="BI175" s="149">
        <f t="shared" si="18"/>
        <v>0</v>
      </c>
      <c r="BJ175" s="13" t="s">
        <v>164</v>
      </c>
      <c r="BK175" s="149">
        <f t="shared" si="19"/>
        <v>0</v>
      </c>
      <c r="BL175" s="13" t="s">
        <v>163</v>
      </c>
      <c r="BM175" s="148" t="s">
        <v>1976</v>
      </c>
    </row>
    <row r="176" spans="2:65" s="1" customFormat="1" ht="24.2" customHeight="1">
      <c r="B176" s="135"/>
      <c r="C176" s="150" t="s">
        <v>313</v>
      </c>
      <c r="D176" s="150" t="s">
        <v>276</v>
      </c>
      <c r="E176" s="151" t="s">
        <v>1977</v>
      </c>
      <c r="F176" s="152" t="s">
        <v>1978</v>
      </c>
      <c r="G176" s="153" t="s">
        <v>300</v>
      </c>
      <c r="H176" s="154">
        <v>1</v>
      </c>
      <c r="I176" s="155"/>
      <c r="J176" s="156">
        <f t="shared" si="10"/>
        <v>0</v>
      </c>
      <c r="K176" s="157"/>
      <c r="L176" s="158"/>
      <c r="M176" s="159" t="s">
        <v>1</v>
      </c>
      <c r="N176" s="160" t="s">
        <v>38</v>
      </c>
      <c r="P176" s="146">
        <f t="shared" si="11"/>
        <v>0</v>
      </c>
      <c r="Q176" s="146">
        <v>5.6999999999999998E-4</v>
      </c>
      <c r="R176" s="146">
        <f t="shared" si="12"/>
        <v>5.6999999999999998E-4</v>
      </c>
      <c r="S176" s="146">
        <v>0</v>
      </c>
      <c r="T176" s="147">
        <f t="shared" si="13"/>
        <v>0</v>
      </c>
      <c r="AR176" s="148" t="s">
        <v>174</v>
      </c>
      <c r="AT176" s="148" t="s">
        <v>276</v>
      </c>
      <c r="AU176" s="148" t="s">
        <v>164</v>
      </c>
      <c r="AY176" s="13" t="s">
        <v>157</v>
      </c>
      <c r="BE176" s="149">
        <f t="shared" si="14"/>
        <v>0</v>
      </c>
      <c r="BF176" s="149">
        <f t="shared" si="15"/>
        <v>0</v>
      </c>
      <c r="BG176" s="149">
        <f t="shared" si="16"/>
        <v>0</v>
      </c>
      <c r="BH176" s="149">
        <f t="shared" si="17"/>
        <v>0</v>
      </c>
      <c r="BI176" s="149">
        <f t="shared" si="18"/>
        <v>0</v>
      </c>
      <c r="BJ176" s="13" t="s">
        <v>164</v>
      </c>
      <c r="BK176" s="149">
        <f t="shared" si="19"/>
        <v>0</v>
      </c>
      <c r="BL176" s="13" t="s">
        <v>163</v>
      </c>
      <c r="BM176" s="148" t="s">
        <v>1979</v>
      </c>
    </row>
    <row r="177" spans="2:65" s="1" customFormat="1" ht="21.75" customHeight="1">
      <c r="B177" s="135"/>
      <c r="C177" s="136" t="s">
        <v>239</v>
      </c>
      <c r="D177" s="136" t="s">
        <v>159</v>
      </c>
      <c r="E177" s="137" t="s">
        <v>1980</v>
      </c>
      <c r="F177" s="138" t="s">
        <v>1981</v>
      </c>
      <c r="G177" s="139" t="s">
        <v>311</v>
      </c>
      <c r="H177" s="140">
        <v>25</v>
      </c>
      <c r="I177" s="141"/>
      <c r="J177" s="142">
        <f t="shared" si="10"/>
        <v>0</v>
      </c>
      <c r="K177" s="143"/>
      <c r="L177" s="28"/>
      <c r="M177" s="144" t="s">
        <v>1</v>
      </c>
      <c r="N177" s="145" t="s">
        <v>38</v>
      </c>
      <c r="P177" s="146">
        <f t="shared" si="11"/>
        <v>0</v>
      </c>
      <c r="Q177" s="146">
        <v>0</v>
      </c>
      <c r="R177" s="146">
        <f t="shared" si="12"/>
        <v>0</v>
      </c>
      <c r="S177" s="146">
        <v>0</v>
      </c>
      <c r="T177" s="147">
        <f t="shared" si="13"/>
        <v>0</v>
      </c>
      <c r="AR177" s="148" t="s">
        <v>163</v>
      </c>
      <c r="AT177" s="148" t="s">
        <v>159</v>
      </c>
      <c r="AU177" s="148" t="s">
        <v>164</v>
      </c>
      <c r="AY177" s="13" t="s">
        <v>157</v>
      </c>
      <c r="BE177" s="149">
        <f t="shared" si="14"/>
        <v>0</v>
      </c>
      <c r="BF177" s="149">
        <f t="shared" si="15"/>
        <v>0</v>
      </c>
      <c r="BG177" s="149">
        <f t="shared" si="16"/>
        <v>0</v>
      </c>
      <c r="BH177" s="149">
        <f t="shared" si="17"/>
        <v>0</v>
      </c>
      <c r="BI177" s="149">
        <f t="shared" si="18"/>
        <v>0</v>
      </c>
      <c r="BJ177" s="13" t="s">
        <v>164</v>
      </c>
      <c r="BK177" s="149">
        <f t="shared" si="19"/>
        <v>0</v>
      </c>
      <c r="BL177" s="13" t="s">
        <v>163</v>
      </c>
      <c r="BM177" s="148" t="s">
        <v>1982</v>
      </c>
    </row>
    <row r="178" spans="2:65" s="1" customFormat="1" ht="16.5" customHeight="1">
      <c r="B178" s="135"/>
      <c r="C178" s="136" t="s">
        <v>320</v>
      </c>
      <c r="D178" s="136" t="s">
        <v>159</v>
      </c>
      <c r="E178" s="137" t="s">
        <v>1983</v>
      </c>
      <c r="F178" s="138" t="s">
        <v>1984</v>
      </c>
      <c r="G178" s="139" t="s">
        <v>311</v>
      </c>
      <c r="H178" s="140">
        <v>102.6</v>
      </c>
      <c r="I178" s="141"/>
      <c r="J178" s="142">
        <f t="shared" si="10"/>
        <v>0</v>
      </c>
      <c r="K178" s="143"/>
      <c r="L178" s="28"/>
      <c r="M178" s="144" t="s">
        <v>1</v>
      </c>
      <c r="N178" s="145" t="s">
        <v>38</v>
      </c>
      <c r="P178" s="146">
        <f t="shared" si="11"/>
        <v>0</v>
      </c>
      <c r="Q178" s="146">
        <v>0</v>
      </c>
      <c r="R178" s="146">
        <f t="shared" si="12"/>
        <v>0</v>
      </c>
      <c r="S178" s="146">
        <v>0</v>
      </c>
      <c r="T178" s="147">
        <f t="shared" si="13"/>
        <v>0</v>
      </c>
      <c r="AR178" s="148" t="s">
        <v>163</v>
      </c>
      <c r="AT178" s="148" t="s">
        <v>159</v>
      </c>
      <c r="AU178" s="148" t="s">
        <v>164</v>
      </c>
      <c r="AY178" s="13" t="s">
        <v>157</v>
      </c>
      <c r="BE178" s="149">
        <f t="shared" si="14"/>
        <v>0</v>
      </c>
      <c r="BF178" s="149">
        <f t="shared" si="15"/>
        <v>0</v>
      </c>
      <c r="BG178" s="149">
        <f t="shared" si="16"/>
        <v>0</v>
      </c>
      <c r="BH178" s="149">
        <f t="shared" si="17"/>
        <v>0</v>
      </c>
      <c r="BI178" s="149">
        <f t="shared" si="18"/>
        <v>0</v>
      </c>
      <c r="BJ178" s="13" t="s">
        <v>164</v>
      </c>
      <c r="BK178" s="149">
        <f t="shared" si="19"/>
        <v>0</v>
      </c>
      <c r="BL178" s="13" t="s">
        <v>163</v>
      </c>
      <c r="BM178" s="148" t="s">
        <v>1985</v>
      </c>
    </row>
    <row r="179" spans="2:65" s="1" customFormat="1" ht="24.2" customHeight="1">
      <c r="B179" s="135"/>
      <c r="C179" s="136" t="s">
        <v>243</v>
      </c>
      <c r="D179" s="136" t="s">
        <v>159</v>
      </c>
      <c r="E179" s="137" t="s">
        <v>1986</v>
      </c>
      <c r="F179" s="138" t="s">
        <v>1987</v>
      </c>
      <c r="G179" s="139" t="s">
        <v>311</v>
      </c>
      <c r="H179" s="140">
        <v>25</v>
      </c>
      <c r="I179" s="141"/>
      <c r="J179" s="142">
        <f t="shared" si="10"/>
        <v>0</v>
      </c>
      <c r="K179" s="143"/>
      <c r="L179" s="28"/>
      <c r="M179" s="144" t="s">
        <v>1</v>
      </c>
      <c r="N179" s="145" t="s">
        <v>38</v>
      </c>
      <c r="P179" s="146">
        <f t="shared" si="11"/>
        <v>0</v>
      </c>
      <c r="Q179" s="146">
        <v>0</v>
      </c>
      <c r="R179" s="146">
        <f t="shared" si="12"/>
        <v>0</v>
      </c>
      <c r="S179" s="146">
        <v>0</v>
      </c>
      <c r="T179" s="147">
        <f t="shared" si="13"/>
        <v>0</v>
      </c>
      <c r="AR179" s="148" t="s">
        <v>274</v>
      </c>
      <c r="AT179" s="148" t="s">
        <v>159</v>
      </c>
      <c r="AU179" s="148" t="s">
        <v>164</v>
      </c>
      <c r="AY179" s="13" t="s">
        <v>157</v>
      </c>
      <c r="BE179" s="149">
        <f t="shared" si="14"/>
        <v>0</v>
      </c>
      <c r="BF179" s="149">
        <f t="shared" si="15"/>
        <v>0</v>
      </c>
      <c r="BG179" s="149">
        <f t="shared" si="16"/>
        <v>0</v>
      </c>
      <c r="BH179" s="149">
        <f t="shared" si="17"/>
        <v>0</v>
      </c>
      <c r="BI179" s="149">
        <f t="shared" si="18"/>
        <v>0</v>
      </c>
      <c r="BJ179" s="13" t="s">
        <v>164</v>
      </c>
      <c r="BK179" s="149">
        <f t="shared" si="19"/>
        <v>0</v>
      </c>
      <c r="BL179" s="13" t="s">
        <v>274</v>
      </c>
      <c r="BM179" s="148" t="s">
        <v>1988</v>
      </c>
    </row>
    <row r="180" spans="2:65" s="11" customFormat="1" ht="22.9" customHeight="1">
      <c r="B180" s="123"/>
      <c r="D180" s="124" t="s">
        <v>71</v>
      </c>
      <c r="E180" s="133" t="s">
        <v>189</v>
      </c>
      <c r="F180" s="133" t="s">
        <v>520</v>
      </c>
      <c r="I180" s="126"/>
      <c r="J180" s="134">
        <f>BK180</f>
        <v>0</v>
      </c>
      <c r="L180" s="123"/>
      <c r="M180" s="128"/>
      <c r="P180" s="129">
        <f>SUM(P181:P189)</f>
        <v>0</v>
      </c>
      <c r="R180" s="129">
        <f>SUM(R181:R189)</f>
        <v>0.86395500000000014</v>
      </c>
      <c r="T180" s="130">
        <f>SUM(T181:T189)</f>
        <v>3.5400000000000001E-2</v>
      </c>
      <c r="AR180" s="124" t="s">
        <v>80</v>
      </c>
      <c r="AT180" s="131" t="s">
        <v>71</v>
      </c>
      <c r="AU180" s="131" t="s">
        <v>80</v>
      </c>
      <c r="AY180" s="124" t="s">
        <v>157</v>
      </c>
      <c r="BK180" s="132">
        <f>SUM(BK181:BK189)</f>
        <v>0</v>
      </c>
    </row>
    <row r="181" spans="2:65" s="1" customFormat="1" ht="24.2" customHeight="1">
      <c r="B181" s="135"/>
      <c r="C181" s="136" t="s">
        <v>327</v>
      </c>
      <c r="D181" s="136" t="s">
        <v>159</v>
      </c>
      <c r="E181" s="137" t="s">
        <v>1989</v>
      </c>
      <c r="F181" s="138" t="s">
        <v>1990</v>
      </c>
      <c r="G181" s="139" t="s">
        <v>167</v>
      </c>
      <c r="H181" s="140">
        <v>0.375</v>
      </c>
      <c r="I181" s="141"/>
      <c r="J181" s="142">
        <f t="shared" ref="J181:J189" si="20">ROUND(I181*H181,2)</f>
        <v>0</v>
      </c>
      <c r="K181" s="143"/>
      <c r="L181" s="28"/>
      <c r="M181" s="144" t="s">
        <v>1</v>
      </c>
      <c r="N181" s="145" t="s">
        <v>38</v>
      </c>
      <c r="P181" s="146">
        <f t="shared" ref="P181:P189" si="21">O181*H181</f>
        <v>0</v>
      </c>
      <c r="Q181" s="146">
        <v>2.3014800000000002</v>
      </c>
      <c r="R181" s="146">
        <f t="shared" ref="R181:R189" si="22">Q181*H181</f>
        <v>0.86305500000000013</v>
      </c>
      <c r="S181" s="146">
        <v>0</v>
      </c>
      <c r="T181" s="147">
        <f t="shared" ref="T181:T189" si="23">S181*H181</f>
        <v>0</v>
      </c>
      <c r="AR181" s="148" t="s">
        <v>163</v>
      </c>
      <c r="AT181" s="148" t="s">
        <v>159</v>
      </c>
      <c r="AU181" s="148" t="s">
        <v>164</v>
      </c>
      <c r="AY181" s="13" t="s">
        <v>157</v>
      </c>
      <c r="BE181" s="149">
        <f t="shared" ref="BE181:BE189" si="24">IF(N181="základná",J181,0)</f>
        <v>0</v>
      </c>
      <c r="BF181" s="149">
        <f t="shared" ref="BF181:BF189" si="25">IF(N181="znížená",J181,0)</f>
        <v>0</v>
      </c>
      <c r="BG181" s="149">
        <f t="shared" ref="BG181:BG189" si="26">IF(N181="zákl. prenesená",J181,0)</f>
        <v>0</v>
      </c>
      <c r="BH181" s="149">
        <f t="shared" ref="BH181:BH189" si="27">IF(N181="zníž. prenesená",J181,0)</f>
        <v>0</v>
      </c>
      <c r="BI181" s="149">
        <f t="shared" ref="BI181:BI189" si="28">IF(N181="nulová",J181,0)</f>
        <v>0</v>
      </c>
      <c r="BJ181" s="13" t="s">
        <v>164</v>
      </c>
      <c r="BK181" s="149">
        <f t="shared" ref="BK181:BK189" si="29">ROUND(I181*H181,2)</f>
        <v>0</v>
      </c>
      <c r="BL181" s="13" t="s">
        <v>163</v>
      </c>
      <c r="BM181" s="148" t="s">
        <v>1991</v>
      </c>
    </row>
    <row r="182" spans="2:65" s="1" customFormat="1" ht="21.75" customHeight="1">
      <c r="B182" s="135"/>
      <c r="C182" s="136" t="s">
        <v>246</v>
      </c>
      <c r="D182" s="136" t="s">
        <v>159</v>
      </c>
      <c r="E182" s="137" t="s">
        <v>1992</v>
      </c>
      <c r="F182" s="138" t="s">
        <v>1993</v>
      </c>
      <c r="G182" s="139" t="s">
        <v>167</v>
      </c>
      <c r="H182" s="140">
        <v>1</v>
      </c>
      <c r="I182" s="141"/>
      <c r="J182" s="142">
        <f t="shared" si="20"/>
        <v>0</v>
      </c>
      <c r="K182" s="143"/>
      <c r="L182" s="28"/>
      <c r="M182" s="144" t="s">
        <v>1</v>
      </c>
      <c r="N182" s="145" t="s">
        <v>38</v>
      </c>
      <c r="P182" s="146">
        <f t="shared" si="21"/>
        <v>0</v>
      </c>
      <c r="Q182" s="146">
        <v>0</v>
      </c>
      <c r="R182" s="146">
        <f t="shared" si="22"/>
        <v>0</v>
      </c>
      <c r="S182" s="146">
        <v>0</v>
      </c>
      <c r="T182" s="147">
        <f t="shared" si="23"/>
        <v>0</v>
      </c>
      <c r="AR182" s="148" t="s">
        <v>163</v>
      </c>
      <c r="AT182" s="148" t="s">
        <v>159</v>
      </c>
      <c r="AU182" s="148" t="s">
        <v>164</v>
      </c>
      <c r="AY182" s="13" t="s">
        <v>157</v>
      </c>
      <c r="BE182" s="149">
        <f t="shared" si="24"/>
        <v>0</v>
      </c>
      <c r="BF182" s="149">
        <f t="shared" si="25"/>
        <v>0</v>
      </c>
      <c r="BG182" s="149">
        <f t="shared" si="26"/>
        <v>0</v>
      </c>
      <c r="BH182" s="149">
        <f t="shared" si="27"/>
        <v>0</v>
      </c>
      <c r="BI182" s="149">
        <f t="shared" si="28"/>
        <v>0</v>
      </c>
      <c r="BJ182" s="13" t="s">
        <v>164</v>
      </c>
      <c r="BK182" s="149">
        <f t="shared" si="29"/>
        <v>0</v>
      </c>
      <c r="BL182" s="13" t="s">
        <v>163</v>
      </c>
      <c r="BM182" s="148" t="s">
        <v>1994</v>
      </c>
    </row>
    <row r="183" spans="2:65" s="1" customFormat="1" ht="24.2" customHeight="1">
      <c r="B183" s="135"/>
      <c r="C183" s="136" t="s">
        <v>335</v>
      </c>
      <c r="D183" s="136" t="s">
        <v>159</v>
      </c>
      <c r="E183" s="137" t="s">
        <v>1995</v>
      </c>
      <c r="F183" s="138" t="s">
        <v>1996</v>
      </c>
      <c r="G183" s="139" t="s">
        <v>1340</v>
      </c>
      <c r="H183" s="140">
        <v>30</v>
      </c>
      <c r="I183" s="141"/>
      <c r="J183" s="142">
        <f t="shared" si="20"/>
        <v>0</v>
      </c>
      <c r="K183" s="143"/>
      <c r="L183" s="28"/>
      <c r="M183" s="144" t="s">
        <v>1</v>
      </c>
      <c r="N183" s="145" t="s">
        <v>38</v>
      </c>
      <c r="P183" s="146">
        <f t="shared" si="21"/>
        <v>0</v>
      </c>
      <c r="Q183" s="146">
        <v>3.0000000000000001E-5</v>
      </c>
      <c r="R183" s="146">
        <f t="shared" si="22"/>
        <v>8.9999999999999998E-4</v>
      </c>
      <c r="S183" s="146">
        <v>1.1800000000000001E-3</v>
      </c>
      <c r="T183" s="147">
        <f t="shared" si="23"/>
        <v>3.5400000000000001E-2</v>
      </c>
      <c r="AR183" s="148" t="s">
        <v>163</v>
      </c>
      <c r="AT183" s="148" t="s">
        <v>159</v>
      </c>
      <c r="AU183" s="148" t="s">
        <v>164</v>
      </c>
      <c r="AY183" s="13" t="s">
        <v>157</v>
      </c>
      <c r="BE183" s="149">
        <f t="shared" si="24"/>
        <v>0</v>
      </c>
      <c r="BF183" s="149">
        <f t="shared" si="25"/>
        <v>0</v>
      </c>
      <c r="BG183" s="149">
        <f t="shared" si="26"/>
        <v>0</v>
      </c>
      <c r="BH183" s="149">
        <f t="shared" si="27"/>
        <v>0</v>
      </c>
      <c r="BI183" s="149">
        <f t="shared" si="28"/>
        <v>0</v>
      </c>
      <c r="BJ183" s="13" t="s">
        <v>164</v>
      </c>
      <c r="BK183" s="149">
        <f t="shared" si="29"/>
        <v>0</v>
      </c>
      <c r="BL183" s="13" t="s">
        <v>163</v>
      </c>
      <c r="BM183" s="148" t="s">
        <v>1997</v>
      </c>
    </row>
    <row r="184" spans="2:65" s="1" customFormat="1" ht="21.75" customHeight="1">
      <c r="B184" s="135"/>
      <c r="C184" s="136" t="s">
        <v>250</v>
      </c>
      <c r="D184" s="136" t="s">
        <v>159</v>
      </c>
      <c r="E184" s="137" t="s">
        <v>667</v>
      </c>
      <c r="F184" s="138" t="s">
        <v>668</v>
      </c>
      <c r="G184" s="139" t="s">
        <v>206</v>
      </c>
      <c r="H184" s="140">
        <v>5.0629999999999997</v>
      </c>
      <c r="I184" s="141"/>
      <c r="J184" s="142">
        <f t="shared" si="20"/>
        <v>0</v>
      </c>
      <c r="K184" s="143"/>
      <c r="L184" s="28"/>
      <c r="M184" s="144" t="s">
        <v>1</v>
      </c>
      <c r="N184" s="145" t="s">
        <v>38</v>
      </c>
      <c r="P184" s="146">
        <f t="shared" si="21"/>
        <v>0</v>
      </c>
      <c r="Q184" s="146">
        <v>0</v>
      </c>
      <c r="R184" s="146">
        <f t="shared" si="22"/>
        <v>0</v>
      </c>
      <c r="S184" s="146">
        <v>0</v>
      </c>
      <c r="T184" s="147">
        <f t="shared" si="23"/>
        <v>0</v>
      </c>
      <c r="AR184" s="148" t="s">
        <v>163</v>
      </c>
      <c r="AT184" s="148" t="s">
        <v>159</v>
      </c>
      <c r="AU184" s="148" t="s">
        <v>164</v>
      </c>
      <c r="AY184" s="13" t="s">
        <v>157</v>
      </c>
      <c r="BE184" s="149">
        <f t="shared" si="24"/>
        <v>0</v>
      </c>
      <c r="BF184" s="149">
        <f t="shared" si="25"/>
        <v>0</v>
      </c>
      <c r="BG184" s="149">
        <f t="shared" si="26"/>
        <v>0</v>
      </c>
      <c r="BH184" s="149">
        <f t="shared" si="27"/>
        <v>0</v>
      </c>
      <c r="BI184" s="149">
        <f t="shared" si="28"/>
        <v>0</v>
      </c>
      <c r="BJ184" s="13" t="s">
        <v>164</v>
      </c>
      <c r="BK184" s="149">
        <f t="shared" si="29"/>
        <v>0</v>
      </c>
      <c r="BL184" s="13" t="s">
        <v>163</v>
      </c>
      <c r="BM184" s="148" t="s">
        <v>1998</v>
      </c>
    </row>
    <row r="185" spans="2:65" s="1" customFormat="1" ht="24.2" customHeight="1">
      <c r="B185" s="135"/>
      <c r="C185" s="136" t="s">
        <v>342</v>
      </c>
      <c r="D185" s="136" t="s">
        <v>159</v>
      </c>
      <c r="E185" s="137" t="s">
        <v>671</v>
      </c>
      <c r="F185" s="138" t="s">
        <v>672</v>
      </c>
      <c r="G185" s="139" t="s">
        <v>206</v>
      </c>
      <c r="H185" s="140">
        <v>101.26</v>
      </c>
      <c r="I185" s="141"/>
      <c r="J185" s="142">
        <f t="shared" si="20"/>
        <v>0</v>
      </c>
      <c r="K185" s="143"/>
      <c r="L185" s="28"/>
      <c r="M185" s="144" t="s">
        <v>1</v>
      </c>
      <c r="N185" s="145" t="s">
        <v>38</v>
      </c>
      <c r="P185" s="146">
        <f t="shared" si="21"/>
        <v>0</v>
      </c>
      <c r="Q185" s="146">
        <v>0</v>
      </c>
      <c r="R185" s="146">
        <f t="shared" si="22"/>
        <v>0</v>
      </c>
      <c r="S185" s="146">
        <v>0</v>
      </c>
      <c r="T185" s="147">
        <f t="shared" si="23"/>
        <v>0</v>
      </c>
      <c r="AR185" s="148" t="s">
        <v>163</v>
      </c>
      <c r="AT185" s="148" t="s">
        <v>159</v>
      </c>
      <c r="AU185" s="148" t="s">
        <v>164</v>
      </c>
      <c r="AY185" s="13" t="s">
        <v>157</v>
      </c>
      <c r="BE185" s="149">
        <f t="shared" si="24"/>
        <v>0</v>
      </c>
      <c r="BF185" s="149">
        <f t="shared" si="25"/>
        <v>0</v>
      </c>
      <c r="BG185" s="149">
        <f t="shared" si="26"/>
        <v>0</v>
      </c>
      <c r="BH185" s="149">
        <f t="shared" si="27"/>
        <v>0</v>
      </c>
      <c r="BI185" s="149">
        <f t="shared" si="28"/>
        <v>0</v>
      </c>
      <c r="BJ185" s="13" t="s">
        <v>164</v>
      </c>
      <c r="BK185" s="149">
        <f t="shared" si="29"/>
        <v>0</v>
      </c>
      <c r="BL185" s="13" t="s">
        <v>163</v>
      </c>
      <c r="BM185" s="148" t="s">
        <v>1999</v>
      </c>
    </row>
    <row r="186" spans="2:65" s="1" customFormat="1" ht="24.2" customHeight="1">
      <c r="B186" s="135"/>
      <c r="C186" s="136" t="s">
        <v>253</v>
      </c>
      <c r="D186" s="136" t="s">
        <v>159</v>
      </c>
      <c r="E186" s="137" t="s">
        <v>674</v>
      </c>
      <c r="F186" s="138" t="s">
        <v>675</v>
      </c>
      <c r="G186" s="139" t="s">
        <v>206</v>
      </c>
      <c r="H186" s="140">
        <v>5.0629999999999997</v>
      </c>
      <c r="I186" s="141"/>
      <c r="J186" s="142">
        <f t="shared" si="20"/>
        <v>0</v>
      </c>
      <c r="K186" s="143"/>
      <c r="L186" s="28"/>
      <c r="M186" s="144" t="s">
        <v>1</v>
      </c>
      <c r="N186" s="145" t="s">
        <v>38</v>
      </c>
      <c r="P186" s="146">
        <f t="shared" si="21"/>
        <v>0</v>
      </c>
      <c r="Q186" s="146">
        <v>0</v>
      </c>
      <c r="R186" s="146">
        <f t="shared" si="22"/>
        <v>0</v>
      </c>
      <c r="S186" s="146">
        <v>0</v>
      </c>
      <c r="T186" s="147">
        <f t="shared" si="23"/>
        <v>0</v>
      </c>
      <c r="AR186" s="148" t="s">
        <v>163</v>
      </c>
      <c r="AT186" s="148" t="s">
        <v>159</v>
      </c>
      <c r="AU186" s="148" t="s">
        <v>164</v>
      </c>
      <c r="AY186" s="13" t="s">
        <v>157</v>
      </c>
      <c r="BE186" s="149">
        <f t="shared" si="24"/>
        <v>0</v>
      </c>
      <c r="BF186" s="149">
        <f t="shared" si="25"/>
        <v>0</v>
      </c>
      <c r="BG186" s="149">
        <f t="shared" si="26"/>
        <v>0</v>
      </c>
      <c r="BH186" s="149">
        <f t="shared" si="27"/>
        <v>0</v>
      </c>
      <c r="BI186" s="149">
        <f t="shared" si="28"/>
        <v>0</v>
      </c>
      <c r="BJ186" s="13" t="s">
        <v>164</v>
      </c>
      <c r="BK186" s="149">
        <f t="shared" si="29"/>
        <v>0</v>
      </c>
      <c r="BL186" s="13" t="s">
        <v>163</v>
      </c>
      <c r="BM186" s="148" t="s">
        <v>2000</v>
      </c>
    </row>
    <row r="187" spans="2:65" s="1" customFormat="1" ht="24.2" customHeight="1">
      <c r="B187" s="135"/>
      <c r="C187" s="136" t="s">
        <v>349</v>
      </c>
      <c r="D187" s="136" t="s">
        <v>159</v>
      </c>
      <c r="E187" s="137" t="s">
        <v>2001</v>
      </c>
      <c r="F187" s="138" t="s">
        <v>2002</v>
      </c>
      <c r="G187" s="139" t="s">
        <v>206</v>
      </c>
      <c r="H187" s="140">
        <v>5.0629999999999997</v>
      </c>
      <c r="I187" s="141"/>
      <c r="J187" s="142">
        <f t="shared" si="20"/>
        <v>0</v>
      </c>
      <c r="K187" s="143"/>
      <c r="L187" s="28"/>
      <c r="M187" s="144" t="s">
        <v>1</v>
      </c>
      <c r="N187" s="145" t="s">
        <v>38</v>
      </c>
      <c r="P187" s="146">
        <f t="shared" si="21"/>
        <v>0</v>
      </c>
      <c r="Q187" s="146">
        <v>0</v>
      </c>
      <c r="R187" s="146">
        <f t="shared" si="22"/>
        <v>0</v>
      </c>
      <c r="S187" s="146">
        <v>0</v>
      </c>
      <c r="T187" s="147">
        <f t="shared" si="23"/>
        <v>0</v>
      </c>
      <c r="AR187" s="148" t="s">
        <v>163</v>
      </c>
      <c r="AT187" s="148" t="s">
        <v>159</v>
      </c>
      <c r="AU187" s="148" t="s">
        <v>164</v>
      </c>
      <c r="AY187" s="13" t="s">
        <v>157</v>
      </c>
      <c r="BE187" s="149">
        <f t="shared" si="24"/>
        <v>0</v>
      </c>
      <c r="BF187" s="149">
        <f t="shared" si="25"/>
        <v>0</v>
      </c>
      <c r="BG187" s="149">
        <f t="shared" si="26"/>
        <v>0</v>
      </c>
      <c r="BH187" s="149">
        <f t="shared" si="27"/>
        <v>0</v>
      </c>
      <c r="BI187" s="149">
        <f t="shared" si="28"/>
        <v>0</v>
      </c>
      <c r="BJ187" s="13" t="s">
        <v>164</v>
      </c>
      <c r="BK187" s="149">
        <f t="shared" si="29"/>
        <v>0</v>
      </c>
      <c r="BL187" s="13" t="s">
        <v>163</v>
      </c>
      <c r="BM187" s="148" t="s">
        <v>2003</v>
      </c>
    </row>
    <row r="188" spans="2:65" s="1" customFormat="1" ht="24.2" customHeight="1">
      <c r="B188" s="135"/>
      <c r="C188" s="136" t="s">
        <v>257</v>
      </c>
      <c r="D188" s="136" t="s">
        <v>159</v>
      </c>
      <c r="E188" s="137" t="s">
        <v>2004</v>
      </c>
      <c r="F188" s="138" t="s">
        <v>2005</v>
      </c>
      <c r="G188" s="139" t="s">
        <v>206</v>
      </c>
      <c r="H188" s="140">
        <v>5.0629999999999997</v>
      </c>
      <c r="I188" s="141"/>
      <c r="J188" s="142">
        <f t="shared" si="20"/>
        <v>0</v>
      </c>
      <c r="K188" s="143"/>
      <c r="L188" s="28"/>
      <c r="M188" s="144" t="s">
        <v>1</v>
      </c>
      <c r="N188" s="145" t="s">
        <v>38</v>
      </c>
      <c r="P188" s="146">
        <f t="shared" si="21"/>
        <v>0</v>
      </c>
      <c r="Q188" s="146">
        <v>0</v>
      </c>
      <c r="R188" s="146">
        <f t="shared" si="22"/>
        <v>0</v>
      </c>
      <c r="S188" s="146">
        <v>0</v>
      </c>
      <c r="T188" s="147">
        <f t="shared" si="23"/>
        <v>0</v>
      </c>
      <c r="AR188" s="148" t="s">
        <v>163</v>
      </c>
      <c r="AT188" s="148" t="s">
        <v>159</v>
      </c>
      <c r="AU188" s="148" t="s">
        <v>164</v>
      </c>
      <c r="AY188" s="13" t="s">
        <v>157</v>
      </c>
      <c r="BE188" s="149">
        <f t="shared" si="24"/>
        <v>0</v>
      </c>
      <c r="BF188" s="149">
        <f t="shared" si="25"/>
        <v>0</v>
      </c>
      <c r="BG188" s="149">
        <f t="shared" si="26"/>
        <v>0</v>
      </c>
      <c r="BH188" s="149">
        <f t="shared" si="27"/>
        <v>0</v>
      </c>
      <c r="BI188" s="149">
        <f t="shared" si="28"/>
        <v>0</v>
      </c>
      <c r="BJ188" s="13" t="s">
        <v>164</v>
      </c>
      <c r="BK188" s="149">
        <f t="shared" si="29"/>
        <v>0</v>
      </c>
      <c r="BL188" s="13" t="s">
        <v>163</v>
      </c>
      <c r="BM188" s="148" t="s">
        <v>2006</v>
      </c>
    </row>
    <row r="189" spans="2:65" s="1" customFormat="1" ht="24.2" customHeight="1">
      <c r="B189" s="135"/>
      <c r="C189" s="136" t="s">
        <v>356</v>
      </c>
      <c r="D189" s="136" t="s">
        <v>159</v>
      </c>
      <c r="E189" s="137" t="s">
        <v>680</v>
      </c>
      <c r="F189" s="138" t="s">
        <v>681</v>
      </c>
      <c r="G189" s="139" t="s">
        <v>206</v>
      </c>
      <c r="H189" s="140">
        <v>5.0629999999999997</v>
      </c>
      <c r="I189" s="141"/>
      <c r="J189" s="142">
        <f t="shared" si="20"/>
        <v>0</v>
      </c>
      <c r="K189" s="143"/>
      <c r="L189" s="28"/>
      <c r="M189" s="144" t="s">
        <v>1</v>
      </c>
      <c r="N189" s="145" t="s">
        <v>38</v>
      </c>
      <c r="P189" s="146">
        <f t="shared" si="21"/>
        <v>0</v>
      </c>
      <c r="Q189" s="146">
        <v>0</v>
      </c>
      <c r="R189" s="146">
        <f t="shared" si="22"/>
        <v>0</v>
      </c>
      <c r="S189" s="146">
        <v>0</v>
      </c>
      <c r="T189" s="147">
        <f t="shared" si="23"/>
        <v>0</v>
      </c>
      <c r="AR189" s="148" t="s">
        <v>163</v>
      </c>
      <c r="AT189" s="148" t="s">
        <v>159</v>
      </c>
      <c r="AU189" s="148" t="s">
        <v>164</v>
      </c>
      <c r="AY189" s="13" t="s">
        <v>157</v>
      </c>
      <c r="BE189" s="149">
        <f t="shared" si="24"/>
        <v>0</v>
      </c>
      <c r="BF189" s="149">
        <f t="shared" si="25"/>
        <v>0</v>
      </c>
      <c r="BG189" s="149">
        <f t="shared" si="26"/>
        <v>0</v>
      </c>
      <c r="BH189" s="149">
        <f t="shared" si="27"/>
        <v>0</v>
      </c>
      <c r="BI189" s="149">
        <f t="shared" si="28"/>
        <v>0</v>
      </c>
      <c r="BJ189" s="13" t="s">
        <v>164</v>
      </c>
      <c r="BK189" s="149">
        <f t="shared" si="29"/>
        <v>0</v>
      </c>
      <c r="BL189" s="13" t="s">
        <v>163</v>
      </c>
      <c r="BM189" s="148" t="s">
        <v>2007</v>
      </c>
    </row>
    <row r="190" spans="2:65" s="11" customFormat="1" ht="22.9" customHeight="1">
      <c r="B190" s="123"/>
      <c r="D190" s="124" t="s">
        <v>71</v>
      </c>
      <c r="E190" s="133" t="s">
        <v>516</v>
      </c>
      <c r="F190" s="133" t="s">
        <v>687</v>
      </c>
      <c r="I190" s="126"/>
      <c r="J190" s="134">
        <f>BK190</f>
        <v>0</v>
      </c>
      <c r="L190" s="123"/>
      <c r="M190" s="128"/>
      <c r="P190" s="129">
        <f>P191</f>
        <v>0</v>
      </c>
      <c r="R190" s="129">
        <f>R191</f>
        <v>0</v>
      </c>
      <c r="T190" s="130">
        <f>T191</f>
        <v>0</v>
      </c>
      <c r="AR190" s="124" t="s">
        <v>80</v>
      </c>
      <c r="AT190" s="131" t="s">
        <v>71</v>
      </c>
      <c r="AU190" s="131" t="s">
        <v>80</v>
      </c>
      <c r="AY190" s="124" t="s">
        <v>157</v>
      </c>
      <c r="BK190" s="132">
        <f>BK191</f>
        <v>0</v>
      </c>
    </row>
    <row r="191" spans="2:65" s="1" customFormat="1" ht="24.2" customHeight="1">
      <c r="B191" s="135"/>
      <c r="C191" s="136" t="s">
        <v>260</v>
      </c>
      <c r="D191" s="136" t="s">
        <v>159</v>
      </c>
      <c r="E191" s="137" t="s">
        <v>2008</v>
      </c>
      <c r="F191" s="138" t="s">
        <v>2009</v>
      </c>
      <c r="G191" s="139" t="s">
        <v>206</v>
      </c>
      <c r="H191" s="140">
        <v>66.165000000000006</v>
      </c>
      <c r="I191" s="141"/>
      <c r="J191" s="142">
        <f>ROUND(I191*H191,2)</f>
        <v>0</v>
      </c>
      <c r="K191" s="143"/>
      <c r="L191" s="28"/>
      <c r="M191" s="144" t="s">
        <v>1</v>
      </c>
      <c r="N191" s="145" t="s">
        <v>38</v>
      </c>
      <c r="P191" s="146">
        <f>O191*H191</f>
        <v>0</v>
      </c>
      <c r="Q191" s="146">
        <v>0</v>
      </c>
      <c r="R191" s="146">
        <f>Q191*H191</f>
        <v>0</v>
      </c>
      <c r="S191" s="146">
        <v>0</v>
      </c>
      <c r="T191" s="147">
        <f>S191*H191</f>
        <v>0</v>
      </c>
      <c r="AR191" s="148" t="s">
        <v>163</v>
      </c>
      <c r="AT191" s="148" t="s">
        <v>159</v>
      </c>
      <c r="AU191" s="148" t="s">
        <v>164</v>
      </c>
      <c r="AY191" s="13" t="s">
        <v>157</v>
      </c>
      <c r="BE191" s="149">
        <f>IF(N191="základná",J191,0)</f>
        <v>0</v>
      </c>
      <c r="BF191" s="149">
        <f>IF(N191="znížená",J191,0)</f>
        <v>0</v>
      </c>
      <c r="BG191" s="149">
        <f>IF(N191="zákl. prenesená",J191,0)</f>
        <v>0</v>
      </c>
      <c r="BH191" s="149">
        <f>IF(N191="zníž. prenesená",J191,0)</f>
        <v>0</v>
      </c>
      <c r="BI191" s="149">
        <f>IF(N191="nulová",J191,0)</f>
        <v>0</v>
      </c>
      <c r="BJ191" s="13" t="s">
        <v>164</v>
      </c>
      <c r="BK191" s="149">
        <f>ROUND(I191*H191,2)</f>
        <v>0</v>
      </c>
      <c r="BL191" s="13" t="s">
        <v>163</v>
      </c>
      <c r="BM191" s="148" t="s">
        <v>2010</v>
      </c>
    </row>
    <row r="192" spans="2:65" s="11" customFormat="1" ht="25.9" customHeight="1">
      <c r="B192" s="123"/>
      <c r="D192" s="124" t="s">
        <v>71</v>
      </c>
      <c r="E192" s="125" t="s">
        <v>1368</v>
      </c>
      <c r="F192" s="125" t="s">
        <v>1369</v>
      </c>
      <c r="I192" s="126"/>
      <c r="J192" s="127">
        <f>BK192</f>
        <v>0</v>
      </c>
      <c r="L192" s="123"/>
      <c r="M192" s="128"/>
      <c r="P192" s="129">
        <f>P193</f>
        <v>0</v>
      </c>
      <c r="R192" s="129">
        <f>R193</f>
        <v>1.1040000000000001E-2</v>
      </c>
      <c r="T192" s="130">
        <f>T193</f>
        <v>0</v>
      </c>
      <c r="AR192" s="124" t="s">
        <v>164</v>
      </c>
      <c r="AT192" s="131" t="s">
        <v>71</v>
      </c>
      <c r="AU192" s="131" t="s">
        <v>72</v>
      </c>
      <c r="AY192" s="124" t="s">
        <v>157</v>
      </c>
      <c r="BK192" s="132">
        <f>BK193</f>
        <v>0</v>
      </c>
    </row>
    <row r="193" spans="2:65" s="11" customFormat="1" ht="22.9" customHeight="1">
      <c r="B193" s="123"/>
      <c r="D193" s="124" t="s">
        <v>71</v>
      </c>
      <c r="E193" s="133" t="s">
        <v>693</v>
      </c>
      <c r="F193" s="133" t="s">
        <v>694</v>
      </c>
      <c r="I193" s="126"/>
      <c r="J193" s="134">
        <f>BK193</f>
        <v>0</v>
      </c>
      <c r="L193" s="123"/>
      <c r="M193" s="128"/>
      <c r="P193" s="129">
        <f>SUM(P194:P201)</f>
        <v>0</v>
      </c>
      <c r="R193" s="129">
        <f>SUM(R194:R201)</f>
        <v>1.1040000000000001E-2</v>
      </c>
      <c r="T193" s="130">
        <f>SUM(T194:T201)</f>
        <v>0</v>
      </c>
      <c r="AR193" s="124" t="s">
        <v>164</v>
      </c>
      <c r="AT193" s="131" t="s">
        <v>71</v>
      </c>
      <c r="AU193" s="131" t="s">
        <v>80</v>
      </c>
      <c r="AY193" s="124" t="s">
        <v>157</v>
      </c>
      <c r="BK193" s="132">
        <f>SUM(BK194:BK201)</f>
        <v>0</v>
      </c>
    </row>
    <row r="194" spans="2:65" s="1" customFormat="1" ht="33" customHeight="1">
      <c r="B194" s="135"/>
      <c r="C194" s="136" t="s">
        <v>363</v>
      </c>
      <c r="D194" s="136" t="s">
        <v>159</v>
      </c>
      <c r="E194" s="137" t="s">
        <v>2011</v>
      </c>
      <c r="F194" s="138" t="s">
        <v>2012</v>
      </c>
      <c r="G194" s="139" t="s">
        <v>162</v>
      </c>
      <c r="H194" s="140">
        <v>3</v>
      </c>
      <c r="I194" s="141"/>
      <c r="J194" s="142">
        <f t="shared" ref="J194:J201" si="30">ROUND(I194*H194,2)</f>
        <v>0</v>
      </c>
      <c r="K194" s="143"/>
      <c r="L194" s="28"/>
      <c r="M194" s="144" t="s">
        <v>1</v>
      </c>
      <c r="N194" s="145" t="s">
        <v>38</v>
      </c>
      <c r="P194" s="146">
        <f t="shared" ref="P194:P201" si="31">O194*H194</f>
        <v>0</v>
      </c>
      <c r="Q194" s="146">
        <v>2.2000000000000001E-4</v>
      </c>
      <c r="R194" s="146">
        <f t="shared" ref="R194:R201" si="32">Q194*H194</f>
        <v>6.6E-4</v>
      </c>
      <c r="S194" s="146">
        <v>0</v>
      </c>
      <c r="T194" s="147">
        <f t="shared" ref="T194:T201" si="33">S194*H194</f>
        <v>0</v>
      </c>
      <c r="AR194" s="148" t="s">
        <v>188</v>
      </c>
      <c r="AT194" s="148" t="s">
        <v>159</v>
      </c>
      <c r="AU194" s="148" t="s">
        <v>164</v>
      </c>
      <c r="AY194" s="13" t="s">
        <v>157</v>
      </c>
      <c r="BE194" s="149">
        <f t="shared" ref="BE194:BE201" si="34">IF(N194="základná",J194,0)</f>
        <v>0</v>
      </c>
      <c r="BF194" s="149">
        <f t="shared" ref="BF194:BF201" si="35">IF(N194="znížená",J194,0)</f>
        <v>0</v>
      </c>
      <c r="BG194" s="149">
        <f t="shared" ref="BG194:BG201" si="36">IF(N194="zákl. prenesená",J194,0)</f>
        <v>0</v>
      </c>
      <c r="BH194" s="149">
        <f t="shared" ref="BH194:BH201" si="37">IF(N194="zníž. prenesená",J194,0)</f>
        <v>0</v>
      </c>
      <c r="BI194" s="149">
        <f t="shared" ref="BI194:BI201" si="38">IF(N194="nulová",J194,0)</f>
        <v>0</v>
      </c>
      <c r="BJ194" s="13" t="s">
        <v>164</v>
      </c>
      <c r="BK194" s="149">
        <f t="shared" ref="BK194:BK201" si="39">ROUND(I194*H194,2)</f>
        <v>0</v>
      </c>
      <c r="BL194" s="13" t="s">
        <v>188</v>
      </c>
      <c r="BM194" s="148" t="s">
        <v>2013</v>
      </c>
    </row>
    <row r="195" spans="2:65" s="1" customFormat="1" ht="37.9" customHeight="1">
      <c r="B195" s="135"/>
      <c r="C195" s="150" t="s">
        <v>264</v>
      </c>
      <c r="D195" s="150" t="s">
        <v>276</v>
      </c>
      <c r="E195" s="151" t="s">
        <v>2014</v>
      </c>
      <c r="F195" s="152" t="s">
        <v>2015</v>
      </c>
      <c r="G195" s="153" t="s">
        <v>1065</v>
      </c>
      <c r="H195" s="154">
        <v>3</v>
      </c>
      <c r="I195" s="155"/>
      <c r="J195" s="156">
        <f t="shared" si="30"/>
        <v>0</v>
      </c>
      <c r="K195" s="157"/>
      <c r="L195" s="158"/>
      <c r="M195" s="159" t="s">
        <v>1</v>
      </c>
      <c r="N195" s="160" t="s">
        <v>38</v>
      </c>
      <c r="P195" s="146">
        <f t="shared" si="31"/>
        <v>0</v>
      </c>
      <c r="Q195" s="146">
        <v>1E-3</v>
      </c>
      <c r="R195" s="146">
        <f t="shared" si="32"/>
        <v>3.0000000000000001E-3</v>
      </c>
      <c r="S195" s="146">
        <v>0</v>
      </c>
      <c r="T195" s="147">
        <f t="shared" si="33"/>
        <v>0</v>
      </c>
      <c r="AR195" s="148" t="s">
        <v>218</v>
      </c>
      <c r="AT195" s="148" t="s">
        <v>276</v>
      </c>
      <c r="AU195" s="148" t="s">
        <v>164</v>
      </c>
      <c r="AY195" s="13" t="s">
        <v>157</v>
      </c>
      <c r="BE195" s="149">
        <f t="shared" si="34"/>
        <v>0</v>
      </c>
      <c r="BF195" s="149">
        <f t="shared" si="35"/>
        <v>0</v>
      </c>
      <c r="BG195" s="149">
        <f t="shared" si="36"/>
        <v>0</v>
      </c>
      <c r="BH195" s="149">
        <f t="shared" si="37"/>
        <v>0</v>
      </c>
      <c r="BI195" s="149">
        <f t="shared" si="38"/>
        <v>0</v>
      </c>
      <c r="BJ195" s="13" t="s">
        <v>164</v>
      </c>
      <c r="BK195" s="149">
        <f t="shared" si="39"/>
        <v>0</v>
      </c>
      <c r="BL195" s="13" t="s">
        <v>188</v>
      </c>
      <c r="BM195" s="148" t="s">
        <v>2016</v>
      </c>
    </row>
    <row r="196" spans="2:65" s="1" customFormat="1" ht="24.2" customHeight="1">
      <c r="B196" s="135"/>
      <c r="C196" s="136" t="s">
        <v>370</v>
      </c>
      <c r="D196" s="136" t="s">
        <v>159</v>
      </c>
      <c r="E196" s="137" t="s">
        <v>2017</v>
      </c>
      <c r="F196" s="138" t="s">
        <v>2018</v>
      </c>
      <c r="G196" s="139" t="s">
        <v>300</v>
      </c>
      <c r="H196" s="140">
        <v>6</v>
      </c>
      <c r="I196" s="141"/>
      <c r="J196" s="142">
        <f t="shared" si="30"/>
        <v>0</v>
      </c>
      <c r="K196" s="143"/>
      <c r="L196" s="28"/>
      <c r="M196" s="144" t="s">
        <v>1</v>
      </c>
      <c r="N196" s="145" t="s">
        <v>38</v>
      </c>
      <c r="P196" s="146">
        <f t="shared" si="31"/>
        <v>0</v>
      </c>
      <c r="Q196" s="146">
        <v>4.0999999999999999E-4</v>
      </c>
      <c r="R196" s="146">
        <f t="shared" si="32"/>
        <v>2.4599999999999999E-3</v>
      </c>
      <c r="S196" s="146">
        <v>0</v>
      </c>
      <c r="T196" s="147">
        <f t="shared" si="33"/>
        <v>0</v>
      </c>
      <c r="AR196" s="148" t="s">
        <v>188</v>
      </c>
      <c r="AT196" s="148" t="s">
        <v>159</v>
      </c>
      <c r="AU196" s="148" t="s">
        <v>164</v>
      </c>
      <c r="AY196" s="13" t="s">
        <v>157</v>
      </c>
      <c r="BE196" s="149">
        <f t="shared" si="34"/>
        <v>0</v>
      </c>
      <c r="BF196" s="149">
        <f t="shared" si="35"/>
        <v>0</v>
      </c>
      <c r="BG196" s="149">
        <f t="shared" si="36"/>
        <v>0</v>
      </c>
      <c r="BH196" s="149">
        <f t="shared" si="37"/>
        <v>0</v>
      </c>
      <c r="BI196" s="149">
        <f t="shared" si="38"/>
        <v>0</v>
      </c>
      <c r="BJ196" s="13" t="s">
        <v>164</v>
      </c>
      <c r="BK196" s="149">
        <f t="shared" si="39"/>
        <v>0</v>
      </c>
      <c r="BL196" s="13" t="s">
        <v>188</v>
      </c>
      <c r="BM196" s="148" t="s">
        <v>2019</v>
      </c>
    </row>
    <row r="197" spans="2:65" s="1" customFormat="1" ht="21.75" customHeight="1">
      <c r="B197" s="135"/>
      <c r="C197" s="150" t="s">
        <v>267</v>
      </c>
      <c r="D197" s="150" t="s">
        <v>276</v>
      </c>
      <c r="E197" s="151" t="s">
        <v>2020</v>
      </c>
      <c r="F197" s="152" t="s">
        <v>2021</v>
      </c>
      <c r="G197" s="153" t="s">
        <v>300</v>
      </c>
      <c r="H197" s="154">
        <v>5</v>
      </c>
      <c r="I197" s="155"/>
      <c r="J197" s="156">
        <f t="shared" si="30"/>
        <v>0</v>
      </c>
      <c r="K197" s="157"/>
      <c r="L197" s="158"/>
      <c r="M197" s="159" t="s">
        <v>1</v>
      </c>
      <c r="N197" s="160" t="s">
        <v>38</v>
      </c>
      <c r="P197" s="146">
        <f t="shared" si="31"/>
        <v>0</v>
      </c>
      <c r="Q197" s="146">
        <v>0</v>
      </c>
      <c r="R197" s="146">
        <f t="shared" si="32"/>
        <v>0</v>
      </c>
      <c r="S197" s="146">
        <v>0</v>
      </c>
      <c r="T197" s="147">
        <f t="shared" si="33"/>
        <v>0</v>
      </c>
      <c r="AR197" s="148" t="s">
        <v>218</v>
      </c>
      <c r="AT197" s="148" t="s">
        <v>276</v>
      </c>
      <c r="AU197" s="148" t="s">
        <v>164</v>
      </c>
      <c r="AY197" s="13" t="s">
        <v>157</v>
      </c>
      <c r="BE197" s="149">
        <f t="shared" si="34"/>
        <v>0</v>
      </c>
      <c r="BF197" s="149">
        <f t="shared" si="35"/>
        <v>0</v>
      </c>
      <c r="BG197" s="149">
        <f t="shared" si="36"/>
        <v>0</v>
      </c>
      <c r="BH197" s="149">
        <f t="shared" si="37"/>
        <v>0</v>
      </c>
      <c r="BI197" s="149">
        <f t="shared" si="38"/>
        <v>0</v>
      </c>
      <c r="BJ197" s="13" t="s">
        <v>164</v>
      </c>
      <c r="BK197" s="149">
        <f t="shared" si="39"/>
        <v>0</v>
      </c>
      <c r="BL197" s="13" t="s">
        <v>188</v>
      </c>
      <c r="BM197" s="148" t="s">
        <v>2022</v>
      </c>
    </row>
    <row r="198" spans="2:65" s="1" customFormat="1" ht="21.75" customHeight="1">
      <c r="B198" s="135"/>
      <c r="C198" s="150" t="s">
        <v>377</v>
      </c>
      <c r="D198" s="150" t="s">
        <v>276</v>
      </c>
      <c r="E198" s="151" t="s">
        <v>2023</v>
      </c>
      <c r="F198" s="152" t="s">
        <v>2024</v>
      </c>
      <c r="G198" s="153" t="s">
        <v>300</v>
      </c>
      <c r="H198" s="154">
        <v>1</v>
      </c>
      <c r="I198" s="155"/>
      <c r="J198" s="156">
        <f t="shared" si="30"/>
        <v>0</v>
      </c>
      <c r="K198" s="157"/>
      <c r="L198" s="158"/>
      <c r="M198" s="159" t="s">
        <v>1</v>
      </c>
      <c r="N198" s="160" t="s">
        <v>38</v>
      </c>
      <c r="P198" s="146">
        <f t="shared" si="31"/>
        <v>0</v>
      </c>
      <c r="Q198" s="146">
        <v>0</v>
      </c>
      <c r="R198" s="146">
        <f t="shared" si="32"/>
        <v>0</v>
      </c>
      <c r="S198" s="146">
        <v>0</v>
      </c>
      <c r="T198" s="147">
        <f t="shared" si="33"/>
        <v>0</v>
      </c>
      <c r="AR198" s="148" t="s">
        <v>218</v>
      </c>
      <c r="AT198" s="148" t="s">
        <v>276</v>
      </c>
      <c r="AU198" s="148" t="s">
        <v>164</v>
      </c>
      <c r="AY198" s="13" t="s">
        <v>157</v>
      </c>
      <c r="BE198" s="149">
        <f t="shared" si="34"/>
        <v>0</v>
      </c>
      <c r="BF198" s="149">
        <f t="shared" si="35"/>
        <v>0</v>
      </c>
      <c r="BG198" s="149">
        <f t="shared" si="36"/>
        <v>0</v>
      </c>
      <c r="BH198" s="149">
        <f t="shared" si="37"/>
        <v>0</v>
      </c>
      <c r="BI198" s="149">
        <f t="shared" si="38"/>
        <v>0</v>
      </c>
      <c r="BJ198" s="13" t="s">
        <v>164</v>
      </c>
      <c r="BK198" s="149">
        <f t="shared" si="39"/>
        <v>0</v>
      </c>
      <c r="BL198" s="13" t="s">
        <v>188</v>
      </c>
      <c r="BM198" s="148" t="s">
        <v>2025</v>
      </c>
    </row>
    <row r="199" spans="2:65" s="1" customFormat="1" ht="33" customHeight="1">
      <c r="B199" s="135"/>
      <c r="C199" s="136" t="s">
        <v>271</v>
      </c>
      <c r="D199" s="136" t="s">
        <v>159</v>
      </c>
      <c r="E199" s="137" t="s">
        <v>2026</v>
      </c>
      <c r="F199" s="138" t="s">
        <v>2027</v>
      </c>
      <c r="G199" s="139" t="s">
        <v>300</v>
      </c>
      <c r="H199" s="140">
        <v>6</v>
      </c>
      <c r="I199" s="141"/>
      <c r="J199" s="142">
        <f t="shared" si="30"/>
        <v>0</v>
      </c>
      <c r="K199" s="143"/>
      <c r="L199" s="28"/>
      <c r="M199" s="144" t="s">
        <v>1</v>
      </c>
      <c r="N199" s="145" t="s">
        <v>38</v>
      </c>
      <c r="P199" s="146">
        <f t="shared" si="31"/>
        <v>0</v>
      </c>
      <c r="Q199" s="146">
        <v>2.2000000000000001E-4</v>
      </c>
      <c r="R199" s="146">
        <f t="shared" si="32"/>
        <v>1.32E-3</v>
      </c>
      <c r="S199" s="146">
        <v>0</v>
      </c>
      <c r="T199" s="147">
        <f t="shared" si="33"/>
        <v>0</v>
      </c>
      <c r="AR199" s="148" t="s">
        <v>188</v>
      </c>
      <c r="AT199" s="148" t="s">
        <v>159</v>
      </c>
      <c r="AU199" s="148" t="s">
        <v>164</v>
      </c>
      <c r="AY199" s="13" t="s">
        <v>157</v>
      </c>
      <c r="BE199" s="149">
        <f t="shared" si="34"/>
        <v>0</v>
      </c>
      <c r="BF199" s="149">
        <f t="shared" si="35"/>
        <v>0</v>
      </c>
      <c r="BG199" s="149">
        <f t="shared" si="36"/>
        <v>0</v>
      </c>
      <c r="BH199" s="149">
        <f t="shared" si="37"/>
        <v>0</v>
      </c>
      <c r="BI199" s="149">
        <f t="shared" si="38"/>
        <v>0</v>
      </c>
      <c r="BJ199" s="13" t="s">
        <v>164</v>
      </c>
      <c r="BK199" s="149">
        <f t="shared" si="39"/>
        <v>0</v>
      </c>
      <c r="BL199" s="13" t="s">
        <v>188</v>
      </c>
      <c r="BM199" s="148" t="s">
        <v>2028</v>
      </c>
    </row>
    <row r="200" spans="2:65" s="1" customFormat="1" ht="16.5" customHeight="1">
      <c r="B200" s="135"/>
      <c r="C200" s="150" t="s">
        <v>384</v>
      </c>
      <c r="D200" s="150" t="s">
        <v>276</v>
      </c>
      <c r="E200" s="151" t="s">
        <v>2029</v>
      </c>
      <c r="F200" s="152" t="s">
        <v>2030</v>
      </c>
      <c r="G200" s="153" t="s">
        <v>1065</v>
      </c>
      <c r="H200" s="154">
        <v>3.6</v>
      </c>
      <c r="I200" s="155"/>
      <c r="J200" s="156">
        <f t="shared" si="30"/>
        <v>0</v>
      </c>
      <c r="K200" s="157"/>
      <c r="L200" s="158"/>
      <c r="M200" s="159" t="s">
        <v>1</v>
      </c>
      <c r="N200" s="160" t="s">
        <v>38</v>
      </c>
      <c r="P200" s="146">
        <f t="shared" si="31"/>
        <v>0</v>
      </c>
      <c r="Q200" s="146">
        <v>1E-3</v>
      </c>
      <c r="R200" s="146">
        <f t="shared" si="32"/>
        <v>3.6000000000000003E-3</v>
      </c>
      <c r="S200" s="146">
        <v>0</v>
      </c>
      <c r="T200" s="147">
        <f t="shared" si="33"/>
        <v>0</v>
      </c>
      <c r="AR200" s="148" t="s">
        <v>218</v>
      </c>
      <c r="AT200" s="148" t="s">
        <v>276</v>
      </c>
      <c r="AU200" s="148" t="s">
        <v>164</v>
      </c>
      <c r="AY200" s="13" t="s">
        <v>157</v>
      </c>
      <c r="BE200" s="149">
        <f t="shared" si="34"/>
        <v>0</v>
      </c>
      <c r="BF200" s="149">
        <f t="shared" si="35"/>
        <v>0</v>
      </c>
      <c r="BG200" s="149">
        <f t="shared" si="36"/>
        <v>0</v>
      </c>
      <c r="BH200" s="149">
        <f t="shared" si="37"/>
        <v>0</v>
      </c>
      <c r="BI200" s="149">
        <f t="shared" si="38"/>
        <v>0</v>
      </c>
      <c r="BJ200" s="13" t="s">
        <v>164</v>
      </c>
      <c r="BK200" s="149">
        <f t="shared" si="39"/>
        <v>0</v>
      </c>
      <c r="BL200" s="13" t="s">
        <v>188</v>
      </c>
      <c r="BM200" s="148" t="s">
        <v>2031</v>
      </c>
    </row>
    <row r="201" spans="2:65" s="1" customFormat="1" ht="24.2" customHeight="1">
      <c r="B201" s="135"/>
      <c r="C201" s="136" t="s">
        <v>274</v>
      </c>
      <c r="D201" s="136" t="s">
        <v>159</v>
      </c>
      <c r="E201" s="137" t="s">
        <v>2032</v>
      </c>
      <c r="F201" s="138" t="s">
        <v>726</v>
      </c>
      <c r="G201" s="139" t="s">
        <v>206</v>
      </c>
      <c r="H201" s="140">
        <v>1.0999999999999999E-2</v>
      </c>
      <c r="I201" s="141"/>
      <c r="J201" s="142">
        <f t="shared" si="30"/>
        <v>0</v>
      </c>
      <c r="K201" s="143"/>
      <c r="L201" s="28"/>
      <c r="M201" s="144" t="s">
        <v>1</v>
      </c>
      <c r="N201" s="145" t="s">
        <v>38</v>
      </c>
      <c r="P201" s="146">
        <f t="shared" si="31"/>
        <v>0</v>
      </c>
      <c r="Q201" s="146">
        <v>0</v>
      </c>
      <c r="R201" s="146">
        <f t="shared" si="32"/>
        <v>0</v>
      </c>
      <c r="S201" s="146">
        <v>0</v>
      </c>
      <c r="T201" s="147">
        <f t="shared" si="33"/>
        <v>0</v>
      </c>
      <c r="AR201" s="148" t="s">
        <v>188</v>
      </c>
      <c r="AT201" s="148" t="s">
        <v>159</v>
      </c>
      <c r="AU201" s="148" t="s">
        <v>164</v>
      </c>
      <c r="AY201" s="13" t="s">
        <v>157</v>
      </c>
      <c r="BE201" s="149">
        <f t="shared" si="34"/>
        <v>0</v>
      </c>
      <c r="BF201" s="149">
        <f t="shared" si="35"/>
        <v>0</v>
      </c>
      <c r="BG201" s="149">
        <f t="shared" si="36"/>
        <v>0</v>
      </c>
      <c r="BH201" s="149">
        <f t="shared" si="37"/>
        <v>0</v>
      </c>
      <c r="BI201" s="149">
        <f t="shared" si="38"/>
        <v>0</v>
      </c>
      <c r="BJ201" s="13" t="s">
        <v>164</v>
      </c>
      <c r="BK201" s="149">
        <f t="shared" si="39"/>
        <v>0</v>
      </c>
      <c r="BL201" s="13" t="s">
        <v>188</v>
      </c>
      <c r="BM201" s="148" t="s">
        <v>2033</v>
      </c>
    </row>
    <row r="202" spans="2:65" s="11" customFormat="1" ht="25.9" customHeight="1">
      <c r="B202" s="123"/>
      <c r="D202" s="124" t="s">
        <v>71</v>
      </c>
      <c r="E202" s="125" t="s">
        <v>1204</v>
      </c>
      <c r="F202" s="125" t="s">
        <v>2034</v>
      </c>
      <c r="I202" s="126"/>
      <c r="J202" s="127">
        <f>BK202</f>
        <v>0</v>
      </c>
      <c r="L202" s="123"/>
      <c r="M202" s="128"/>
      <c r="P202" s="129">
        <f>SUM(P203:P207)</f>
        <v>0</v>
      </c>
      <c r="R202" s="129">
        <f>SUM(R203:R207)</f>
        <v>0</v>
      </c>
      <c r="T202" s="130">
        <f>SUM(T203:T207)</f>
        <v>0</v>
      </c>
      <c r="AR202" s="124" t="s">
        <v>175</v>
      </c>
      <c r="AT202" s="131" t="s">
        <v>71</v>
      </c>
      <c r="AU202" s="131" t="s">
        <v>72</v>
      </c>
      <c r="AY202" s="124" t="s">
        <v>157</v>
      </c>
      <c r="BK202" s="132">
        <f>SUM(BK203:BK207)</f>
        <v>0</v>
      </c>
    </row>
    <row r="203" spans="2:65" s="1" customFormat="1" ht="44.25" customHeight="1">
      <c r="B203" s="135"/>
      <c r="C203" s="136" t="s">
        <v>391</v>
      </c>
      <c r="D203" s="136" t="s">
        <v>159</v>
      </c>
      <c r="E203" s="137" t="s">
        <v>2035</v>
      </c>
      <c r="F203" s="138" t="s">
        <v>2036</v>
      </c>
      <c r="G203" s="139" t="s">
        <v>300</v>
      </c>
      <c r="H203" s="140">
        <v>1</v>
      </c>
      <c r="I203" s="141"/>
      <c r="J203" s="142">
        <f>ROUND(I203*H203,2)</f>
        <v>0</v>
      </c>
      <c r="K203" s="143"/>
      <c r="L203" s="28"/>
      <c r="M203" s="144" t="s">
        <v>1</v>
      </c>
      <c r="N203" s="145" t="s">
        <v>38</v>
      </c>
      <c r="P203" s="146">
        <f>O203*H203</f>
        <v>0</v>
      </c>
      <c r="Q203" s="146">
        <v>0</v>
      </c>
      <c r="R203" s="146">
        <f>Q203*H203</f>
        <v>0</v>
      </c>
      <c r="S203" s="146">
        <v>0</v>
      </c>
      <c r="T203" s="147">
        <f>S203*H203</f>
        <v>0</v>
      </c>
      <c r="AR203" s="148" t="s">
        <v>2037</v>
      </c>
      <c r="AT203" s="148" t="s">
        <v>159</v>
      </c>
      <c r="AU203" s="148" t="s">
        <v>80</v>
      </c>
      <c r="AY203" s="13" t="s">
        <v>157</v>
      </c>
      <c r="BE203" s="149">
        <f>IF(N203="základná",J203,0)</f>
        <v>0</v>
      </c>
      <c r="BF203" s="149">
        <f>IF(N203="znížená",J203,0)</f>
        <v>0</v>
      </c>
      <c r="BG203" s="149">
        <f>IF(N203="zákl. prenesená",J203,0)</f>
        <v>0</v>
      </c>
      <c r="BH203" s="149">
        <f>IF(N203="zníž. prenesená",J203,0)</f>
        <v>0</v>
      </c>
      <c r="BI203" s="149">
        <f>IF(N203="nulová",J203,0)</f>
        <v>0</v>
      </c>
      <c r="BJ203" s="13" t="s">
        <v>164</v>
      </c>
      <c r="BK203" s="149">
        <f>ROUND(I203*H203,2)</f>
        <v>0</v>
      </c>
      <c r="BL203" s="13" t="s">
        <v>2037</v>
      </c>
      <c r="BM203" s="148" t="s">
        <v>2038</v>
      </c>
    </row>
    <row r="204" spans="2:65" s="1" customFormat="1" ht="24.2" customHeight="1">
      <c r="B204" s="135"/>
      <c r="C204" s="136" t="s">
        <v>279</v>
      </c>
      <c r="D204" s="136" t="s">
        <v>159</v>
      </c>
      <c r="E204" s="137" t="s">
        <v>2039</v>
      </c>
      <c r="F204" s="138" t="s">
        <v>2040</v>
      </c>
      <c r="G204" s="139" t="s">
        <v>300</v>
      </c>
      <c r="H204" s="140">
        <v>1</v>
      </c>
      <c r="I204" s="141"/>
      <c r="J204" s="142">
        <f>ROUND(I204*H204,2)</f>
        <v>0</v>
      </c>
      <c r="K204" s="143"/>
      <c r="L204" s="28"/>
      <c r="M204" s="144" t="s">
        <v>1</v>
      </c>
      <c r="N204" s="145" t="s">
        <v>38</v>
      </c>
      <c r="P204" s="146">
        <f>O204*H204</f>
        <v>0</v>
      </c>
      <c r="Q204" s="146">
        <v>0</v>
      </c>
      <c r="R204" s="146">
        <f>Q204*H204</f>
        <v>0</v>
      </c>
      <c r="S204" s="146">
        <v>0</v>
      </c>
      <c r="T204" s="147">
        <f>S204*H204</f>
        <v>0</v>
      </c>
      <c r="AR204" s="148" t="s">
        <v>2037</v>
      </c>
      <c r="AT204" s="148" t="s">
        <v>159</v>
      </c>
      <c r="AU204" s="148" t="s">
        <v>80</v>
      </c>
      <c r="AY204" s="13" t="s">
        <v>157</v>
      </c>
      <c r="BE204" s="149">
        <f>IF(N204="základná",J204,0)</f>
        <v>0</v>
      </c>
      <c r="BF204" s="149">
        <f>IF(N204="znížená",J204,0)</f>
        <v>0</v>
      </c>
      <c r="BG204" s="149">
        <f>IF(N204="zákl. prenesená",J204,0)</f>
        <v>0</v>
      </c>
      <c r="BH204" s="149">
        <f>IF(N204="zníž. prenesená",J204,0)</f>
        <v>0</v>
      </c>
      <c r="BI204" s="149">
        <f>IF(N204="nulová",J204,0)</f>
        <v>0</v>
      </c>
      <c r="BJ204" s="13" t="s">
        <v>164</v>
      </c>
      <c r="BK204" s="149">
        <f>ROUND(I204*H204,2)</f>
        <v>0</v>
      </c>
      <c r="BL204" s="13" t="s">
        <v>2037</v>
      </c>
      <c r="BM204" s="148" t="s">
        <v>2041</v>
      </c>
    </row>
    <row r="205" spans="2:65" s="1" customFormat="1" ht="44.25" customHeight="1">
      <c r="B205" s="135"/>
      <c r="C205" s="136" t="s">
        <v>398</v>
      </c>
      <c r="D205" s="136" t="s">
        <v>159</v>
      </c>
      <c r="E205" s="137" t="s">
        <v>2042</v>
      </c>
      <c r="F205" s="138" t="s">
        <v>2043</v>
      </c>
      <c r="G205" s="139" t="s">
        <v>300</v>
      </c>
      <c r="H205" s="140">
        <v>1</v>
      </c>
      <c r="I205" s="141"/>
      <c r="J205" s="142">
        <f>ROUND(I205*H205,2)</f>
        <v>0</v>
      </c>
      <c r="K205" s="143"/>
      <c r="L205" s="28"/>
      <c r="M205" s="144" t="s">
        <v>1</v>
      </c>
      <c r="N205" s="145" t="s">
        <v>38</v>
      </c>
      <c r="P205" s="146">
        <f>O205*H205</f>
        <v>0</v>
      </c>
      <c r="Q205" s="146">
        <v>0</v>
      </c>
      <c r="R205" s="146">
        <f>Q205*H205</f>
        <v>0</v>
      </c>
      <c r="S205" s="146">
        <v>0</v>
      </c>
      <c r="T205" s="147">
        <f>S205*H205</f>
        <v>0</v>
      </c>
      <c r="AR205" s="148" t="s">
        <v>2037</v>
      </c>
      <c r="AT205" s="148" t="s">
        <v>159</v>
      </c>
      <c r="AU205" s="148" t="s">
        <v>80</v>
      </c>
      <c r="AY205" s="13" t="s">
        <v>157</v>
      </c>
      <c r="BE205" s="149">
        <f>IF(N205="základná",J205,0)</f>
        <v>0</v>
      </c>
      <c r="BF205" s="149">
        <f>IF(N205="znížená",J205,0)</f>
        <v>0</v>
      </c>
      <c r="BG205" s="149">
        <f>IF(N205="zákl. prenesená",J205,0)</f>
        <v>0</v>
      </c>
      <c r="BH205" s="149">
        <f>IF(N205="zníž. prenesená",J205,0)</f>
        <v>0</v>
      </c>
      <c r="BI205" s="149">
        <f>IF(N205="nulová",J205,0)</f>
        <v>0</v>
      </c>
      <c r="BJ205" s="13" t="s">
        <v>164</v>
      </c>
      <c r="BK205" s="149">
        <f>ROUND(I205*H205,2)</f>
        <v>0</v>
      </c>
      <c r="BL205" s="13" t="s">
        <v>2037</v>
      </c>
      <c r="BM205" s="148" t="s">
        <v>2044</v>
      </c>
    </row>
    <row r="206" spans="2:65" s="1" customFormat="1" ht="24.2" customHeight="1">
      <c r="B206" s="135"/>
      <c r="C206" s="136" t="s">
        <v>282</v>
      </c>
      <c r="D206" s="136" t="s">
        <v>159</v>
      </c>
      <c r="E206" s="137" t="s">
        <v>2045</v>
      </c>
      <c r="F206" s="138" t="s">
        <v>2046</v>
      </c>
      <c r="G206" s="139" t="s">
        <v>300</v>
      </c>
      <c r="H206" s="140">
        <v>1</v>
      </c>
      <c r="I206" s="141"/>
      <c r="J206" s="142">
        <f>ROUND(I206*H206,2)</f>
        <v>0</v>
      </c>
      <c r="K206" s="143"/>
      <c r="L206" s="28"/>
      <c r="M206" s="144" t="s">
        <v>1</v>
      </c>
      <c r="N206" s="145" t="s">
        <v>38</v>
      </c>
      <c r="P206" s="146">
        <f>O206*H206</f>
        <v>0</v>
      </c>
      <c r="Q206" s="146">
        <v>0</v>
      </c>
      <c r="R206" s="146">
        <f>Q206*H206</f>
        <v>0</v>
      </c>
      <c r="S206" s="146">
        <v>0</v>
      </c>
      <c r="T206" s="147">
        <f>S206*H206</f>
        <v>0</v>
      </c>
      <c r="AR206" s="148" t="s">
        <v>2037</v>
      </c>
      <c r="AT206" s="148" t="s">
        <v>159</v>
      </c>
      <c r="AU206" s="148" t="s">
        <v>80</v>
      </c>
      <c r="AY206" s="13" t="s">
        <v>157</v>
      </c>
      <c r="BE206" s="149">
        <f>IF(N206="základná",J206,0)</f>
        <v>0</v>
      </c>
      <c r="BF206" s="149">
        <f>IF(N206="znížená",J206,0)</f>
        <v>0</v>
      </c>
      <c r="BG206" s="149">
        <f>IF(N206="zákl. prenesená",J206,0)</f>
        <v>0</v>
      </c>
      <c r="BH206" s="149">
        <f>IF(N206="zníž. prenesená",J206,0)</f>
        <v>0</v>
      </c>
      <c r="BI206" s="149">
        <f>IF(N206="nulová",J206,0)</f>
        <v>0</v>
      </c>
      <c r="BJ206" s="13" t="s">
        <v>164</v>
      </c>
      <c r="BK206" s="149">
        <f>ROUND(I206*H206,2)</f>
        <v>0</v>
      </c>
      <c r="BL206" s="13" t="s">
        <v>2037</v>
      </c>
      <c r="BM206" s="148" t="s">
        <v>2047</v>
      </c>
    </row>
    <row r="207" spans="2:65" s="1" customFormat="1" ht="24.2" customHeight="1">
      <c r="B207" s="135"/>
      <c r="C207" s="136" t="s">
        <v>405</v>
      </c>
      <c r="D207" s="136" t="s">
        <v>159</v>
      </c>
      <c r="E207" s="137" t="s">
        <v>1225</v>
      </c>
      <c r="F207" s="138" t="s">
        <v>1226</v>
      </c>
      <c r="G207" s="139" t="s">
        <v>300</v>
      </c>
      <c r="H207" s="140">
        <v>1</v>
      </c>
      <c r="I207" s="141"/>
      <c r="J207" s="142">
        <f>ROUND(I207*H207,2)</f>
        <v>0</v>
      </c>
      <c r="K207" s="143"/>
      <c r="L207" s="28"/>
      <c r="M207" s="163" t="s">
        <v>1</v>
      </c>
      <c r="N207" s="164" t="s">
        <v>38</v>
      </c>
      <c r="O207" s="165"/>
      <c r="P207" s="166">
        <f>O207*H207</f>
        <v>0</v>
      </c>
      <c r="Q207" s="166">
        <v>0</v>
      </c>
      <c r="R207" s="166">
        <f>Q207*H207</f>
        <v>0</v>
      </c>
      <c r="S207" s="166">
        <v>0</v>
      </c>
      <c r="T207" s="167">
        <f>S207*H207</f>
        <v>0</v>
      </c>
      <c r="AR207" s="148" t="s">
        <v>2037</v>
      </c>
      <c r="AT207" s="148" t="s">
        <v>159</v>
      </c>
      <c r="AU207" s="148" t="s">
        <v>80</v>
      </c>
      <c r="AY207" s="13" t="s">
        <v>157</v>
      </c>
      <c r="BE207" s="149">
        <f>IF(N207="základná",J207,0)</f>
        <v>0</v>
      </c>
      <c r="BF207" s="149">
        <f>IF(N207="znížená",J207,0)</f>
        <v>0</v>
      </c>
      <c r="BG207" s="149">
        <f>IF(N207="zákl. prenesená",J207,0)</f>
        <v>0</v>
      </c>
      <c r="BH207" s="149">
        <f>IF(N207="zníž. prenesená",J207,0)</f>
        <v>0</v>
      </c>
      <c r="BI207" s="149">
        <f>IF(N207="nulová",J207,0)</f>
        <v>0</v>
      </c>
      <c r="BJ207" s="13" t="s">
        <v>164</v>
      </c>
      <c r="BK207" s="149">
        <f>ROUND(I207*H207,2)</f>
        <v>0</v>
      </c>
      <c r="BL207" s="13" t="s">
        <v>2037</v>
      </c>
      <c r="BM207" s="148" t="s">
        <v>2048</v>
      </c>
    </row>
    <row r="208" spans="2:65" s="1" customFormat="1" ht="6.95" customHeight="1">
      <c r="B208" s="43"/>
      <c r="C208" s="44"/>
      <c r="D208" s="44"/>
      <c r="E208" s="44"/>
      <c r="F208" s="44"/>
      <c r="G208" s="44"/>
      <c r="H208" s="44"/>
      <c r="I208" s="44"/>
      <c r="J208" s="44"/>
      <c r="K208" s="44"/>
      <c r="L208" s="28"/>
    </row>
  </sheetData>
  <autoFilter ref="C126:K207" xr:uid="{00000000-0009-0000-0000-000003000000}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236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9" t="s">
        <v>5</v>
      </c>
      <c r="M2" s="191"/>
      <c r="N2" s="191"/>
      <c r="O2" s="191"/>
      <c r="P2" s="191"/>
      <c r="Q2" s="191"/>
      <c r="R2" s="191"/>
      <c r="S2" s="191"/>
      <c r="T2" s="191"/>
      <c r="U2" s="191"/>
      <c r="V2" s="191"/>
      <c r="AT2" s="13" t="s">
        <v>90</v>
      </c>
    </row>
    <row r="3" spans="2:46" ht="6.95" hidden="1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4.95" hidden="1" customHeight="1">
      <c r="B4" s="16"/>
      <c r="D4" s="17" t="s">
        <v>103</v>
      </c>
      <c r="L4" s="16"/>
      <c r="M4" s="87" t="s">
        <v>9</v>
      </c>
      <c r="AT4" s="13" t="s">
        <v>3</v>
      </c>
    </row>
    <row r="5" spans="2:46" ht="6.95" hidden="1" customHeight="1">
      <c r="B5" s="16"/>
      <c r="L5" s="16"/>
    </row>
    <row r="6" spans="2:46" ht="12" hidden="1" customHeight="1">
      <c r="B6" s="16"/>
      <c r="D6" s="23" t="s">
        <v>15</v>
      </c>
      <c r="L6" s="16"/>
    </row>
    <row r="7" spans="2:46" ht="16.5" hidden="1" customHeight="1">
      <c r="B7" s="16"/>
      <c r="E7" s="210" t="str">
        <f>'Rekapitulácia stavby'!K6</f>
        <v>ZSS_Detvan_(rozpocet)</v>
      </c>
      <c r="F7" s="211"/>
      <c r="G7" s="211"/>
      <c r="H7" s="211"/>
      <c r="L7" s="16"/>
    </row>
    <row r="8" spans="2:46" s="1" customFormat="1" ht="12" hidden="1" customHeight="1">
      <c r="B8" s="28"/>
      <c r="D8" s="23" t="s">
        <v>104</v>
      </c>
      <c r="L8" s="28"/>
    </row>
    <row r="9" spans="2:46" s="1" customFormat="1" ht="16.5" hidden="1" customHeight="1">
      <c r="B9" s="28"/>
      <c r="E9" s="168" t="s">
        <v>2049</v>
      </c>
      <c r="F9" s="212"/>
      <c r="G9" s="212"/>
      <c r="H9" s="212"/>
      <c r="L9" s="28"/>
    </row>
    <row r="10" spans="2:46" s="1" customFormat="1" ht="11.25" hidden="1">
      <c r="B10" s="28"/>
      <c r="L10" s="28"/>
    </row>
    <row r="11" spans="2:46" s="1" customFormat="1" ht="12" hidden="1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hidden="1" customHeight="1">
      <c r="B12" s="28"/>
      <c r="D12" s="23" t="s">
        <v>19</v>
      </c>
      <c r="F12" s="21" t="s">
        <v>1229</v>
      </c>
      <c r="I12" s="23" t="s">
        <v>21</v>
      </c>
      <c r="J12" s="51" t="str">
        <f>'Rekapitulácia stavby'!AN8</f>
        <v>21. 2. 2025</v>
      </c>
      <c r="L12" s="28"/>
    </row>
    <row r="13" spans="2:46" s="1" customFormat="1" ht="10.9" hidden="1" customHeight="1">
      <c r="B13" s="28"/>
      <c r="L13" s="28"/>
    </row>
    <row r="14" spans="2:46" s="1" customFormat="1" ht="12" hidden="1" customHeight="1">
      <c r="B14" s="28"/>
      <c r="D14" s="23" t="s">
        <v>23</v>
      </c>
      <c r="I14" s="23" t="s">
        <v>24</v>
      </c>
      <c r="J14" s="21" t="s">
        <v>1</v>
      </c>
      <c r="L14" s="28"/>
    </row>
    <row r="15" spans="2:46" s="1" customFormat="1" ht="18" hidden="1" customHeight="1">
      <c r="B15" s="28"/>
      <c r="E15" s="21" t="s">
        <v>1230</v>
      </c>
      <c r="I15" s="23" t="s">
        <v>25</v>
      </c>
      <c r="J15" s="21" t="s">
        <v>1</v>
      </c>
      <c r="L15" s="28"/>
    </row>
    <row r="16" spans="2:46" s="1" customFormat="1" ht="6.95" hidden="1" customHeight="1">
      <c r="B16" s="28"/>
      <c r="L16" s="28"/>
    </row>
    <row r="17" spans="2:12" s="1" customFormat="1" ht="12" hidden="1" customHeight="1">
      <c r="B17" s="28"/>
      <c r="D17" s="23" t="s">
        <v>26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hidden="1" customHeight="1">
      <c r="B18" s="28"/>
      <c r="E18" s="213" t="str">
        <f>'Rekapitulácia stavby'!E14</f>
        <v>Vyplň údaj</v>
      </c>
      <c r="F18" s="190"/>
      <c r="G18" s="190"/>
      <c r="H18" s="190"/>
      <c r="I18" s="23" t="s">
        <v>25</v>
      </c>
      <c r="J18" s="24" t="str">
        <f>'Rekapitulácia stavby'!AN14</f>
        <v>Vyplň údaj</v>
      </c>
      <c r="L18" s="28"/>
    </row>
    <row r="19" spans="2:12" s="1" customFormat="1" ht="6.95" hidden="1" customHeight="1">
      <c r="B19" s="28"/>
      <c r="L19" s="28"/>
    </row>
    <row r="20" spans="2:12" s="1" customFormat="1" ht="12" hidden="1" customHeight="1">
      <c r="B20" s="28"/>
      <c r="D20" s="23" t="s">
        <v>28</v>
      </c>
      <c r="I20" s="23" t="s">
        <v>24</v>
      </c>
      <c r="J20" s="21" t="s">
        <v>1</v>
      </c>
      <c r="L20" s="28"/>
    </row>
    <row r="21" spans="2:12" s="1" customFormat="1" ht="18" hidden="1" customHeight="1">
      <c r="B21" s="28"/>
      <c r="E21" s="21" t="s">
        <v>1231</v>
      </c>
      <c r="I21" s="23" t="s">
        <v>25</v>
      </c>
      <c r="J21" s="21" t="s">
        <v>1</v>
      </c>
      <c r="L21" s="28"/>
    </row>
    <row r="22" spans="2:12" s="1" customFormat="1" ht="6.95" hidden="1" customHeight="1">
      <c r="B22" s="28"/>
      <c r="L22" s="28"/>
    </row>
    <row r="23" spans="2:12" s="1" customFormat="1" ht="12" hidden="1" customHeight="1">
      <c r="B23" s="28"/>
      <c r="D23" s="23" t="s">
        <v>30</v>
      </c>
      <c r="I23" s="23" t="s">
        <v>24</v>
      </c>
      <c r="J23" s="21" t="s">
        <v>1</v>
      </c>
      <c r="L23" s="28"/>
    </row>
    <row r="24" spans="2:12" s="1" customFormat="1" ht="18" hidden="1" customHeight="1">
      <c r="B24" s="28"/>
      <c r="E24" s="21" t="s">
        <v>1232</v>
      </c>
      <c r="I24" s="23" t="s">
        <v>25</v>
      </c>
      <c r="J24" s="21" t="s">
        <v>1</v>
      </c>
      <c r="L24" s="28"/>
    </row>
    <row r="25" spans="2:12" s="1" customFormat="1" ht="6.95" hidden="1" customHeight="1">
      <c r="B25" s="28"/>
      <c r="L25" s="28"/>
    </row>
    <row r="26" spans="2:12" s="1" customFormat="1" ht="12" hidden="1" customHeight="1">
      <c r="B26" s="28"/>
      <c r="D26" s="23" t="s">
        <v>31</v>
      </c>
      <c r="L26" s="28"/>
    </row>
    <row r="27" spans="2:12" s="7" customFormat="1" ht="16.5" hidden="1" customHeight="1">
      <c r="B27" s="88"/>
      <c r="E27" s="195" t="s">
        <v>1</v>
      </c>
      <c r="F27" s="195"/>
      <c r="G27" s="195"/>
      <c r="H27" s="195"/>
      <c r="L27" s="88"/>
    </row>
    <row r="28" spans="2:12" s="1" customFormat="1" ht="6.95" hidden="1" customHeight="1">
      <c r="B28" s="28"/>
      <c r="L28" s="28"/>
    </row>
    <row r="29" spans="2:12" s="1" customFormat="1" ht="6.95" hidden="1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hidden="1" customHeight="1">
      <c r="B30" s="28"/>
      <c r="D30" s="89" t="s">
        <v>32</v>
      </c>
      <c r="J30" s="65">
        <f>ROUND(J128, 2)</f>
        <v>0</v>
      </c>
      <c r="L30" s="28"/>
    </row>
    <row r="31" spans="2:12" s="1" customFormat="1" ht="6.95" hidden="1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hidden="1" customHeight="1">
      <c r="B32" s="28"/>
      <c r="F32" s="31" t="s">
        <v>34</v>
      </c>
      <c r="I32" s="31" t="s">
        <v>33</v>
      </c>
      <c r="J32" s="31" t="s">
        <v>35</v>
      </c>
      <c r="L32" s="28"/>
    </row>
    <row r="33" spans="2:12" s="1" customFormat="1" ht="14.45" hidden="1" customHeight="1">
      <c r="B33" s="28"/>
      <c r="D33" s="54" t="s">
        <v>36</v>
      </c>
      <c r="E33" s="33" t="s">
        <v>37</v>
      </c>
      <c r="F33" s="90">
        <f>ROUND((SUM(BE128:BE235)),  2)</f>
        <v>0</v>
      </c>
      <c r="G33" s="91"/>
      <c r="H33" s="91"/>
      <c r="I33" s="92">
        <v>0.23</v>
      </c>
      <c r="J33" s="90">
        <f>ROUND(((SUM(BE128:BE235))*I33),  2)</f>
        <v>0</v>
      </c>
      <c r="L33" s="28"/>
    </row>
    <row r="34" spans="2:12" s="1" customFormat="1" ht="14.45" hidden="1" customHeight="1">
      <c r="B34" s="28"/>
      <c r="E34" s="33" t="s">
        <v>38</v>
      </c>
      <c r="F34" s="90">
        <f>ROUND((SUM(BF128:BF235)),  2)</f>
        <v>0</v>
      </c>
      <c r="G34" s="91"/>
      <c r="H34" s="91"/>
      <c r="I34" s="92">
        <v>0.23</v>
      </c>
      <c r="J34" s="90">
        <f>ROUND(((SUM(BF128:BF235))*I34),  2)</f>
        <v>0</v>
      </c>
      <c r="L34" s="28"/>
    </row>
    <row r="35" spans="2:12" s="1" customFormat="1" ht="14.45" hidden="1" customHeight="1">
      <c r="B35" s="28"/>
      <c r="E35" s="23" t="s">
        <v>39</v>
      </c>
      <c r="F35" s="93">
        <f>ROUND((SUM(BG128:BG235)),  2)</f>
        <v>0</v>
      </c>
      <c r="I35" s="94">
        <v>0.23</v>
      </c>
      <c r="J35" s="93">
        <f>0</f>
        <v>0</v>
      </c>
      <c r="L35" s="28"/>
    </row>
    <row r="36" spans="2:12" s="1" customFormat="1" ht="14.45" hidden="1" customHeight="1">
      <c r="B36" s="28"/>
      <c r="E36" s="23" t="s">
        <v>40</v>
      </c>
      <c r="F36" s="93">
        <f>ROUND((SUM(BH128:BH235)),  2)</f>
        <v>0</v>
      </c>
      <c r="I36" s="94">
        <v>0.23</v>
      </c>
      <c r="J36" s="93">
        <f>0</f>
        <v>0</v>
      </c>
      <c r="L36" s="28"/>
    </row>
    <row r="37" spans="2:12" s="1" customFormat="1" ht="14.45" hidden="1" customHeight="1">
      <c r="B37" s="28"/>
      <c r="E37" s="33" t="s">
        <v>41</v>
      </c>
      <c r="F37" s="90">
        <f>ROUND((SUM(BI128:BI235)),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6.95" hidden="1" customHeight="1">
      <c r="B38" s="28"/>
      <c r="L38" s="28"/>
    </row>
    <row r="39" spans="2:12" s="1" customFormat="1" ht="25.35" hidden="1" customHeight="1">
      <c r="B39" s="28"/>
      <c r="C39" s="95"/>
      <c r="D39" s="96" t="s">
        <v>42</v>
      </c>
      <c r="E39" s="56"/>
      <c r="F39" s="56"/>
      <c r="G39" s="97" t="s">
        <v>43</v>
      </c>
      <c r="H39" s="98" t="s">
        <v>44</v>
      </c>
      <c r="I39" s="56"/>
      <c r="J39" s="99">
        <f>SUM(J30:J37)</f>
        <v>0</v>
      </c>
      <c r="K39" s="100"/>
      <c r="L39" s="28"/>
    </row>
    <row r="40" spans="2:12" s="1" customFormat="1" ht="14.45" hidden="1" customHeight="1">
      <c r="B40" s="28"/>
      <c r="L40" s="28"/>
    </row>
    <row r="41" spans="2:12" ht="14.45" hidden="1" customHeight="1">
      <c r="B41" s="16"/>
      <c r="L41" s="16"/>
    </row>
    <row r="42" spans="2:12" ht="14.45" hidden="1" customHeight="1">
      <c r="B42" s="16"/>
      <c r="L42" s="16"/>
    </row>
    <row r="43" spans="2:12" ht="14.45" hidden="1" customHeight="1">
      <c r="B43" s="16"/>
      <c r="L43" s="16"/>
    </row>
    <row r="44" spans="2:12" ht="14.45" hidden="1" customHeight="1">
      <c r="B44" s="16"/>
      <c r="L44" s="16"/>
    </row>
    <row r="45" spans="2:12" ht="14.45" hidden="1" customHeight="1">
      <c r="B45" s="16"/>
      <c r="L45" s="16"/>
    </row>
    <row r="46" spans="2:12" ht="14.45" hidden="1" customHeight="1">
      <c r="B46" s="16"/>
      <c r="L46" s="16"/>
    </row>
    <row r="47" spans="2:12" ht="14.45" hidden="1" customHeight="1">
      <c r="B47" s="16"/>
      <c r="L47" s="16"/>
    </row>
    <row r="48" spans="2:12" ht="14.45" hidden="1" customHeight="1">
      <c r="B48" s="16"/>
      <c r="L48" s="16"/>
    </row>
    <row r="49" spans="2:12" ht="14.45" hidden="1" customHeight="1">
      <c r="B49" s="16"/>
      <c r="L49" s="16"/>
    </row>
    <row r="50" spans="2:12" s="1" customFormat="1" ht="14.45" hidden="1" customHeight="1">
      <c r="B50" s="28"/>
      <c r="D50" s="40" t="s">
        <v>45</v>
      </c>
      <c r="E50" s="41"/>
      <c r="F50" s="41"/>
      <c r="G50" s="40" t="s">
        <v>46</v>
      </c>
      <c r="H50" s="41"/>
      <c r="I50" s="41"/>
      <c r="J50" s="41"/>
      <c r="K50" s="41"/>
      <c r="L50" s="28"/>
    </row>
    <row r="51" spans="2:12" ht="11.25" hidden="1">
      <c r="B51" s="16"/>
      <c r="L51" s="16"/>
    </row>
    <row r="52" spans="2:12" ht="11.25" hidden="1">
      <c r="B52" s="16"/>
      <c r="L52" s="16"/>
    </row>
    <row r="53" spans="2:12" ht="11.25" hidden="1">
      <c r="B53" s="16"/>
      <c r="L53" s="16"/>
    </row>
    <row r="54" spans="2:12" ht="11.25" hidden="1">
      <c r="B54" s="16"/>
      <c r="L54" s="16"/>
    </row>
    <row r="55" spans="2:12" ht="11.25" hidden="1">
      <c r="B55" s="16"/>
      <c r="L55" s="16"/>
    </row>
    <row r="56" spans="2:12" ht="11.25" hidden="1">
      <c r="B56" s="16"/>
      <c r="L56" s="16"/>
    </row>
    <row r="57" spans="2:12" ht="11.25" hidden="1">
      <c r="B57" s="16"/>
      <c r="L57" s="16"/>
    </row>
    <row r="58" spans="2:12" ht="11.25" hidden="1">
      <c r="B58" s="16"/>
      <c r="L58" s="16"/>
    </row>
    <row r="59" spans="2:12" ht="11.25" hidden="1">
      <c r="B59" s="16"/>
      <c r="L59" s="16"/>
    </row>
    <row r="60" spans="2:12" ht="11.25" hidden="1">
      <c r="B60" s="16"/>
      <c r="L60" s="16"/>
    </row>
    <row r="61" spans="2:12" s="1" customFormat="1" ht="12.75" hidden="1">
      <c r="B61" s="28"/>
      <c r="D61" s="42" t="s">
        <v>47</v>
      </c>
      <c r="E61" s="30"/>
      <c r="F61" s="101" t="s">
        <v>48</v>
      </c>
      <c r="G61" s="42" t="s">
        <v>47</v>
      </c>
      <c r="H61" s="30"/>
      <c r="I61" s="30"/>
      <c r="J61" s="102" t="s">
        <v>48</v>
      </c>
      <c r="K61" s="30"/>
      <c r="L61" s="28"/>
    </row>
    <row r="62" spans="2:12" ht="11.25" hidden="1">
      <c r="B62" s="16"/>
      <c r="L62" s="16"/>
    </row>
    <row r="63" spans="2:12" ht="11.25" hidden="1">
      <c r="B63" s="16"/>
      <c r="L63" s="16"/>
    </row>
    <row r="64" spans="2:12" ht="11.25" hidden="1">
      <c r="B64" s="16"/>
      <c r="L64" s="16"/>
    </row>
    <row r="65" spans="2:12" s="1" customFormat="1" ht="12.75" hidden="1">
      <c r="B65" s="28"/>
      <c r="D65" s="40" t="s">
        <v>49</v>
      </c>
      <c r="E65" s="41"/>
      <c r="F65" s="41"/>
      <c r="G65" s="40" t="s">
        <v>50</v>
      </c>
      <c r="H65" s="41"/>
      <c r="I65" s="41"/>
      <c r="J65" s="41"/>
      <c r="K65" s="41"/>
      <c r="L65" s="28"/>
    </row>
    <row r="66" spans="2:12" ht="11.25" hidden="1">
      <c r="B66" s="16"/>
      <c r="L66" s="16"/>
    </row>
    <row r="67" spans="2:12" ht="11.25" hidden="1">
      <c r="B67" s="16"/>
      <c r="L67" s="16"/>
    </row>
    <row r="68" spans="2:12" ht="11.25" hidden="1">
      <c r="B68" s="16"/>
      <c r="L68" s="16"/>
    </row>
    <row r="69" spans="2:12" ht="11.25" hidden="1">
      <c r="B69" s="16"/>
      <c r="L69" s="16"/>
    </row>
    <row r="70" spans="2:12" ht="11.25" hidden="1">
      <c r="B70" s="16"/>
      <c r="L70" s="16"/>
    </row>
    <row r="71" spans="2:12" ht="11.25" hidden="1">
      <c r="B71" s="16"/>
      <c r="L71" s="16"/>
    </row>
    <row r="72" spans="2:12" ht="11.25" hidden="1">
      <c r="B72" s="16"/>
      <c r="L72" s="16"/>
    </row>
    <row r="73" spans="2:12" ht="11.25" hidden="1">
      <c r="B73" s="16"/>
      <c r="L73" s="16"/>
    </row>
    <row r="74" spans="2:12" ht="11.25" hidden="1">
      <c r="B74" s="16"/>
      <c r="L74" s="16"/>
    </row>
    <row r="75" spans="2:12" ht="11.25" hidden="1">
      <c r="B75" s="16"/>
      <c r="L75" s="16"/>
    </row>
    <row r="76" spans="2:12" s="1" customFormat="1" ht="12.75" hidden="1">
      <c r="B76" s="28"/>
      <c r="D76" s="42" t="s">
        <v>47</v>
      </c>
      <c r="E76" s="30"/>
      <c r="F76" s="101" t="s">
        <v>48</v>
      </c>
      <c r="G76" s="42" t="s">
        <v>47</v>
      </c>
      <c r="H76" s="30"/>
      <c r="I76" s="30"/>
      <c r="J76" s="102" t="s">
        <v>48</v>
      </c>
      <c r="K76" s="30"/>
      <c r="L76" s="28"/>
    </row>
    <row r="77" spans="2:12" s="1" customFormat="1" ht="14.45" hidden="1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78" spans="2:12" ht="11.25" hidden="1"/>
    <row r="79" spans="2:12" ht="11.25" hidden="1"/>
    <row r="80" spans="2:12" ht="11.25" hidden="1"/>
    <row r="81" spans="2:47" s="1" customFormat="1" ht="6.95" hidden="1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hidden="1" customHeight="1">
      <c r="B82" s="28"/>
      <c r="C82" s="17" t="s">
        <v>106</v>
      </c>
      <c r="L82" s="28"/>
    </row>
    <row r="83" spans="2:47" s="1" customFormat="1" ht="6.95" hidden="1" customHeight="1">
      <c r="B83" s="28"/>
      <c r="L83" s="28"/>
    </row>
    <row r="84" spans="2:47" s="1" customFormat="1" ht="12" hidden="1" customHeight="1">
      <c r="B84" s="28"/>
      <c r="C84" s="23" t="s">
        <v>15</v>
      </c>
      <c r="L84" s="28"/>
    </row>
    <row r="85" spans="2:47" s="1" customFormat="1" ht="16.5" hidden="1" customHeight="1">
      <c r="B85" s="28"/>
      <c r="E85" s="210" t="str">
        <f>E7</f>
        <v>ZSS_Detvan_(rozpocet)</v>
      </c>
      <c r="F85" s="211"/>
      <c r="G85" s="211"/>
      <c r="H85" s="211"/>
      <c r="L85" s="28"/>
    </row>
    <row r="86" spans="2:47" s="1" customFormat="1" ht="12" hidden="1" customHeight="1">
      <c r="B86" s="28"/>
      <c r="C86" s="23" t="s">
        <v>104</v>
      </c>
      <c r="L86" s="28"/>
    </row>
    <row r="87" spans="2:47" s="1" customFormat="1" ht="16.5" hidden="1" customHeight="1">
      <c r="B87" s="28"/>
      <c r="E87" s="168" t="str">
        <f>E9</f>
        <v>SO 01.4 - Vykurovanie_rev.</v>
      </c>
      <c r="F87" s="212"/>
      <c r="G87" s="212"/>
      <c r="H87" s="212"/>
      <c r="L87" s="28"/>
    </row>
    <row r="88" spans="2:47" s="1" customFormat="1" ht="6.95" hidden="1" customHeight="1">
      <c r="B88" s="28"/>
      <c r="L88" s="28"/>
    </row>
    <row r="89" spans="2:47" s="1" customFormat="1" ht="12" hidden="1" customHeight="1">
      <c r="B89" s="28"/>
      <c r="C89" s="23" t="s">
        <v>19</v>
      </c>
      <c r="F89" s="21" t="str">
        <f>F12</f>
        <v>DSS, Pionierska 850/13, 962 12 Detva</v>
      </c>
      <c r="I89" s="23" t="s">
        <v>21</v>
      </c>
      <c r="J89" s="51" t="str">
        <f>IF(J12="","",J12)</f>
        <v>21. 2. 2025</v>
      </c>
      <c r="L89" s="28"/>
    </row>
    <row r="90" spans="2:47" s="1" customFormat="1" ht="6.95" hidden="1" customHeight="1">
      <c r="B90" s="28"/>
      <c r="L90" s="28"/>
    </row>
    <row r="91" spans="2:47" s="1" customFormat="1" ht="15.2" hidden="1" customHeight="1">
      <c r="B91" s="28"/>
      <c r="C91" s="23" t="s">
        <v>23</v>
      </c>
      <c r="F91" s="21" t="str">
        <f>E15</f>
        <v>Banskobystrický samosprávny kraj</v>
      </c>
      <c r="I91" s="23" t="s">
        <v>28</v>
      </c>
      <c r="J91" s="26" t="str">
        <f>E21</f>
        <v>Ing. Rastislav Kohút</v>
      </c>
      <c r="L91" s="28"/>
    </row>
    <row r="92" spans="2:47" s="1" customFormat="1" ht="25.7" hidden="1" customHeight="1">
      <c r="B92" s="28"/>
      <c r="C92" s="23" t="s">
        <v>26</v>
      </c>
      <c r="F92" s="21" t="str">
        <f>IF(E18="","",E18)</f>
        <v>Vyplň údaj</v>
      </c>
      <c r="I92" s="23" t="s">
        <v>30</v>
      </c>
      <c r="J92" s="26" t="str">
        <f>E24</f>
        <v>Ing. Stanislava Jókayová</v>
      </c>
      <c r="L92" s="28"/>
    </row>
    <row r="93" spans="2:47" s="1" customFormat="1" ht="10.35" hidden="1" customHeight="1">
      <c r="B93" s="28"/>
      <c r="L93" s="28"/>
    </row>
    <row r="94" spans="2:47" s="1" customFormat="1" ht="29.25" hidden="1" customHeight="1">
      <c r="B94" s="28"/>
      <c r="C94" s="103" t="s">
        <v>107</v>
      </c>
      <c r="D94" s="95"/>
      <c r="E94" s="95"/>
      <c r="F94" s="95"/>
      <c r="G94" s="95"/>
      <c r="H94" s="95"/>
      <c r="I94" s="95"/>
      <c r="J94" s="104" t="s">
        <v>108</v>
      </c>
      <c r="K94" s="95"/>
      <c r="L94" s="28"/>
    </row>
    <row r="95" spans="2:47" s="1" customFormat="1" ht="10.35" hidden="1" customHeight="1">
      <c r="B95" s="28"/>
      <c r="L95" s="28"/>
    </row>
    <row r="96" spans="2:47" s="1" customFormat="1" ht="22.9" hidden="1" customHeight="1">
      <c r="B96" s="28"/>
      <c r="C96" s="105" t="s">
        <v>109</v>
      </c>
      <c r="J96" s="65">
        <f>J128</f>
        <v>0</v>
      </c>
      <c r="L96" s="28"/>
      <c r="AU96" s="13" t="s">
        <v>110</v>
      </c>
    </row>
    <row r="97" spans="2:12" s="8" customFormat="1" ht="24.95" hidden="1" customHeight="1">
      <c r="B97" s="106"/>
      <c r="D97" s="107" t="s">
        <v>1233</v>
      </c>
      <c r="E97" s="108"/>
      <c r="F97" s="108"/>
      <c r="G97" s="108"/>
      <c r="H97" s="108"/>
      <c r="I97" s="108"/>
      <c r="J97" s="109">
        <f>J129</f>
        <v>0</v>
      </c>
      <c r="L97" s="106"/>
    </row>
    <row r="98" spans="2:12" s="9" customFormat="1" ht="19.899999999999999" hidden="1" customHeight="1">
      <c r="B98" s="110"/>
      <c r="D98" s="111" t="s">
        <v>1237</v>
      </c>
      <c r="E98" s="112"/>
      <c r="F98" s="112"/>
      <c r="G98" s="112"/>
      <c r="H98" s="112"/>
      <c r="I98" s="112"/>
      <c r="J98" s="113">
        <f>J130</f>
        <v>0</v>
      </c>
      <c r="L98" s="110"/>
    </row>
    <row r="99" spans="2:12" s="9" customFormat="1" ht="19.899999999999999" hidden="1" customHeight="1">
      <c r="B99" s="110"/>
      <c r="D99" s="111" t="s">
        <v>118</v>
      </c>
      <c r="E99" s="112"/>
      <c r="F99" s="112"/>
      <c r="G99" s="112"/>
      <c r="H99" s="112"/>
      <c r="I99" s="112"/>
      <c r="J99" s="113">
        <f>J133</f>
        <v>0</v>
      </c>
      <c r="L99" s="110"/>
    </row>
    <row r="100" spans="2:12" s="9" customFormat="1" ht="19.899999999999999" hidden="1" customHeight="1">
      <c r="B100" s="110"/>
      <c r="D100" s="111" t="s">
        <v>119</v>
      </c>
      <c r="E100" s="112"/>
      <c r="F100" s="112"/>
      <c r="G100" s="112"/>
      <c r="H100" s="112"/>
      <c r="I100" s="112"/>
      <c r="J100" s="113">
        <f>J142</f>
        <v>0</v>
      </c>
      <c r="L100" s="110"/>
    </row>
    <row r="101" spans="2:12" s="8" customFormat="1" ht="24.95" hidden="1" customHeight="1">
      <c r="B101" s="106"/>
      <c r="D101" s="107" t="s">
        <v>1239</v>
      </c>
      <c r="E101" s="108"/>
      <c r="F101" s="108"/>
      <c r="G101" s="108"/>
      <c r="H101" s="108"/>
      <c r="I101" s="108"/>
      <c r="J101" s="109">
        <f>J144</f>
        <v>0</v>
      </c>
      <c r="L101" s="106"/>
    </row>
    <row r="102" spans="2:12" s="9" customFormat="1" ht="19.899999999999999" hidden="1" customHeight="1">
      <c r="B102" s="110"/>
      <c r="D102" s="111" t="s">
        <v>123</v>
      </c>
      <c r="E102" s="112"/>
      <c r="F102" s="112"/>
      <c r="G102" s="112"/>
      <c r="H102" s="112"/>
      <c r="I102" s="112"/>
      <c r="J102" s="113">
        <f>J145</f>
        <v>0</v>
      </c>
      <c r="L102" s="110"/>
    </row>
    <row r="103" spans="2:12" s="9" customFormat="1" ht="19.899999999999999" hidden="1" customHeight="1">
      <c r="B103" s="110"/>
      <c r="D103" s="111" t="s">
        <v>2050</v>
      </c>
      <c r="E103" s="112"/>
      <c r="F103" s="112"/>
      <c r="G103" s="112"/>
      <c r="H103" s="112"/>
      <c r="I103" s="112"/>
      <c r="J103" s="113">
        <f>J153</f>
        <v>0</v>
      </c>
      <c r="L103" s="110"/>
    </row>
    <row r="104" spans="2:12" s="9" customFormat="1" ht="19.899999999999999" hidden="1" customHeight="1">
      <c r="B104" s="110"/>
      <c r="D104" s="111" t="s">
        <v>2051</v>
      </c>
      <c r="E104" s="112"/>
      <c r="F104" s="112"/>
      <c r="G104" s="112"/>
      <c r="H104" s="112"/>
      <c r="I104" s="112"/>
      <c r="J104" s="113">
        <f>J169</f>
        <v>0</v>
      </c>
      <c r="L104" s="110"/>
    </row>
    <row r="105" spans="2:12" s="9" customFormat="1" ht="19.899999999999999" hidden="1" customHeight="1">
      <c r="B105" s="110"/>
      <c r="D105" s="111" t="s">
        <v>2052</v>
      </c>
      <c r="E105" s="112"/>
      <c r="F105" s="112"/>
      <c r="G105" s="112"/>
      <c r="H105" s="112"/>
      <c r="I105" s="112"/>
      <c r="J105" s="113">
        <f>J180</f>
        <v>0</v>
      </c>
      <c r="L105" s="110"/>
    </row>
    <row r="106" spans="2:12" s="9" customFormat="1" ht="19.899999999999999" hidden="1" customHeight="1">
      <c r="B106" s="110"/>
      <c r="D106" s="111" t="s">
        <v>2053</v>
      </c>
      <c r="E106" s="112"/>
      <c r="F106" s="112"/>
      <c r="G106" s="112"/>
      <c r="H106" s="112"/>
      <c r="I106" s="112"/>
      <c r="J106" s="113">
        <f>J186</f>
        <v>0</v>
      </c>
      <c r="L106" s="110"/>
    </row>
    <row r="107" spans="2:12" s="9" customFormat="1" ht="19.899999999999999" hidden="1" customHeight="1">
      <c r="B107" s="110"/>
      <c r="D107" s="111" t="s">
        <v>1245</v>
      </c>
      <c r="E107" s="112"/>
      <c r="F107" s="112"/>
      <c r="G107" s="112"/>
      <c r="H107" s="112"/>
      <c r="I107" s="112"/>
      <c r="J107" s="113">
        <f>J226</f>
        <v>0</v>
      </c>
      <c r="L107" s="110"/>
    </row>
    <row r="108" spans="2:12" s="8" customFormat="1" ht="24.95" hidden="1" customHeight="1">
      <c r="B108" s="106"/>
      <c r="D108" s="107" t="s">
        <v>1246</v>
      </c>
      <c r="E108" s="108"/>
      <c r="F108" s="108"/>
      <c r="G108" s="108"/>
      <c r="H108" s="108"/>
      <c r="I108" s="108"/>
      <c r="J108" s="109">
        <f>J233</f>
        <v>0</v>
      </c>
      <c r="L108" s="106"/>
    </row>
    <row r="109" spans="2:12" s="1" customFormat="1" ht="21.75" hidden="1" customHeight="1">
      <c r="B109" s="28"/>
      <c r="L109" s="28"/>
    </row>
    <row r="110" spans="2:12" s="1" customFormat="1" ht="6.95" hidden="1" customHeight="1"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28"/>
    </row>
    <row r="111" spans="2:12" ht="11.25" hidden="1"/>
    <row r="112" spans="2:12" ht="11.25" hidden="1"/>
    <row r="113" spans="2:63" ht="11.25" hidden="1"/>
    <row r="114" spans="2:63" s="1" customFormat="1" ht="6.95" customHeight="1">
      <c r="B114" s="45"/>
      <c r="C114" s="46"/>
      <c r="D114" s="46"/>
      <c r="E114" s="46"/>
      <c r="F114" s="46"/>
      <c r="G114" s="46"/>
      <c r="H114" s="46"/>
      <c r="I114" s="46"/>
      <c r="J114" s="46"/>
      <c r="K114" s="46"/>
      <c r="L114" s="28"/>
    </row>
    <row r="115" spans="2:63" s="1" customFormat="1" ht="24.95" customHeight="1">
      <c r="B115" s="28"/>
      <c r="C115" s="17" t="s">
        <v>143</v>
      </c>
      <c r="L115" s="28"/>
    </row>
    <row r="116" spans="2:63" s="1" customFormat="1" ht="6.95" customHeight="1">
      <c r="B116" s="28"/>
      <c r="L116" s="28"/>
    </row>
    <row r="117" spans="2:63" s="1" customFormat="1" ht="12" customHeight="1">
      <c r="B117" s="28"/>
      <c r="C117" s="23" t="s">
        <v>15</v>
      </c>
      <c r="L117" s="28"/>
    </row>
    <row r="118" spans="2:63" s="1" customFormat="1" ht="16.5" customHeight="1">
      <c r="B118" s="28"/>
      <c r="E118" s="210" t="str">
        <f>E7</f>
        <v>ZSS_Detvan_(rozpocet)</v>
      </c>
      <c r="F118" s="211"/>
      <c r="G118" s="211"/>
      <c r="H118" s="211"/>
      <c r="L118" s="28"/>
    </row>
    <row r="119" spans="2:63" s="1" customFormat="1" ht="12" customHeight="1">
      <c r="B119" s="28"/>
      <c r="C119" s="23" t="s">
        <v>104</v>
      </c>
      <c r="L119" s="28"/>
    </row>
    <row r="120" spans="2:63" s="1" customFormat="1" ht="16.5" customHeight="1">
      <c r="B120" s="28"/>
      <c r="E120" s="168" t="str">
        <f>E9</f>
        <v>SO 01.4 - Vykurovanie_rev.</v>
      </c>
      <c r="F120" s="212"/>
      <c r="G120" s="212"/>
      <c r="H120" s="212"/>
      <c r="L120" s="28"/>
    </row>
    <row r="121" spans="2:63" s="1" customFormat="1" ht="6.95" customHeight="1">
      <c r="B121" s="28"/>
      <c r="L121" s="28"/>
    </row>
    <row r="122" spans="2:63" s="1" customFormat="1" ht="12" customHeight="1">
      <c r="B122" s="28"/>
      <c r="C122" s="23" t="s">
        <v>19</v>
      </c>
      <c r="F122" s="21" t="str">
        <f>F12</f>
        <v>DSS, Pionierska 850/13, 962 12 Detva</v>
      </c>
      <c r="I122" s="23" t="s">
        <v>21</v>
      </c>
      <c r="J122" s="51" t="str">
        <f>IF(J12="","",J12)</f>
        <v>21. 2. 2025</v>
      </c>
      <c r="L122" s="28"/>
    </row>
    <row r="123" spans="2:63" s="1" customFormat="1" ht="6.95" customHeight="1">
      <c r="B123" s="28"/>
      <c r="L123" s="28"/>
    </row>
    <row r="124" spans="2:63" s="1" customFormat="1" ht="15.2" customHeight="1">
      <c r="B124" s="28"/>
      <c r="C124" s="23" t="s">
        <v>23</v>
      </c>
      <c r="F124" s="21" t="str">
        <f>E15</f>
        <v>Banskobystrický samosprávny kraj</v>
      </c>
      <c r="I124" s="23" t="s">
        <v>28</v>
      </c>
      <c r="J124" s="26" t="str">
        <f>E21</f>
        <v>Ing. Rastislav Kohút</v>
      </c>
      <c r="L124" s="28"/>
    </row>
    <row r="125" spans="2:63" s="1" customFormat="1" ht="25.7" customHeight="1">
      <c r="B125" s="28"/>
      <c r="C125" s="23" t="s">
        <v>26</v>
      </c>
      <c r="F125" s="21" t="str">
        <f>IF(E18="","",E18)</f>
        <v>Vyplň údaj</v>
      </c>
      <c r="I125" s="23" t="s">
        <v>30</v>
      </c>
      <c r="J125" s="26" t="str">
        <f>E24</f>
        <v>Ing. Stanislava Jókayová</v>
      </c>
      <c r="L125" s="28"/>
    </row>
    <row r="126" spans="2:63" s="1" customFormat="1" ht="10.35" customHeight="1">
      <c r="B126" s="28"/>
      <c r="L126" s="28"/>
    </row>
    <row r="127" spans="2:63" s="10" customFormat="1" ht="29.25" customHeight="1">
      <c r="B127" s="114"/>
      <c r="C127" s="115" t="s">
        <v>144</v>
      </c>
      <c r="D127" s="116" t="s">
        <v>57</v>
      </c>
      <c r="E127" s="116" t="s">
        <v>53</v>
      </c>
      <c r="F127" s="116" t="s">
        <v>54</v>
      </c>
      <c r="G127" s="116" t="s">
        <v>145</v>
      </c>
      <c r="H127" s="116" t="s">
        <v>146</v>
      </c>
      <c r="I127" s="116" t="s">
        <v>147</v>
      </c>
      <c r="J127" s="117" t="s">
        <v>108</v>
      </c>
      <c r="K127" s="118" t="s">
        <v>148</v>
      </c>
      <c r="L127" s="114"/>
      <c r="M127" s="58" t="s">
        <v>1</v>
      </c>
      <c r="N127" s="59" t="s">
        <v>36</v>
      </c>
      <c r="O127" s="59" t="s">
        <v>149</v>
      </c>
      <c r="P127" s="59" t="s">
        <v>150</v>
      </c>
      <c r="Q127" s="59" t="s">
        <v>151</v>
      </c>
      <c r="R127" s="59" t="s">
        <v>152</v>
      </c>
      <c r="S127" s="59" t="s">
        <v>153</v>
      </c>
      <c r="T127" s="60" t="s">
        <v>154</v>
      </c>
    </row>
    <row r="128" spans="2:63" s="1" customFormat="1" ht="22.9" customHeight="1">
      <c r="B128" s="28"/>
      <c r="C128" s="63" t="s">
        <v>109</v>
      </c>
      <c r="J128" s="119">
        <f>BK128</f>
        <v>0</v>
      </c>
      <c r="L128" s="28"/>
      <c r="M128" s="61"/>
      <c r="N128" s="52"/>
      <c r="O128" s="52"/>
      <c r="P128" s="120">
        <f>P129+P144+P233</f>
        <v>0</v>
      </c>
      <c r="Q128" s="52"/>
      <c r="R128" s="120">
        <f>R129+R144+R233</f>
        <v>31.019295050000004</v>
      </c>
      <c r="S128" s="52"/>
      <c r="T128" s="121">
        <f>T129+T144+T233</f>
        <v>21.078299999999999</v>
      </c>
      <c r="AT128" s="13" t="s">
        <v>71</v>
      </c>
      <c r="AU128" s="13" t="s">
        <v>110</v>
      </c>
      <c r="BK128" s="122">
        <f>BK129+BK144+BK233</f>
        <v>0</v>
      </c>
    </row>
    <row r="129" spans="2:65" s="11" customFormat="1" ht="25.9" customHeight="1">
      <c r="B129" s="123"/>
      <c r="D129" s="124" t="s">
        <v>71</v>
      </c>
      <c r="E129" s="125" t="s">
        <v>1247</v>
      </c>
      <c r="F129" s="125" t="s">
        <v>1248</v>
      </c>
      <c r="I129" s="126"/>
      <c r="J129" s="127">
        <f>BK129</f>
        <v>0</v>
      </c>
      <c r="L129" s="123"/>
      <c r="M129" s="128"/>
      <c r="P129" s="129">
        <f>P130+P133+P142</f>
        <v>0</v>
      </c>
      <c r="R129" s="129">
        <f>R130+R133+R142</f>
        <v>23.621622000000002</v>
      </c>
      <c r="T129" s="130">
        <f>T130+T133+T142</f>
        <v>7.4442000000000004</v>
      </c>
      <c r="AR129" s="124" t="s">
        <v>80</v>
      </c>
      <c r="AT129" s="131" t="s">
        <v>71</v>
      </c>
      <c r="AU129" s="131" t="s">
        <v>72</v>
      </c>
      <c r="AY129" s="124" t="s">
        <v>157</v>
      </c>
      <c r="BK129" s="132">
        <f>BK130+BK133+BK142</f>
        <v>0</v>
      </c>
    </row>
    <row r="130" spans="2:65" s="11" customFormat="1" ht="22.9" customHeight="1">
      <c r="B130" s="123"/>
      <c r="D130" s="124" t="s">
        <v>71</v>
      </c>
      <c r="E130" s="133" t="s">
        <v>171</v>
      </c>
      <c r="F130" s="133" t="s">
        <v>1285</v>
      </c>
      <c r="I130" s="126"/>
      <c r="J130" s="134">
        <f>BK130</f>
        <v>0</v>
      </c>
      <c r="L130" s="123"/>
      <c r="M130" s="128"/>
      <c r="P130" s="129">
        <f>SUM(P131:P132)</f>
        <v>0</v>
      </c>
      <c r="R130" s="129">
        <f>SUM(R131:R132)</f>
        <v>23.621622000000002</v>
      </c>
      <c r="T130" s="130">
        <f>SUM(T131:T132)</f>
        <v>0</v>
      </c>
      <c r="AR130" s="124" t="s">
        <v>80</v>
      </c>
      <c r="AT130" s="131" t="s">
        <v>71</v>
      </c>
      <c r="AU130" s="131" t="s">
        <v>80</v>
      </c>
      <c r="AY130" s="124" t="s">
        <v>157</v>
      </c>
      <c r="BK130" s="132">
        <f>SUM(BK131:BK132)</f>
        <v>0</v>
      </c>
    </row>
    <row r="131" spans="2:65" s="1" customFormat="1" ht="21.75" customHeight="1">
      <c r="B131" s="135"/>
      <c r="C131" s="136" t="s">
        <v>80</v>
      </c>
      <c r="D131" s="136" t="s">
        <v>159</v>
      </c>
      <c r="E131" s="137" t="s">
        <v>1286</v>
      </c>
      <c r="F131" s="138" t="s">
        <v>1287</v>
      </c>
      <c r="G131" s="139" t="s">
        <v>311</v>
      </c>
      <c r="H131" s="140">
        <v>391.8</v>
      </c>
      <c r="I131" s="141"/>
      <c r="J131" s="142">
        <f>ROUND(I131*H131,2)</f>
        <v>0</v>
      </c>
      <c r="K131" s="143"/>
      <c r="L131" s="28"/>
      <c r="M131" s="144" t="s">
        <v>1</v>
      </c>
      <c r="N131" s="145" t="s">
        <v>38</v>
      </c>
      <c r="P131" s="146">
        <f>O131*H131</f>
        <v>0</v>
      </c>
      <c r="Q131" s="146">
        <v>6.0290000000000003E-2</v>
      </c>
      <c r="R131" s="146">
        <f>Q131*H131</f>
        <v>23.621622000000002</v>
      </c>
      <c r="S131" s="146">
        <v>0</v>
      </c>
      <c r="T131" s="147">
        <f>S131*H131</f>
        <v>0</v>
      </c>
      <c r="AR131" s="148" t="s">
        <v>163</v>
      </c>
      <c r="AT131" s="148" t="s">
        <v>159</v>
      </c>
      <c r="AU131" s="148" t="s">
        <v>164</v>
      </c>
      <c r="AY131" s="13" t="s">
        <v>157</v>
      </c>
      <c r="BE131" s="149">
        <f>IF(N131="základná",J131,0)</f>
        <v>0</v>
      </c>
      <c r="BF131" s="149">
        <f>IF(N131="znížená",J131,0)</f>
        <v>0</v>
      </c>
      <c r="BG131" s="149">
        <f>IF(N131="zákl. prenesená",J131,0)</f>
        <v>0</v>
      </c>
      <c r="BH131" s="149">
        <f>IF(N131="zníž. prenesená",J131,0)</f>
        <v>0</v>
      </c>
      <c r="BI131" s="149">
        <f>IF(N131="nulová",J131,0)</f>
        <v>0</v>
      </c>
      <c r="BJ131" s="13" t="s">
        <v>164</v>
      </c>
      <c r="BK131" s="149">
        <f>ROUND(I131*H131,2)</f>
        <v>0</v>
      </c>
      <c r="BL131" s="13" t="s">
        <v>163</v>
      </c>
      <c r="BM131" s="148" t="s">
        <v>2054</v>
      </c>
    </row>
    <row r="132" spans="2:65" s="1" customFormat="1" ht="24.2" customHeight="1">
      <c r="B132" s="135"/>
      <c r="C132" s="136" t="s">
        <v>164</v>
      </c>
      <c r="D132" s="136" t="s">
        <v>159</v>
      </c>
      <c r="E132" s="137" t="s">
        <v>1292</v>
      </c>
      <c r="F132" s="138" t="s">
        <v>1293</v>
      </c>
      <c r="G132" s="139" t="s">
        <v>162</v>
      </c>
      <c r="H132" s="140">
        <v>58.77</v>
      </c>
      <c r="I132" s="141"/>
      <c r="J132" s="142">
        <f>ROUND(I132*H132,2)</f>
        <v>0</v>
      </c>
      <c r="K132" s="143"/>
      <c r="L132" s="28"/>
      <c r="M132" s="144" t="s">
        <v>1</v>
      </c>
      <c r="N132" s="145" t="s">
        <v>38</v>
      </c>
      <c r="P132" s="146">
        <f>O132*H132</f>
        <v>0</v>
      </c>
      <c r="Q132" s="146">
        <v>0</v>
      </c>
      <c r="R132" s="146">
        <f>Q132*H132</f>
        <v>0</v>
      </c>
      <c r="S132" s="146">
        <v>0</v>
      </c>
      <c r="T132" s="147">
        <f>S132*H132</f>
        <v>0</v>
      </c>
      <c r="AR132" s="148" t="s">
        <v>163</v>
      </c>
      <c r="AT132" s="148" t="s">
        <v>159</v>
      </c>
      <c r="AU132" s="148" t="s">
        <v>164</v>
      </c>
      <c r="AY132" s="13" t="s">
        <v>157</v>
      </c>
      <c r="BE132" s="149">
        <f>IF(N132="základná",J132,0)</f>
        <v>0</v>
      </c>
      <c r="BF132" s="149">
        <f>IF(N132="znížená",J132,0)</f>
        <v>0</v>
      </c>
      <c r="BG132" s="149">
        <f>IF(N132="zákl. prenesená",J132,0)</f>
        <v>0</v>
      </c>
      <c r="BH132" s="149">
        <f>IF(N132="zníž. prenesená",J132,0)</f>
        <v>0</v>
      </c>
      <c r="BI132" s="149">
        <f>IF(N132="nulová",J132,0)</f>
        <v>0</v>
      </c>
      <c r="BJ132" s="13" t="s">
        <v>164</v>
      </c>
      <c r="BK132" s="149">
        <f>ROUND(I132*H132,2)</f>
        <v>0</v>
      </c>
      <c r="BL132" s="13" t="s">
        <v>163</v>
      </c>
      <c r="BM132" s="148" t="s">
        <v>2055</v>
      </c>
    </row>
    <row r="133" spans="2:65" s="11" customFormat="1" ht="22.9" customHeight="1">
      <c r="B133" s="123"/>
      <c r="D133" s="124" t="s">
        <v>71</v>
      </c>
      <c r="E133" s="133" t="s">
        <v>189</v>
      </c>
      <c r="F133" s="133" t="s">
        <v>520</v>
      </c>
      <c r="I133" s="126"/>
      <c r="J133" s="134">
        <f>BK133</f>
        <v>0</v>
      </c>
      <c r="L133" s="123"/>
      <c r="M133" s="128"/>
      <c r="P133" s="129">
        <f>SUM(P134:P141)</f>
        <v>0</v>
      </c>
      <c r="R133" s="129">
        <f>SUM(R134:R141)</f>
        <v>0</v>
      </c>
      <c r="T133" s="130">
        <f>SUM(T134:T141)</f>
        <v>7.4442000000000004</v>
      </c>
      <c r="AR133" s="124" t="s">
        <v>80</v>
      </c>
      <c r="AT133" s="131" t="s">
        <v>71</v>
      </c>
      <c r="AU133" s="131" t="s">
        <v>80</v>
      </c>
      <c r="AY133" s="124" t="s">
        <v>157</v>
      </c>
      <c r="BK133" s="132">
        <f>SUM(BK134:BK141)</f>
        <v>0</v>
      </c>
    </row>
    <row r="134" spans="2:65" s="1" customFormat="1" ht="37.9" customHeight="1">
      <c r="B134" s="135"/>
      <c r="C134" s="136" t="s">
        <v>168</v>
      </c>
      <c r="D134" s="136" t="s">
        <v>159</v>
      </c>
      <c r="E134" s="137" t="s">
        <v>2056</v>
      </c>
      <c r="F134" s="138" t="s">
        <v>2057</v>
      </c>
      <c r="G134" s="139" t="s">
        <v>311</v>
      </c>
      <c r="H134" s="140">
        <v>391.8</v>
      </c>
      <c r="I134" s="141"/>
      <c r="J134" s="142">
        <f t="shared" ref="J134:J141" si="0">ROUND(I134*H134,2)</f>
        <v>0</v>
      </c>
      <c r="K134" s="143"/>
      <c r="L134" s="28"/>
      <c r="M134" s="144" t="s">
        <v>1</v>
      </c>
      <c r="N134" s="145" t="s">
        <v>38</v>
      </c>
      <c r="P134" s="146">
        <f t="shared" ref="P134:P141" si="1">O134*H134</f>
        <v>0</v>
      </c>
      <c r="Q134" s="146">
        <v>0</v>
      </c>
      <c r="R134" s="146">
        <f t="shared" ref="R134:R141" si="2">Q134*H134</f>
        <v>0</v>
      </c>
      <c r="S134" s="146">
        <v>1.9E-2</v>
      </c>
      <c r="T134" s="147">
        <f t="shared" ref="T134:T141" si="3">S134*H134</f>
        <v>7.4442000000000004</v>
      </c>
      <c r="AR134" s="148" t="s">
        <v>163</v>
      </c>
      <c r="AT134" s="148" t="s">
        <v>159</v>
      </c>
      <c r="AU134" s="148" t="s">
        <v>164</v>
      </c>
      <c r="AY134" s="13" t="s">
        <v>157</v>
      </c>
      <c r="BE134" s="149">
        <f t="shared" ref="BE134:BE141" si="4">IF(N134="základná",J134,0)</f>
        <v>0</v>
      </c>
      <c r="BF134" s="149">
        <f t="shared" ref="BF134:BF141" si="5">IF(N134="znížená",J134,0)</f>
        <v>0</v>
      </c>
      <c r="BG134" s="149">
        <f t="shared" ref="BG134:BG141" si="6">IF(N134="zákl. prenesená",J134,0)</f>
        <v>0</v>
      </c>
      <c r="BH134" s="149">
        <f t="shared" ref="BH134:BH141" si="7">IF(N134="zníž. prenesená",J134,0)</f>
        <v>0</v>
      </c>
      <c r="BI134" s="149">
        <f t="shared" ref="BI134:BI141" si="8">IF(N134="nulová",J134,0)</f>
        <v>0</v>
      </c>
      <c r="BJ134" s="13" t="s">
        <v>164</v>
      </c>
      <c r="BK134" s="149">
        <f t="shared" ref="BK134:BK141" si="9">ROUND(I134*H134,2)</f>
        <v>0</v>
      </c>
      <c r="BL134" s="13" t="s">
        <v>163</v>
      </c>
      <c r="BM134" s="148" t="s">
        <v>2058</v>
      </c>
    </row>
    <row r="135" spans="2:65" s="1" customFormat="1" ht="21.75" customHeight="1">
      <c r="B135" s="135"/>
      <c r="C135" s="136" t="s">
        <v>163</v>
      </c>
      <c r="D135" s="136" t="s">
        <v>159</v>
      </c>
      <c r="E135" s="137" t="s">
        <v>1354</v>
      </c>
      <c r="F135" s="138" t="s">
        <v>1355</v>
      </c>
      <c r="G135" s="139" t="s">
        <v>206</v>
      </c>
      <c r="H135" s="140">
        <v>21.027999999999999</v>
      </c>
      <c r="I135" s="141"/>
      <c r="J135" s="142">
        <f t="shared" si="0"/>
        <v>0</v>
      </c>
      <c r="K135" s="143"/>
      <c r="L135" s="28"/>
      <c r="M135" s="144" t="s">
        <v>1</v>
      </c>
      <c r="N135" s="145" t="s">
        <v>38</v>
      </c>
      <c r="P135" s="146">
        <f t="shared" si="1"/>
        <v>0</v>
      </c>
      <c r="Q135" s="146">
        <v>0</v>
      </c>
      <c r="R135" s="146">
        <f t="shared" si="2"/>
        <v>0</v>
      </c>
      <c r="S135" s="146">
        <v>0</v>
      </c>
      <c r="T135" s="147">
        <f t="shared" si="3"/>
        <v>0</v>
      </c>
      <c r="AR135" s="148" t="s">
        <v>163</v>
      </c>
      <c r="AT135" s="148" t="s">
        <v>159</v>
      </c>
      <c r="AU135" s="148" t="s">
        <v>164</v>
      </c>
      <c r="AY135" s="13" t="s">
        <v>157</v>
      </c>
      <c r="BE135" s="149">
        <f t="shared" si="4"/>
        <v>0</v>
      </c>
      <c r="BF135" s="149">
        <f t="shared" si="5"/>
        <v>0</v>
      </c>
      <c r="BG135" s="149">
        <f t="shared" si="6"/>
        <v>0</v>
      </c>
      <c r="BH135" s="149">
        <f t="shared" si="7"/>
        <v>0</v>
      </c>
      <c r="BI135" s="149">
        <f t="shared" si="8"/>
        <v>0</v>
      </c>
      <c r="BJ135" s="13" t="s">
        <v>164</v>
      </c>
      <c r="BK135" s="149">
        <f t="shared" si="9"/>
        <v>0</v>
      </c>
      <c r="BL135" s="13" t="s">
        <v>163</v>
      </c>
      <c r="BM135" s="148" t="s">
        <v>2059</v>
      </c>
    </row>
    <row r="136" spans="2:65" s="1" customFormat="1" ht="24.2" customHeight="1">
      <c r="B136" s="135"/>
      <c r="C136" s="136" t="s">
        <v>175</v>
      </c>
      <c r="D136" s="136" t="s">
        <v>159</v>
      </c>
      <c r="E136" s="137" t="s">
        <v>1357</v>
      </c>
      <c r="F136" s="138" t="s">
        <v>1358</v>
      </c>
      <c r="G136" s="139" t="s">
        <v>206</v>
      </c>
      <c r="H136" s="140">
        <v>21.027999999999999</v>
      </c>
      <c r="I136" s="141"/>
      <c r="J136" s="142">
        <f t="shared" si="0"/>
        <v>0</v>
      </c>
      <c r="K136" s="143"/>
      <c r="L136" s="28"/>
      <c r="M136" s="144" t="s">
        <v>1</v>
      </c>
      <c r="N136" s="145" t="s">
        <v>38</v>
      </c>
      <c r="P136" s="146">
        <f t="shared" si="1"/>
        <v>0</v>
      </c>
      <c r="Q136" s="146">
        <v>0</v>
      </c>
      <c r="R136" s="146">
        <f t="shared" si="2"/>
        <v>0</v>
      </c>
      <c r="S136" s="146">
        <v>0</v>
      </c>
      <c r="T136" s="147">
        <f t="shared" si="3"/>
        <v>0</v>
      </c>
      <c r="AR136" s="148" t="s">
        <v>163</v>
      </c>
      <c r="AT136" s="148" t="s">
        <v>159</v>
      </c>
      <c r="AU136" s="148" t="s">
        <v>164</v>
      </c>
      <c r="AY136" s="13" t="s">
        <v>157</v>
      </c>
      <c r="BE136" s="149">
        <f t="shared" si="4"/>
        <v>0</v>
      </c>
      <c r="BF136" s="149">
        <f t="shared" si="5"/>
        <v>0</v>
      </c>
      <c r="BG136" s="149">
        <f t="shared" si="6"/>
        <v>0</v>
      </c>
      <c r="BH136" s="149">
        <f t="shared" si="7"/>
        <v>0</v>
      </c>
      <c r="BI136" s="149">
        <f t="shared" si="8"/>
        <v>0</v>
      </c>
      <c r="BJ136" s="13" t="s">
        <v>164</v>
      </c>
      <c r="BK136" s="149">
        <f t="shared" si="9"/>
        <v>0</v>
      </c>
      <c r="BL136" s="13" t="s">
        <v>163</v>
      </c>
      <c r="BM136" s="148" t="s">
        <v>2060</v>
      </c>
    </row>
    <row r="137" spans="2:65" s="1" customFormat="1" ht="21.75" customHeight="1">
      <c r="B137" s="135"/>
      <c r="C137" s="136" t="s">
        <v>171</v>
      </c>
      <c r="D137" s="136" t="s">
        <v>159</v>
      </c>
      <c r="E137" s="137" t="s">
        <v>667</v>
      </c>
      <c r="F137" s="138" t="s">
        <v>668</v>
      </c>
      <c r="G137" s="139" t="s">
        <v>206</v>
      </c>
      <c r="H137" s="140">
        <v>21.027999999999999</v>
      </c>
      <c r="I137" s="141"/>
      <c r="J137" s="142">
        <f t="shared" si="0"/>
        <v>0</v>
      </c>
      <c r="K137" s="143"/>
      <c r="L137" s="28"/>
      <c r="M137" s="144" t="s">
        <v>1</v>
      </c>
      <c r="N137" s="145" t="s">
        <v>38</v>
      </c>
      <c r="P137" s="146">
        <f t="shared" si="1"/>
        <v>0</v>
      </c>
      <c r="Q137" s="146">
        <v>0</v>
      </c>
      <c r="R137" s="146">
        <f t="shared" si="2"/>
        <v>0</v>
      </c>
      <c r="S137" s="146">
        <v>0</v>
      </c>
      <c r="T137" s="147">
        <f t="shared" si="3"/>
        <v>0</v>
      </c>
      <c r="AR137" s="148" t="s">
        <v>163</v>
      </c>
      <c r="AT137" s="148" t="s">
        <v>159</v>
      </c>
      <c r="AU137" s="148" t="s">
        <v>164</v>
      </c>
      <c r="AY137" s="13" t="s">
        <v>157</v>
      </c>
      <c r="BE137" s="149">
        <f t="shared" si="4"/>
        <v>0</v>
      </c>
      <c r="BF137" s="149">
        <f t="shared" si="5"/>
        <v>0</v>
      </c>
      <c r="BG137" s="149">
        <f t="shared" si="6"/>
        <v>0</v>
      </c>
      <c r="BH137" s="149">
        <f t="shared" si="7"/>
        <v>0</v>
      </c>
      <c r="BI137" s="149">
        <f t="shared" si="8"/>
        <v>0</v>
      </c>
      <c r="BJ137" s="13" t="s">
        <v>164</v>
      </c>
      <c r="BK137" s="149">
        <f t="shared" si="9"/>
        <v>0</v>
      </c>
      <c r="BL137" s="13" t="s">
        <v>163</v>
      </c>
      <c r="BM137" s="148" t="s">
        <v>2061</v>
      </c>
    </row>
    <row r="138" spans="2:65" s="1" customFormat="1" ht="24.2" customHeight="1">
      <c r="B138" s="135"/>
      <c r="C138" s="136" t="s">
        <v>182</v>
      </c>
      <c r="D138" s="136" t="s">
        <v>159</v>
      </c>
      <c r="E138" s="137" t="s">
        <v>671</v>
      </c>
      <c r="F138" s="138" t="s">
        <v>672</v>
      </c>
      <c r="G138" s="139" t="s">
        <v>206</v>
      </c>
      <c r="H138" s="140">
        <v>420.56</v>
      </c>
      <c r="I138" s="141"/>
      <c r="J138" s="142">
        <f t="shared" si="0"/>
        <v>0</v>
      </c>
      <c r="K138" s="143"/>
      <c r="L138" s="28"/>
      <c r="M138" s="144" t="s">
        <v>1</v>
      </c>
      <c r="N138" s="145" t="s">
        <v>38</v>
      </c>
      <c r="P138" s="146">
        <f t="shared" si="1"/>
        <v>0</v>
      </c>
      <c r="Q138" s="146">
        <v>0</v>
      </c>
      <c r="R138" s="146">
        <f t="shared" si="2"/>
        <v>0</v>
      </c>
      <c r="S138" s="146">
        <v>0</v>
      </c>
      <c r="T138" s="147">
        <f t="shared" si="3"/>
        <v>0</v>
      </c>
      <c r="AR138" s="148" t="s">
        <v>163</v>
      </c>
      <c r="AT138" s="148" t="s">
        <v>159</v>
      </c>
      <c r="AU138" s="148" t="s">
        <v>164</v>
      </c>
      <c r="AY138" s="13" t="s">
        <v>157</v>
      </c>
      <c r="BE138" s="149">
        <f t="shared" si="4"/>
        <v>0</v>
      </c>
      <c r="BF138" s="149">
        <f t="shared" si="5"/>
        <v>0</v>
      </c>
      <c r="BG138" s="149">
        <f t="shared" si="6"/>
        <v>0</v>
      </c>
      <c r="BH138" s="149">
        <f t="shared" si="7"/>
        <v>0</v>
      </c>
      <c r="BI138" s="149">
        <f t="shared" si="8"/>
        <v>0</v>
      </c>
      <c r="BJ138" s="13" t="s">
        <v>164</v>
      </c>
      <c r="BK138" s="149">
        <f t="shared" si="9"/>
        <v>0</v>
      </c>
      <c r="BL138" s="13" t="s">
        <v>163</v>
      </c>
      <c r="BM138" s="148" t="s">
        <v>2062</v>
      </c>
    </row>
    <row r="139" spans="2:65" s="1" customFormat="1" ht="24.2" customHeight="1">
      <c r="B139" s="135"/>
      <c r="C139" s="136" t="s">
        <v>174</v>
      </c>
      <c r="D139" s="136" t="s">
        <v>159</v>
      </c>
      <c r="E139" s="137" t="s">
        <v>674</v>
      </c>
      <c r="F139" s="138" t="s">
        <v>675</v>
      </c>
      <c r="G139" s="139" t="s">
        <v>206</v>
      </c>
      <c r="H139" s="140">
        <v>21.027999999999999</v>
      </c>
      <c r="I139" s="141"/>
      <c r="J139" s="142">
        <f t="shared" si="0"/>
        <v>0</v>
      </c>
      <c r="K139" s="143"/>
      <c r="L139" s="28"/>
      <c r="M139" s="144" t="s">
        <v>1</v>
      </c>
      <c r="N139" s="145" t="s">
        <v>38</v>
      </c>
      <c r="P139" s="146">
        <f t="shared" si="1"/>
        <v>0</v>
      </c>
      <c r="Q139" s="146">
        <v>0</v>
      </c>
      <c r="R139" s="146">
        <f t="shared" si="2"/>
        <v>0</v>
      </c>
      <c r="S139" s="146">
        <v>0</v>
      </c>
      <c r="T139" s="147">
        <f t="shared" si="3"/>
        <v>0</v>
      </c>
      <c r="AR139" s="148" t="s">
        <v>163</v>
      </c>
      <c r="AT139" s="148" t="s">
        <v>159</v>
      </c>
      <c r="AU139" s="148" t="s">
        <v>164</v>
      </c>
      <c r="AY139" s="13" t="s">
        <v>157</v>
      </c>
      <c r="BE139" s="149">
        <f t="shared" si="4"/>
        <v>0</v>
      </c>
      <c r="BF139" s="149">
        <f t="shared" si="5"/>
        <v>0</v>
      </c>
      <c r="BG139" s="149">
        <f t="shared" si="6"/>
        <v>0</v>
      </c>
      <c r="BH139" s="149">
        <f t="shared" si="7"/>
        <v>0</v>
      </c>
      <c r="BI139" s="149">
        <f t="shared" si="8"/>
        <v>0</v>
      </c>
      <c r="BJ139" s="13" t="s">
        <v>164</v>
      </c>
      <c r="BK139" s="149">
        <f t="shared" si="9"/>
        <v>0</v>
      </c>
      <c r="BL139" s="13" t="s">
        <v>163</v>
      </c>
      <c r="BM139" s="148" t="s">
        <v>2063</v>
      </c>
    </row>
    <row r="140" spans="2:65" s="1" customFormat="1" ht="24.2" customHeight="1">
      <c r="B140" s="135"/>
      <c r="C140" s="136" t="s">
        <v>189</v>
      </c>
      <c r="D140" s="136" t="s">
        <v>159</v>
      </c>
      <c r="E140" s="137" t="s">
        <v>678</v>
      </c>
      <c r="F140" s="138" t="s">
        <v>679</v>
      </c>
      <c r="G140" s="139" t="s">
        <v>206</v>
      </c>
      <c r="H140" s="140">
        <v>210.28</v>
      </c>
      <c r="I140" s="141"/>
      <c r="J140" s="142">
        <f t="shared" si="0"/>
        <v>0</v>
      </c>
      <c r="K140" s="143"/>
      <c r="L140" s="28"/>
      <c r="M140" s="144" t="s">
        <v>1</v>
      </c>
      <c r="N140" s="145" t="s">
        <v>38</v>
      </c>
      <c r="P140" s="146">
        <f t="shared" si="1"/>
        <v>0</v>
      </c>
      <c r="Q140" s="146">
        <v>0</v>
      </c>
      <c r="R140" s="146">
        <f t="shared" si="2"/>
        <v>0</v>
      </c>
      <c r="S140" s="146">
        <v>0</v>
      </c>
      <c r="T140" s="147">
        <f t="shared" si="3"/>
        <v>0</v>
      </c>
      <c r="AR140" s="148" t="s">
        <v>163</v>
      </c>
      <c r="AT140" s="148" t="s">
        <v>159</v>
      </c>
      <c r="AU140" s="148" t="s">
        <v>164</v>
      </c>
      <c r="AY140" s="13" t="s">
        <v>157</v>
      </c>
      <c r="BE140" s="149">
        <f t="shared" si="4"/>
        <v>0</v>
      </c>
      <c r="BF140" s="149">
        <f t="shared" si="5"/>
        <v>0</v>
      </c>
      <c r="BG140" s="149">
        <f t="shared" si="6"/>
        <v>0</v>
      </c>
      <c r="BH140" s="149">
        <f t="shared" si="7"/>
        <v>0</v>
      </c>
      <c r="BI140" s="149">
        <f t="shared" si="8"/>
        <v>0</v>
      </c>
      <c r="BJ140" s="13" t="s">
        <v>164</v>
      </c>
      <c r="BK140" s="149">
        <f t="shared" si="9"/>
        <v>0</v>
      </c>
      <c r="BL140" s="13" t="s">
        <v>163</v>
      </c>
      <c r="BM140" s="148" t="s">
        <v>2064</v>
      </c>
    </row>
    <row r="141" spans="2:65" s="1" customFormat="1" ht="24.2" customHeight="1">
      <c r="B141" s="135"/>
      <c r="C141" s="136" t="s">
        <v>178</v>
      </c>
      <c r="D141" s="136" t="s">
        <v>159</v>
      </c>
      <c r="E141" s="137" t="s">
        <v>1364</v>
      </c>
      <c r="F141" s="138" t="s">
        <v>1365</v>
      </c>
      <c r="G141" s="139" t="s">
        <v>206</v>
      </c>
      <c r="H141" s="140">
        <v>21.027999999999999</v>
      </c>
      <c r="I141" s="141"/>
      <c r="J141" s="142">
        <f t="shared" si="0"/>
        <v>0</v>
      </c>
      <c r="K141" s="143"/>
      <c r="L141" s="28"/>
      <c r="M141" s="144" t="s">
        <v>1</v>
      </c>
      <c r="N141" s="145" t="s">
        <v>38</v>
      </c>
      <c r="P141" s="146">
        <f t="shared" si="1"/>
        <v>0</v>
      </c>
      <c r="Q141" s="146">
        <v>0</v>
      </c>
      <c r="R141" s="146">
        <f t="shared" si="2"/>
        <v>0</v>
      </c>
      <c r="S141" s="146">
        <v>0</v>
      </c>
      <c r="T141" s="147">
        <f t="shared" si="3"/>
        <v>0</v>
      </c>
      <c r="AR141" s="148" t="s">
        <v>163</v>
      </c>
      <c r="AT141" s="148" t="s">
        <v>159</v>
      </c>
      <c r="AU141" s="148" t="s">
        <v>164</v>
      </c>
      <c r="AY141" s="13" t="s">
        <v>157</v>
      </c>
      <c r="BE141" s="149">
        <f t="shared" si="4"/>
        <v>0</v>
      </c>
      <c r="BF141" s="149">
        <f t="shared" si="5"/>
        <v>0</v>
      </c>
      <c r="BG141" s="149">
        <f t="shared" si="6"/>
        <v>0</v>
      </c>
      <c r="BH141" s="149">
        <f t="shared" si="7"/>
        <v>0</v>
      </c>
      <c r="BI141" s="149">
        <f t="shared" si="8"/>
        <v>0</v>
      </c>
      <c r="BJ141" s="13" t="s">
        <v>164</v>
      </c>
      <c r="BK141" s="149">
        <f t="shared" si="9"/>
        <v>0</v>
      </c>
      <c r="BL141" s="13" t="s">
        <v>163</v>
      </c>
      <c r="BM141" s="148" t="s">
        <v>2065</v>
      </c>
    </row>
    <row r="142" spans="2:65" s="11" customFormat="1" ht="22.9" customHeight="1">
      <c r="B142" s="123"/>
      <c r="D142" s="124" t="s">
        <v>71</v>
      </c>
      <c r="E142" s="133" t="s">
        <v>516</v>
      </c>
      <c r="F142" s="133" t="s">
        <v>687</v>
      </c>
      <c r="I142" s="126"/>
      <c r="J142" s="134">
        <f>BK142</f>
        <v>0</v>
      </c>
      <c r="L142" s="123"/>
      <c r="M142" s="128"/>
      <c r="P142" s="129">
        <f>P143</f>
        <v>0</v>
      </c>
      <c r="R142" s="129">
        <f>R143</f>
        <v>0</v>
      </c>
      <c r="T142" s="130">
        <f>T143</f>
        <v>0</v>
      </c>
      <c r="AR142" s="124" t="s">
        <v>80</v>
      </c>
      <c r="AT142" s="131" t="s">
        <v>71</v>
      </c>
      <c r="AU142" s="131" t="s">
        <v>80</v>
      </c>
      <c r="AY142" s="124" t="s">
        <v>157</v>
      </c>
      <c r="BK142" s="132">
        <f>BK143</f>
        <v>0</v>
      </c>
    </row>
    <row r="143" spans="2:65" s="1" customFormat="1" ht="24.2" customHeight="1">
      <c r="B143" s="135"/>
      <c r="C143" s="136" t="s">
        <v>196</v>
      </c>
      <c r="D143" s="136" t="s">
        <v>159</v>
      </c>
      <c r="E143" s="137" t="s">
        <v>688</v>
      </c>
      <c r="F143" s="138" t="s">
        <v>689</v>
      </c>
      <c r="G143" s="139" t="s">
        <v>206</v>
      </c>
      <c r="H143" s="140">
        <v>27.198</v>
      </c>
      <c r="I143" s="141"/>
      <c r="J143" s="142">
        <f>ROUND(I143*H143,2)</f>
        <v>0</v>
      </c>
      <c r="K143" s="143"/>
      <c r="L143" s="28"/>
      <c r="M143" s="144" t="s">
        <v>1</v>
      </c>
      <c r="N143" s="145" t="s">
        <v>38</v>
      </c>
      <c r="P143" s="146">
        <f>O143*H143</f>
        <v>0</v>
      </c>
      <c r="Q143" s="146">
        <v>0</v>
      </c>
      <c r="R143" s="146">
        <f>Q143*H143</f>
        <v>0</v>
      </c>
      <c r="S143" s="146">
        <v>0</v>
      </c>
      <c r="T143" s="147">
        <f>S143*H143</f>
        <v>0</v>
      </c>
      <c r="AR143" s="148" t="s">
        <v>163</v>
      </c>
      <c r="AT143" s="148" t="s">
        <v>159</v>
      </c>
      <c r="AU143" s="148" t="s">
        <v>164</v>
      </c>
      <c r="AY143" s="13" t="s">
        <v>157</v>
      </c>
      <c r="BE143" s="149">
        <f>IF(N143="základná",J143,0)</f>
        <v>0</v>
      </c>
      <c r="BF143" s="149">
        <f>IF(N143="znížená",J143,0)</f>
        <v>0</v>
      </c>
      <c r="BG143" s="149">
        <f>IF(N143="zákl. prenesená",J143,0)</f>
        <v>0</v>
      </c>
      <c r="BH143" s="149">
        <f>IF(N143="zníž. prenesená",J143,0)</f>
        <v>0</v>
      </c>
      <c r="BI143" s="149">
        <f>IF(N143="nulová",J143,0)</f>
        <v>0</v>
      </c>
      <c r="BJ143" s="13" t="s">
        <v>164</v>
      </c>
      <c r="BK143" s="149">
        <f>ROUND(I143*H143,2)</f>
        <v>0</v>
      </c>
      <c r="BL143" s="13" t="s">
        <v>163</v>
      </c>
      <c r="BM143" s="148" t="s">
        <v>2066</v>
      </c>
    </row>
    <row r="144" spans="2:65" s="11" customFormat="1" ht="25.9" customHeight="1">
      <c r="B144" s="123"/>
      <c r="D144" s="124" t="s">
        <v>71</v>
      </c>
      <c r="E144" s="125" t="s">
        <v>1368</v>
      </c>
      <c r="F144" s="125" t="s">
        <v>1369</v>
      </c>
      <c r="I144" s="126"/>
      <c r="J144" s="127">
        <f>BK144</f>
        <v>0</v>
      </c>
      <c r="L144" s="123"/>
      <c r="M144" s="128"/>
      <c r="P144" s="129">
        <f>P145+P153+P169+P180+P186+P226</f>
        <v>0</v>
      </c>
      <c r="R144" s="129">
        <f>R145+R153+R169+R180+R186+R226</f>
        <v>7.3976730499999999</v>
      </c>
      <c r="T144" s="130">
        <f>T145+T153+T169+T180+T186+T226</f>
        <v>13.6341</v>
      </c>
      <c r="AR144" s="124" t="s">
        <v>80</v>
      </c>
      <c r="AT144" s="131" t="s">
        <v>71</v>
      </c>
      <c r="AU144" s="131" t="s">
        <v>72</v>
      </c>
      <c r="AY144" s="124" t="s">
        <v>157</v>
      </c>
      <c r="BK144" s="132">
        <f>BK145+BK153+BK169+BK180+BK186+BK226</f>
        <v>0</v>
      </c>
    </row>
    <row r="145" spans="2:65" s="11" customFormat="1" ht="22.9" customHeight="1">
      <c r="B145" s="123"/>
      <c r="D145" s="124" t="s">
        <v>71</v>
      </c>
      <c r="E145" s="133" t="s">
        <v>768</v>
      </c>
      <c r="F145" s="133" t="s">
        <v>769</v>
      </c>
      <c r="I145" s="126"/>
      <c r="J145" s="134">
        <f>BK145</f>
        <v>0</v>
      </c>
      <c r="L145" s="123"/>
      <c r="M145" s="128"/>
      <c r="P145" s="129">
        <f>SUM(P146:P152)</f>
        <v>0</v>
      </c>
      <c r="R145" s="129">
        <f>SUM(R146:R152)</f>
        <v>0.15045159999999999</v>
      </c>
      <c r="T145" s="130">
        <f>SUM(T146:T152)</f>
        <v>0</v>
      </c>
      <c r="AR145" s="124" t="s">
        <v>80</v>
      </c>
      <c r="AT145" s="131" t="s">
        <v>71</v>
      </c>
      <c r="AU145" s="131" t="s">
        <v>80</v>
      </c>
      <c r="AY145" s="124" t="s">
        <v>157</v>
      </c>
      <c r="BK145" s="132">
        <f>SUM(BK146:BK152)</f>
        <v>0</v>
      </c>
    </row>
    <row r="146" spans="2:65" s="1" customFormat="1" ht="24.2" customHeight="1">
      <c r="B146" s="135"/>
      <c r="C146" s="136" t="s">
        <v>181</v>
      </c>
      <c r="D146" s="136" t="s">
        <v>159</v>
      </c>
      <c r="E146" s="137" t="s">
        <v>2067</v>
      </c>
      <c r="F146" s="138" t="s">
        <v>2068</v>
      </c>
      <c r="G146" s="139" t="s">
        <v>311</v>
      </c>
      <c r="H146" s="140">
        <v>2131</v>
      </c>
      <c r="I146" s="141"/>
      <c r="J146" s="142">
        <f t="shared" ref="J146:J152" si="10">ROUND(I146*H146,2)</f>
        <v>0</v>
      </c>
      <c r="K146" s="143"/>
      <c r="L146" s="28"/>
      <c r="M146" s="144" t="s">
        <v>1</v>
      </c>
      <c r="N146" s="145" t="s">
        <v>38</v>
      </c>
      <c r="P146" s="146">
        <f t="shared" ref="P146:P152" si="11">O146*H146</f>
        <v>0</v>
      </c>
      <c r="Q146" s="146">
        <v>2.0000000000000002E-5</v>
      </c>
      <c r="R146" s="146">
        <f t="shared" ref="R146:R152" si="12">Q146*H146</f>
        <v>4.2620000000000005E-2</v>
      </c>
      <c r="S146" s="146">
        <v>0</v>
      </c>
      <c r="T146" s="147">
        <f t="shared" ref="T146:T152" si="13">S146*H146</f>
        <v>0</v>
      </c>
      <c r="AR146" s="148" t="s">
        <v>188</v>
      </c>
      <c r="AT146" s="148" t="s">
        <v>159</v>
      </c>
      <c r="AU146" s="148" t="s">
        <v>164</v>
      </c>
      <c r="AY146" s="13" t="s">
        <v>157</v>
      </c>
      <c r="BE146" s="149">
        <f t="shared" ref="BE146:BE152" si="14">IF(N146="základná",J146,0)</f>
        <v>0</v>
      </c>
      <c r="BF146" s="149">
        <f t="shared" ref="BF146:BF152" si="15">IF(N146="znížená",J146,0)</f>
        <v>0</v>
      </c>
      <c r="BG146" s="149">
        <f t="shared" ref="BG146:BG152" si="16">IF(N146="zákl. prenesená",J146,0)</f>
        <v>0</v>
      </c>
      <c r="BH146" s="149">
        <f t="shared" ref="BH146:BH152" si="17">IF(N146="zníž. prenesená",J146,0)</f>
        <v>0</v>
      </c>
      <c r="BI146" s="149">
        <f t="shared" ref="BI146:BI152" si="18">IF(N146="nulová",J146,0)</f>
        <v>0</v>
      </c>
      <c r="BJ146" s="13" t="s">
        <v>164</v>
      </c>
      <c r="BK146" s="149">
        <f t="shared" ref="BK146:BK152" si="19">ROUND(I146*H146,2)</f>
        <v>0</v>
      </c>
      <c r="BL146" s="13" t="s">
        <v>188</v>
      </c>
      <c r="BM146" s="148" t="s">
        <v>2069</v>
      </c>
    </row>
    <row r="147" spans="2:65" s="1" customFormat="1" ht="33" customHeight="1">
      <c r="B147" s="135"/>
      <c r="C147" s="150" t="s">
        <v>203</v>
      </c>
      <c r="D147" s="150" t="s">
        <v>276</v>
      </c>
      <c r="E147" s="151" t="s">
        <v>1391</v>
      </c>
      <c r="F147" s="152" t="s">
        <v>1392</v>
      </c>
      <c r="G147" s="153" t="s">
        <v>311</v>
      </c>
      <c r="H147" s="154">
        <v>369.18</v>
      </c>
      <c r="I147" s="155"/>
      <c r="J147" s="156">
        <f t="shared" si="10"/>
        <v>0</v>
      </c>
      <c r="K147" s="157"/>
      <c r="L147" s="158"/>
      <c r="M147" s="159" t="s">
        <v>1</v>
      </c>
      <c r="N147" s="160" t="s">
        <v>38</v>
      </c>
      <c r="P147" s="146">
        <f t="shared" si="11"/>
        <v>0</v>
      </c>
      <c r="Q147" s="146">
        <v>1.3999999999999999E-4</v>
      </c>
      <c r="R147" s="146">
        <f t="shared" si="12"/>
        <v>5.1685199999999994E-2</v>
      </c>
      <c r="S147" s="146">
        <v>0</v>
      </c>
      <c r="T147" s="147">
        <f t="shared" si="13"/>
        <v>0</v>
      </c>
      <c r="AR147" s="148" t="s">
        <v>218</v>
      </c>
      <c r="AT147" s="148" t="s">
        <v>276</v>
      </c>
      <c r="AU147" s="148" t="s">
        <v>164</v>
      </c>
      <c r="AY147" s="13" t="s">
        <v>157</v>
      </c>
      <c r="BE147" s="149">
        <f t="shared" si="14"/>
        <v>0</v>
      </c>
      <c r="BF147" s="149">
        <f t="shared" si="15"/>
        <v>0</v>
      </c>
      <c r="BG147" s="149">
        <f t="shared" si="16"/>
        <v>0</v>
      </c>
      <c r="BH147" s="149">
        <f t="shared" si="17"/>
        <v>0</v>
      </c>
      <c r="BI147" s="149">
        <f t="shared" si="18"/>
        <v>0</v>
      </c>
      <c r="BJ147" s="13" t="s">
        <v>164</v>
      </c>
      <c r="BK147" s="149">
        <f t="shared" si="19"/>
        <v>0</v>
      </c>
      <c r="BL147" s="13" t="s">
        <v>188</v>
      </c>
      <c r="BM147" s="148" t="s">
        <v>2070</v>
      </c>
    </row>
    <row r="148" spans="2:65" s="1" customFormat="1" ht="33" customHeight="1">
      <c r="B148" s="135"/>
      <c r="C148" s="150" t="s">
        <v>185</v>
      </c>
      <c r="D148" s="150" t="s">
        <v>276</v>
      </c>
      <c r="E148" s="151" t="s">
        <v>1394</v>
      </c>
      <c r="F148" s="152" t="s">
        <v>1395</v>
      </c>
      <c r="G148" s="153" t="s">
        <v>311</v>
      </c>
      <c r="H148" s="154">
        <v>492.24</v>
      </c>
      <c r="I148" s="155"/>
      <c r="J148" s="156">
        <f t="shared" si="10"/>
        <v>0</v>
      </c>
      <c r="K148" s="157"/>
      <c r="L148" s="158"/>
      <c r="M148" s="159" t="s">
        <v>1</v>
      </c>
      <c r="N148" s="160" t="s">
        <v>38</v>
      </c>
      <c r="P148" s="146">
        <f t="shared" si="11"/>
        <v>0</v>
      </c>
      <c r="Q148" s="146">
        <v>1.0000000000000001E-5</v>
      </c>
      <c r="R148" s="146">
        <f t="shared" si="12"/>
        <v>4.9224000000000004E-3</v>
      </c>
      <c r="S148" s="146">
        <v>0</v>
      </c>
      <c r="T148" s="147">
        <f t="shared" si="13"/>
        <v>0</v>
      </c>
      <c r="AR148" s="148" t="s">
        <v>218</v>
      </c>
      <c r="AT148" s="148" t="s">
        <v>276</v>
      </c>
      <c r="AU148" s="148" t="s">
        <v>164</v>
      </c>
      <c r="AY148" s="13" t="s">
        <v>157</v>
      </c>
      <c r="BE148" s="149">
        <f t="shared" si="14"/>
        <v>0</v>
      </c>
      <c r="BF148" s="149">
        <f t="shared" si="15"/>
        <v>0</v>
      </c>
      <c r="BG148" s="149">
        <f t="shared" si="16"/>
        <v>0</v>
      </c>
      <c r="BH148" s="149">
        <f t="shared" si="17"/>
        <v>0</v>
      </c>
      <c r="BI148" s="149">
        <f t="shared" si="18"/>
        <v>0</v>
      </c>
      <c r="BJ148" s="13" t="s">
        <v>164</v>
      </c>
      <c r="BK148" s="149">
        <f t="shared" si="19"/>
        <v>0</v>
      </c>
      <c r="BL148" s="13" t="s">
        <v>188</v>
      </c>
      <c r="BM148" s="148" t="s">
        <v>2071</v>
      </c>
    </row>
    <row r="149" spans="2:65" s="1" customFormat="1" ht="33" customHeight="1">
      <c r="B149" s="135"/>
      <c r="C149" s="150" t="s">
        <v>211</v>
      </c>
      <c r="D149" s="150" t="s">
        <v>276</v>
      </c>
      <c r="E149" s="151" t="s">
        <v>2072</v>
      </c>
      <c r="F149" s="152" t="s">
        <v>2073</v>
      </c>
      <c r="G149" s="153" t="s">
        <v>311</v>
      </c>
      <c r="H149" s="154">
        <v>301</v>
      </c>
      <c r="I149" s="155"/>
      <c r="J149" s="156">
        <f t="shared" si="10"/>
        <v>0</v>
      </c>
      <c r="K149" s="157"/>
      <c r="L149" s="158"/>
      <c r="M149" s="159" t="s">
        <v>1</v>
      </c>
      <c r="N149" s="160" t="s">
        <v>38</v>
      </c>
      <c r="P149" s="146">
        <f t="shared" si="11"/>
        <v>0</v>
      </c>
      <c r="Q149" s="146">
        <v>2.0000000000000002E-5</v>
      </c>
      <c r="R149" s="146">
        <f t="shared" si="12"/>
        <v>6.0200000000000002E-3</v>
      </c>
      <c r="S149" s="146">
        <v>0</v>
      </c>
      <c r="T149" s="147">
        <f t="shared" si="13"/>
        <v>0</v>
      </c>
      <c r="AR149" s="148" t="s">
        <v>218</v>
      </c>
      <c r="AT149" s="148" t="s">
        <v>276</v>
      </c>
      <c r="AU149" s="148" t="s">
        <v>164</v>
      </c>
      <c r="AY149" s="13" t="s">
        <v>157</v>
      </c>
      <c r="BE149" s="149">
        <f t="shared" si="14"/>
        <v>0</v>
      </c>
      <c r="BF149" s="149">
        <f t="shared" si="15"/>
        <v>0</v>
      </c>
      <c r="BG149" s="149">
        <f t="shared" si="16"/>
        <v>0</v>
      </c>
      <c r="BH149" s="149">
        <f t="shared" si="17"/>
        <v>0</v>
      </c>
      <c r="BI149" s="149">
        <f t="shared" si="18"/>
        <v>0</v>
      </c>
      <c r="BJ149" s="13" t="s">
        <v>164</v>
      </c>
      <c r="BK149" s="149">
        <f t="shared" si="19"/>
        <v>0</v>
      </c>
      <c r="BL149" s="13" t="s">
        <v>188</v>
      </c>
      <c r="BM149" s="148" t="s">
        <v>2074</v>
      </c>
    </row>
    <row r="150" spans="2:65" s="1" customFormat="1" ht="33" customHeight="1">
      <c r="B150" s="135"/>
      <c r="C150" s="150" t="s">
        <v>188</v>
      </c>
      <c r="D150" s="150" t="s">
        <v>276</v>
      </c>
      <c r="E150" s="151" t="s">
        <v>1397</v>
      </c>
      <c r="F150" s="152" t="s">
        <v>1398</v>
      </c>
      <c r="G150" s="153" t="s">
        <v>311</v>
      </c>
      <c r="H150" s="154">
        <v>839.4</v>
      </c>
      <c r="I150" s="155"/>
      <c r="J150" s="156">
        <f t="shared" si="10"/>
        <v>0</v>
      </c>
      <c r="K150" s="157"/>
      <c r="L150" s="158"/>
      <c r="M150" s="159" t="s">
        <v>1</v>
      </c>
      <c r="N150" s="160" t="s">
        <v>38</v>
      </c>
      <c r="P150" s="146">
        <f t="shared" si="11"/>
        <v>0</v>
      </c>
      <c r="Q150" s="146">
        <v>4.0000000000000003E-5</v>
      </c>
      <c r="R150" s="146">
        <f t="shared" si="12"/>
        <v>3.3576000000000002E-2</v>
      </c>
      <c r="S150" s="146">
        <v>0</v>
      </c>
      <c r="T150" s="147">
        <f t="shared" si="13"/>
        <v>0</v>
      </c>
      <c r="AR150" s="148" t="s">
        <v>218</v>
      </c>
      <c r="AT150" s="148" t="s">
        <v>276</v>
      </c>
      <c r="AU150" s="148" t="s">
        <v>164</v>
      </c>
      <c r="AY150" s="13" t="s">
        <v>157</v>
      </c>
      <c r="BE150" s="149">
        <f t="shared" si="14"/>
        <v>0</v>
      </c>
      <c r="BF150" s="149">
        <f t="shared" si="15"/>
        <v>0</v>
      </c>
      <c r="BG150" s="149">
        <f t="shared" si="16"/>
        <v>0</v>
      </c>
      <c r="BH150" s="149">
        <f t="shared" si="17"/>
        <v>0</v>
      </c>
      <c r="BI150" s="149">
        <f t="shared" si="18"/>
        <v>0</v>
      </c>
      <c r="BJ150" s="13" t="s">
        <v>164</v>
      </c>
      <c r="BK150" s="149">
        <f t="shared" si="19"/>
        <v>0</v>
      </c>
      <c r="BL150" s="13" t="s">
        <v>188</v>
      </c>
      <c r="BM150" s="148" t="s">
        <v>2075</v>
      </c>
    </row>
    <row r="151" spans="2:65" s="1" customFormat="1" ht="33" customHeight="1">
      <c r="B151" s="135"/>
      <c r="C151" s="150" t="s">
        <v>219</v>
      </c>
      <c r="D151" s="150" t="s">
        <v>276</v>
      </c>
      <c r="E151" s="151" t="s">
        <v>2076</v>
      </c>
      <c r="F151" s="152" t="s">
        <v>2077</v>
      </c>
      <c r="G151" s="153" t="s">
        <v>311</v>
      </c>
      <c r="H151" s="154">
        <v>129.19999999999999</v>
      </c>
      <c r="I151" s="155"/>
      <c r="J151" s="156">
        <f t="shared" si="10"/>
        <v>0</v>
      </c>
      <c r="K151" s="157"/>
      <c r="L151" s="158"/>
      <c r="M151" s="159" t="s">
        <v>1</v>
      </c>
      <c r="N151" s="160" t="s">
        <v>38</v>
      </c>
      <c r="P151" s="146">
        <f t="shared" si="11"/>
        <v>0</v>
      </c>
      <c r="Q151" s="146">
        <v>9.0000000000000006E-5</v>
      </c>
      <c r="R151" s="146">
        <f t="shared" si="12"/>
        <v>1.1627999999999999E-2</v>
      </c>
      <c r="S151" s="146">
        <v>0</v>
      </c>
      <c r="T151" s="147">
        <f t="shared" si="13"/>
        <v>0</v>
      </c>
      <c r="AR151" s="148" t="s">
        <v>218</v>
      </c>
      <c r="AT151" s="148" t="s">
        <v>276</v>
      </c>
      <c r="AU151" s="148" t="s">
        <v>164</v>
      </c>
      <c r="AY151" s="13" t="s">
        <v>157</v>
      </c>
      <c r="BE151" s="149">
        <f t="shared" si="14"/>
        <v>0</v>
      </c>
      <c r="BF151" s="149">
        <f t="shared" si="15"/>
        <v>0</v>
      </c>
      <c r="BG151" s="149">
        <f t="shared" si="16"/>
        <v>0</v>
      </c>
      <c r="BH151" s="149">
        <f t="shared" si="17"/>
        <v>0</v>
      </c>
      <c r="BI151" s="149">
        <f t="shared" si="18"/>
        <v>0</v>
      </c>
      <c r="BJ151" s="13" t="s">
        <v>164</v>
      </c>
      <c r="BK151" s="149">
        <f t="shared" si="19"/>
        <v>0</v>
      </c>
      <c r="BL151" s="13" t="s">
        <v>188</v>
      </c>
      <c r="BM151" s="148" t="s">
        <v>2078</v>
      </c>
    </row>
    <row r="152" spans="2:65" s="1" customFormat="1" ht="24.2" customHeight="1">
      <c r="B152" s="135"/>
      <c r="C152" s="136" t="s">
        <v>192</v>
      </c>
      <c r="D152" s="136" t="s">
        <v>159</v>
      </c>
      <c r="E152" s="137" t="s">
        <v>1400</v>
      </c>
      <c r="F152" s="138" t="s">
        <v>849</v>
      </c>
      <c r="G152" s="139" t="s">
        <v>206</v>
      </c>
      <c r="H152" s="140">
        <v>0.15</v>
      </c>
      <c r="I152" s="141"/>
      <c r="J152" s="142">
        <f t="shared" si="10"/>
        <v>0</v>
      </c>
      <c r="K152" s="143"/>
      <c r="L152" s="28"/>
      <c r="M152" s="144" t="s">
        <v>1</v>
      </c>
      <c r="N152" s="145" t="s">
        <v>38</v>
      </c>
      <c r="P152" s="146">
        <f t="shared" si="11"/>
        <v>0</v>
      </c>
      <c r="Q152" s="146">
        <v>0</v>
      </c>
      <c r="R152" s="146">
        <f t="shared" si="12"/>
        <v>0</v>
      </c>
      <c r="S152" s="146">
        <v>0</v>
      </c>
      <c r="T152" s="147">
        <f t="shared" si="13"/>
        <v>0</v>
      </c>
      <c r="AR152" s="148" t="s">
        <v>163</v>
      </c>
      <c r="AT152" s="148" t="s">
        <v>159</v>
      </c>
      <c r="AU152" s="148" t="s">
        <v>164</v>
      </c>
      <c r="AY152" s="13" t="s">
        <v>157</v>
      </c>
      <c r="BE152" s="149">
        <f t="shared" si="14"/>
        <v>0</v>
      </c>
      <c r="BF152" s="149">
        <f t="shared" si="15"/>
        <v>0</v>
      </c>
      <c r="BG152" s="149">
        <f t="shared" si="16"/>
        <v>0</v>
      </c>
      <c r="BH152" s="149">
        <f t="shared" si="17"/>
        <v>0</v>
      </c>
      <c r="BI152" s="149">
        <f t="shared" si="18"/>
        <v>0</v>
      </c>
      <c r="BJ152" s="13" t="s">
        <v>164</v>
      </c>
      <c r="BK152" s="149">
        <f t="shared" si="19"/>
        <v>0</v>
      </c>
      <c r="BL152" s="13" t="s">
        <v>163</v>
      </c>
      <c r="BM152" s="148" t="s">
        <v>2079</v>
      </c>
    </row>
    <row r="153" spans="2:65" s="11" customFormat="1" ht="22.9" customHeight="1">
      <c r="B153" s="123"/>
      <c r="D153" s="124" t="s">
        <v>71</v>
      </c>
      <c r="E153" s="133" t="s">
        <v>2080</v>
      </c>
      <c r="F153" s="133" t="s">
        <v>2081</v>
      </c>
      <c r="I153" s="126"/>
      <c r="J153" s="134">
        <f>BK153</f>
        <v>0</v>
      </c>
      <c r="L153" s="123"/>
      <c r="M153" s="128"/>
      <c r="P153" s="129">
        <f>SUM(P154:P168)</f>
        <v>0</v>
      </c>
      <c r="R153" s="129">
        <f>SUM(R154:R168)</f>
        <v>3.3179679999999996</v>
      </c>
      <c r="T153" s="130">
        <f>SUM(T154:T168)</f>
        <v>10.07963</v>
      </c>
      <c r="AR153" s="124" t="s">
        <v>80</v>
      </c>
      <c r="AT153" s="131" t="s">
        <v>71</v>
      </c>
      <c r="AU153" s="131" t="s">
        <v>80</v>
      </c>
      <c r="AY153" s="124" t="s">
        <v>157</v>
      </c>
      <c r="BK153" s="132">
        <f>SUM(BK154:BK168)</f>
        <v>0</v>
      </c>
    </row>
    <row r="154" spans="2:65" s="1" customFormat="1" ht="24.2" customHeight="1">
      <c r="B154" s="135"/>
      <c r="C154" s="136" t="s">
        <v>226</v>
      </c>
      <c r="D154" s="136" t="s">
        <v>159</v>
      </c>
      <c r="E154" s="137" t="s">
        <v>2082</v>
      </c>
      <c r="F154" s="138" t="s">
        <v>2083</v>
      </c>
      <c r="G154" s="139" t="s">
        <v>311</v>
      </c>
      <c r="H154" s="140">
        <v>2131</v>
      </c>
      <c r="I154" s="141"/>
      <c r="J154" s="142">
        <f t="shared" ref="J154:J168" si="20">ROUND(I154*H154,2)</f>
        <v>0</v>
      </c>
      <c r="K154" s="143"/>
      <c r="L154" s="28"/>
      <c r="M154" s="144" t="s">
        <v>1</v>
      </c>
      <c r="N154" s="145" t="s">
        <v>38</v>
      </c>
      <c r="P154" s="146">
        <f t="shared" ref="P154:P168" si="21">O154*H154</f>
        <v>0</v>
      </c>
      <c r="Q154" s="146">
        <v>0</v>
      </c>
      <c r="R154" s="146">
        <f t="shared" ref="R154:R168" si="22">Q154*H154</f>
        <v>0</v>
      </c>
      <c r="S154" s="146">
        <v>0</v>
      </c>
      <c r="T154" s="147">
        <f t="shared" ref="T154:T168" si="23">S154*H154</f>
        <v>0</v>
      </c>
      <c r="AR154" s="148" t="s">
        <v>163</v>
      </c>
      <c r="AT154" s="148" t="s">
        <v>159</v>
      </c>
      <c r="AU154" s="148" t="s">
        <v>164</v>
      </c>
      <c r="AY154" s="13" t="s">
        <v>157</v>
      </c>
      <c r="BE154" s="149">
        <f t="shared" ref="BE154:BE168" si="24">IF(N154="základná",J154,0)</f>
        <v>0</v>
      </c>
      <c r="BF154" s="149">
        <f t="shared" ref="BF154:BF168" si="25">IF(N154="znížená",J154,0)</f>
        <v>0</v>
      </c>
      <c r="BG154" s="149">
        <f t="shared" ref="BG154:BG168" si="26">IF(N154="zákl. prenesená",J154,0)</f>
        <v>0</v>
      </c>
      <c r="BH154" s="149">
        <f t="shared" ref="BH154:BH168" si="27">IF(N154="zníž. prenesená",J154,0)</f>
        <v>0</v>
      </c>
      <c r="BI154" s="149">
        <f t="shared" ref="BI154:BI168" si="28">IF(N154="nulová",J154,0)</f>
        <v>0</v>
      </c>
      <c r="BJ154" s="13" t="s">
        <v>164</v>
      </c>
      <c r="BK154" s="149">
        <f t="shared" ref="BK154:BK168" si="29">ROUND(I154*H154,2)</f>
        <v>0</v>
      </c>
      <c r="BL154" s="13" t="s">
        <v>163</v>
      </c>
      <c r="BM154" s="148" t="s">
        <v>2084</v>
      </c>
    </row>
    <row r="155" spans="2:65" s="1" customFormat="1" ht="24.2" customHeight="1">
      <c r="B155" s="135"/>
      <c r="C155" s="136" t="s">
        <v>195</v>
      </c>
      <c r="D155" s="136" t="s">
        <v>159</v>
      </c>
      <c r="E155" s="137" t="s">
        <v>2085</v>
      </c>
      <c r="F155" s="138" t="s">
        <v>2086</v>
      </c>
      <c r="G155" s="139" t="s">
        <v>311</v>
      </c>
      <c r="H155" s="140">
        <v>2131</v>
      </c>
      <c r="I155" s="141"/>
      <c r="J155" s="142">
        <f t="shared" si="20"/>
        <v>0</v>
      </c>
      <c r="K155" s="143"/>
      <c r="L155" s="28"/>
      <c r="M155" s="144" t="s">
        <v>1</v>
      </c>
      <c r="N155" s="145" t="s">
        <v>38</v>
      </c>
      <c r="P155" s="146">
        <f t="shared" si="21"/>
        <v>0</v>
      </c>
      <c r="Q155" s="146">
        <v>5.0000000000000002E-5</v>
      </c>
      <c r="R155" s="146">
        <f t="shared" si="22"/>
        <v>0.10655000000000001</v>
      </c>
      <c r="S155" s="146">
        <v>4.7299999999999998E-3</v>
      </c>
      <c r="T155" s="147">
        <f t="shared" si="23"/>
        <v>10.07963</v>
      </c>
      <c r="AR155" s="148" t="s">
        <v>163</v>
      </c>
      <c r="AT155" s="148" t="s">
        <v>159</v>
      </c>
      <c r="AU155" s="148" t="s">
        <v>164</v>
      </c>
      <c r="AY155" s="13" t="s">
        <v>157</v>
      </c>
      <c r="BE155" s="149">
        <f t="shared" si="24"/>
        <v>0</v>
      </c>
      <c r="BF155" s="149">
        <f t="shared" si="25"/>
        <v>0</v>
      </c>
      <c r="BG155" s="149">
        <f t="shared" si="26"/>
        <v>0</v>
      </c>
      <c r="BH155" s="149">
        <f t="shared" si="27"/>
        <v>0</v>
      </c>
      <c r="BI155" s="149">
        <f t="shared" si="28"/>
        <v>0</v>
      </c>
      <c r="BJ155" s="13" t="s">
        <v>164</v>
      </c>
      <c r="BK155" s="149">
        <f t="shared" si="29"/>
        <v>0</v>
      </c>
      <c r="BL155" s="13" t="s">
        <v>163</v>
      </c>
      <c r="BM155" s="148" t="s">
        <v>2087</v>
      </c>
    </row>
    <row r="156" spans="2:65" s="1" customFormat="1" ht="21.75" customHeight="1">
      <c r="B156" s="135"/>
      <c r="C156" s="136" t="s">
        <v>233</v>
      </c>
      <c r="D156" s="136" t="s">
        <v>159</v>
      </c>
      <c r="E156" s="137" t="s">
        <v>2088</v>
      </c>
      <c r="F156" s="138" t="s">
        <v>2089</v>
      </c>
      <c r="G156" s="139" t="s">
        <v>311</v>
      </c>
      <c r="H156" s="140">
        <v>369.18</v>
      </c>
      <c r="I156" s="141"/>
      <c r="J156" s="142">
        <f t="shared" si="20"/>
        <v>0</v>
      </c>
      <c r="K156" s="143"/>
      <c r="L156" s="28"/>
      <c r="M156" s="144" t="s">
        <v>1</v>
      </c>
      <c r="N156" s="145" t="s">
        <v>38</v>
      </c>
      <c r="P156" s="146">
        <f t="shared" si="21"/>
        <v>0</v>
      </c>
      <c r="Q156" s="146">
        <v>8.1999999999999998E-4</v>
      </c>
      <c r="R156" s="146">
        <f t="shared" si="22"/>
        <v>0.30272759999999999</v>
      </c>
      <c r="S156" s="146">
        <v>0</v>
      </c>
      <c r="T156" s="147">
        <f t="shared" si="23"/>
        <v>0</v>
      </c>
      <c r="AR156" s="148" t="s">
        <v>163</v>
      </c>
      <c r="AT156" s="148" t="s">
        <v>159</v>
      </c>
      <c r="AU156" s="148" t="s">
        <v>164</v>
      </c>
      <c r="AY156" s="13" t="s">
        <v>157</v>
      </c>
      <c r="BE156" s="149">
        <f t="shared" si="24"/>
        <v>0</v>
      </c>
      <c r="BF156" s="149">
        <f t="shared" si="25"/>
        <v>0</v>
      </c>
      <c r="BG156" s="149">
        <f t="shared" si="26"/>
        <v>0</v>
      </c>
      <c r="BH156" s="149">
        <f t="shared" si="27"/>
        <v>0</v>
      </c>
      <c r="BI156" s="149">
        <f t="shared" si="28"/>
        <v>0</v>
      </c>
      <c r="BJ156" s="13" t="s">
        <v>164</v>
      </c>
      <c r="BK156" s="149">
        <f t="shared" si="29"/>
        <v>0</v>
      </c>
      <c r="BL156" s="13" t="s">
        <v>163</v>
      </c>
      <c r="BM156" s="148" t="s">
        <v>2090</v>
      </c>
    </row>
    <row r="157" spans="2:65" s="1" customFormat="1" ht="21.75" customHeight="1">
      <c r="B157" s="135"/>
      <c r="C157" s="136" t="s">
        <v>199</v>
      </c>
      <c r="D157" s="136" t="s">
        <v>159</v>
      </c>
      <c r="E157" s="137" t="s">
        <v>2091</v>
      </c>
      <c r="F157" s="138" t="s">
        <v>2092</v>
      </c>
      <c r="G157" s="139" t="s">
        <v>311</v>
      </c>
      <c r="H157" s="140">
        <v>492.24</v>
      </c>
      <c r="I157" s="141"/>
      <c r="J157" s="142">
        <f t="shared" si="20"/>
        <v>0</v>
      </c>
      <c r="K157" s="143"/>
      <c r="L157" s="28"/>
      <c r="M157" s="144" t="s">
        <v>1</v>
      </c>
      <c r="N157" s="145" t="s">
        <v>38</v>
      </c>
      <c r="P157" s="146">
        <f t="shared" si="21"/>
        <v>0</v>
      </c>
      <c r="Q157" s="146">
        <v>1.16E-3</v>
      </c>
      <c r="R157" s="146">
        <f t="shared" si="22"/>
        <v>0.57099840000000002</v>
      </c>
      <c r="S157" s="146">
        <v>0</v>
      </c>
      <c r="T157" s="147">
        <f t="shared" si="23"/>
        <v>0</v>
      </c>
      <c r="AR157" s="148" t="s">
        <v>163</v>
      </c>
      <c r="AT157" s="148" t="s">
        <v>159</v>
      </c>
      <c r="AU157" s="148" t="s">
        <v>164</v>
      </c>
      <c r="AY157" s="13" t="s">
        <v>157</v>
      </c>
      <c r="BE157" s="149">
        <f t="shared" si="24"/>
        <v>0</v>
      </c>
      <c r="BF157" s="149">
        <f t="shared" si="25"/>
        <v>0</v>
      </c>
      <c r="BG157" s="149">
        <f t="shared" si="26"/>
        <v>0</v>
      </c>
      <c r="BH157" s="149">
        <f t="shared" si="27"/>
        <v>0</v>
      </c>
      <c r="BI157" s="149">
        <f t="shared" si="28"/>
        <v>0</v>
      </c>
      <c r="BJ157" s="13" t="s">
        <v>164</v>
      </c>
      <c r="BK157" s="149">
        <f t="shared" si="29"/>
        <v>0</v>
      </c>
      <c r="BL157" s="13" t="s">
        <v>163</v>
      </c>
      <c r="BM157" s="148" t="s">
        <v>2093</v>
      </c>
    </row>
    <row r="158" spans="2:65" s="1" customFormat="1" ht="21.75" customHeight="1">
      <c r="B158" s="135"/>
      <c r="C158" s="136" t="s">
        <v>7</v>
      </c>
      <c r="D158" s="136" t="s">
        <v>159</v>
      </c>
      <c r="E158" s="137" t="s">
        <v>2094</v>
      </c>
      <c r="F158" s="138" t="s">
        <v>2095</v>
      </c>
      <c r="G158" s="139" t="s">
        <v>311</v>
      </c>
      <c r="H158" s="140">
        <v>301</v>
      </c>
      <c r="I158" s="141"/>
      <c r="J158" s="142">
        <f t="shared" si="20"/>
        <v>0</v>
      </c>
      <c r="K158" s="143"/>
      <c r="L158" s="28"/>
      <c r="M158" s="144" t="s">
        <v>1</v>
      </c>
      <c r="N158" s="145" t="s">
        <v>38</v>
      </c>
      <c r="P158" s="146">
        <f t="shared" si="21"/>
        <v>0</v>
      </c>
      <c r="Q158" s="146">
        <v>1.5E-3</v>
      </c>
      <c r="R158" s="146">
        <f t="shared" si="22"/>
        <v>0.45150000000000001</v>
      </c>
      <c r="S158" s="146">
        <v>0</v>
      </c>
      <c r="T158" s="147">
        <f t="shared" si="23"/>
        <v>0</v>
      </c>
      <c r="AR158" s="148" t="s">
        <v>163</v>
      </c>
      <c r="AT158" s="148" t="s">
        <v>159</v>
      </c>
      <c r="AU158" s="148" t="s">
        <v>164</v>
      </c>
      <c r="AY158" s="13" t="s">
        <v>157</v>
      </c>
      <c r="BE158" s="149">
        <f t="shared" si="24"/>
        <v>0</v>
      </c>
      <c r="BF158" s="149">
        <f t="shared" si="25"/>
        <v>0</v>
      </c>
      <c r="BG158" s="149">
        <f t="shared" si="26"/>
        <v>0</v>
      </c>
      <c r="BH158" s="149">
        <f t="shared" si="27"/>
        <v>0</v>
      </c>
      <c r="BI158" s="149">
        <f t="shared" si="28"/>
        <v>0</v>
      </c>
      <c r="BJ158" s="13" t="s">
        <v>164</v>
      </c>
      <c r="BK158" s="149">
        <f t="shared" si="29"/>
        <v>0</v>
      </c>
      <c r="BL158" s="13" t="s">
        <v>163</v>
      </c>
      <c r="BM158" s="148" t="s">
        <v>2096</v>
      </c>
    </row>
    <row r="159" spans="2:65" s="1" customFormat="1" ht="21.75" customHeight="1">
      <c r="B159" s="135"/>
      <c r="C159" s="136" t="s">
        <v>202</v>
      </c>
      <c r="D159" s="136" t="s">
        <v>159</v>
      </c>
      <c r="E159" s="137" t="s">
        <v>2097</v>
      </c>
      <c r="F159" s="138" t="s">
        <v>2098</v>
      </c>
      <c r="G159" s="139" t="s">
        <v>311</v>
      </c>
      <c r="H159" s="140">
        <v>839.4</v>
      </c>
      <c r="I159" s="141"/>
      <c r="J159" s="142">
        <f t="shared" si="20"/>
        <v>0</v>
      </c>
      <c r="K159" s="143"/>
      <c r="L159" s="28"/>
      <c r="M159" s="144" t="s">
        <v>1</v>
      </c>
      <c r="N159" s="145" t="s">
        <v>38</v>
      </c>
      <c r="P159" s="146">
        <f t="shared" si="21"/>
        <v>0</v>
      </c>
      <c r="Q159" s="146">
        <v>1.8600000000000001E-3</v>
      </c>
      <c r="R159" s="146">
        <f t="shared" si="22"/>
        <v>1.5612840000000001</v>
      </c>
      <c r="S159" s="146">
        <v>0</v>
      </c>
      <c r="T159" s="147">
        <f t="shared" si="23"/>
        <v>0</v>
      </c>
      <c r="AR159" s="148" t="s">
        <v>163</v>
      </c>
      <c r="AT159" s="148" t="s">
        <v>159</v>
      </c>
      <c r="AU159" s="148" t="s">
        <v>164</v>
      </c>
      <c r="AY159" s="13" t="s">
        <v>157</v>
      </c>
      <c r="BE159" s="149">
        <f t="shared" si="24"/>
        <v>0</v>
      </c>
      <c r="BF159" s="149">
        <f t="shared" si="25"/>
        <v>0</v>
      </c>
      <c r="BG159" s="149">
        <f t="shared" si="26"/>
        <v>0</v>
      </c>
      <c r="BH159" s="149">
        <f t="shared" si="27"/>
        <v>0</v>
      </c>
      <c r="BI159" s="149">
        <f t="shared" si="28"/>
        <v>0</v>
      </c>
      <c r="BJ159" s="13" t="s">
        <v>164</v>
      </c>
      <c r="BK159" s="149">
        <f t="shared" si="29"/>
        <v>0</v>
      </c>
      <c r="BL159" s="13" t="s">
        <v>163</v>
      </c>
      <c r="BM159" s="148" t="s">
        <v>2099</v>
      </c>
    </row>
    <row r="160" spans="2:65" s="1" customFormat="1" ht="21.75" customHeight="1">
      <c r="B160" s="135"/>
      <c r="C160" s="136" t="s">
        <v>247</v>
      </c>
      <c r="D160" s="136" t="s">
        <v>159</v>
      </c>
      <c r="E160" s="137" t="s">
        <v>2100</v>
      </c>
      <c r="F160" s="138" t="s">
        <v>2101</v>
      </c>
      <c r="G160" s="139" t="s">
        <v>311</v>
      </c>
      <c r="H160" s="140">
        <v>129.19999999999999</v>
      </c>
      <c r="I160" s="141"/>
      <c r="J160" s="142">
        <f t="shared" si="20"/>
        <v>0</v>
      </c>
      <c r="K160" s="143"/>
      <c r="L160" s="28"/>
      <c r="M160" s="144" t="s">
        <v>1</v>
      </c>
      <c r="N160" s="145" t="s">
        <v>38</v>
      </c>
      <c r="P160" s="146">
        <f t="shared" si="21"/>
        <v>0</v>
      </c>
      <c r="Q160" s="146">
        <v>2.0400000000000001E-3</v>
      </c>
      <c r="R160" s="146">
        <f t="shared" si="22"/>
        <v>0.26356799999999997</v>
      </c>
      <c r="S160" s="146">
        <v>0</v>
      </c>
      <c r="T160" s="147">
        <f t="shared" si="23"/>
        <v>0</v>
      </c>
      <c r="AR160" s="148" t="s">
        <v>163</v>
      </c>
      <c r="AT160" s="148" t="s">
        <v>159</v>
      </c>
      <c r="AU160" s="148" t="s">
        <v>164</v>
      </c>
      <c r="AY160" s="13" t="s">
        <v>157</v>
      </c>
      <c r="BE160" s="149">
        <f t="shared" si="24"/>
        <v>0</v>
      </c>
      <c r="BF160" s="149">
        <f t="shared" si="25"/>
        <v>0</v>
      </c>
      <c r="BG160" s="149">
        <f t="shared" si="26"/>
        <v>0</v>
      </c>
      <c r="BH160" s="149">
        <f t="shared" si="27"/>
        <v>0</v>
      </c>
      <c r="BI160" s="149">
        <f t="shared" si="28"/>
        <v>0</v>
      </c>
      <c r="BJ160" s="13" t="s">
        <v>164</v>
      </c>
      <c r="BK160" s="149">
        <f t="shared" si="29"/>
        <v>0</v>
      </c>
      <c r="BL160" s="13" t="s">
        <v>163</v>
      </c>
      <c r="BM160" s="148" t="s">
        <v>2102</v>
      </c>
    </row>
    <row r="161" spans="2:65" s="1" customFormat="1" ht="16.5" customHeight="1">
      <c r="B161" s="135"/>
      <c r="C161" s="136" t="s">
        <v>207</v>
      </c>
      <c r="D161" s="136" t="s">
        <v>159</v>
      </c>
      <c r="E161" s="137" t="s">
        <v>2103</v>
      </c>
      <c r="F161" s="138" t="s">
        <v>2104</v>
      </c>
      <c r="G161" s="139" t="s">
        <v>300</v>
      </c>
      <c r="H161" s="140">
        <v>282</v>
      </c>
      <c r="I161" s="141"/>
      <c r="J161" s="142">
        <f t="shared" si="20"/>
        <v>0</v>
      </c>
      <c r="K161" s="143"/>
      <c r="L161" s="28"/>
      <c r="M161" s="144" t="s">
        <v>1</v>
      </c>
      <c r="N161" s="145" t="s">
        <v>38</v>
      </c>
      <c r="P161" s="146">
        <f t="shared" si="21"/>
        <v>0</v>
      </c>
      <c r="Q161" s="146">
        <v>1.2999999999999999E-4</v>
      </c>
      <c r="R161" s="146">
        <f t="shared" si="22"/>
        <v>3.6659999999999998E-2</v>
      </c>
      <c r="S161" s="146">
        <v>0</v>
      </c>
      <c r="T161" s="147">
        <f t="shared" si="23"/>
        <v>0</v>
      </c>
      <c r="AR161" s="148" t="s">
        <v>163</v>
      </c>
      <c r="AT161" s="148" t="s">
        <v>159</v>
      </c>
      <c r="AU161" s="148" t="s">
        <v>164</v>
      </c>
      <c r="AY161" s="13" t="s">
        <v>157</v>
      </c>
      <c r="BE161" s="149">
        <f t="shared" si="24"/>
        <v>0</v>
      </c>
      <c r="BF161" s="149">
        <f t="shared" si="25"/>
        <v>0</v>
      </c>
      <c r="BG161" s="149">
        <f t="shared" si="26"/>
        <v>0</v>
      </c>
      <c r="BH161" s="149">
        <f t="shared" si="27"/>
        <v>0</v>
      </c>
      <c r="BI161" s="149">
        <f t="shared" si="28"/>
        <v>0</v>
      </c>
      <c r="BJ161" s="13" t="s">
        <v>164</v>
      </c>
      <c r="BK161" s="149">
        <f t="shared" si="29"/>
        <v>0</v>
      </c>
      <c r="BL161" s="13" t="s">
        <v>163</v>
      </c>
      <c r="BM161" s="148" t="s">
        <v>2105</v>
      </c>
    </row>
    <row r="162" spans="2:65" s="1" customFormat="1" ht="24.2" customHeight="1">
      <c r="B162" s="135"/>
      <c r="C162" s="150" t="s">
        <v>254</v>
      </c>
      <c r="D162" s="150" t="s">
        <v>276</v>
      </c>
      <c r="E162" s="151" t="s">
        <v>2106</v>
      </c>
      <c r="F162" s="152" t="s">
        <v>2107</v>
      </c>
      <c r="G162" s="153" t="s">
        <v>300</v>
      </c>
      <c r="H162" s="154">
        <v>282</v>
      </c>
      <c r="I162" s="155"/>
      <c r="J162" s="156">
        <f t="shared" si="20"/>
        <v>0</v>
      </c>
      <c r="K162" s="157"/>
      <c r="L162" s="158"/>
      <c r="M162" s="159" t="s">
        <v>1</v>
      </c>
      <c r="N162" s="160" t="s">
        <v>38</v>
      </c>
      <c r="P162" s="146">
        <f t="shared" si="21"/>
        <v>0</v>
      </c>
      <c r="Q162" s="146">
        <v>8.0000000000000007E-5</v>
      </c>
      <c r="R162" s="146">
        <f t="shared" si="22"/>
        <v>2.256E-2</v>
      </c>
      <c r="S162" s="146">
        <v>0</v>
      </c>
      <c r="T162" s="147">
        <f t="shared" si="23"/>
        <v>0</v>
      </c>
      <c r="AR162" s="148" t="s">
        <v>174</v>
      </c>
      <c r="AT162" s="148" t="s">
        <v>276</v>
      </c>
      <c r="AU162" s="148" t="s">
        <v>164</v>
      </c>
      <c r="AY162" s="13" t="s">
        <v>157</v>
      </c>
      <c r="BE162" s="149">
        <f t="shared" si="24"/>
        <v>0</v>
      </c>
      <c r="BF162" s="149">
        <f t="shared" si="25"/>
        <v>0</v>
      </c>
      <c r="BG162" s="149">
        <f t="shared" si="26"/>
        <v>0</v>
      </c>
      <c r="BH162" s="149">
        <f t="shared" si="27"/>
        <v>0</v>
      </c>
      <c r="BI162" s="149">
        <f t="shared" si="28"/>
        <v>0</v>
      </c>
      <c r="BJ162" s="13" t="s">
        <v>164</v>
      </c>
      <c r="BK162" s="149">
        <f t="shared" si="29"/>
        <v>0</v>
      </c>
      <c r="BL162" s="13" t="s">
        <v>163</v>
      </c>
      <c r="BM162" s="148" t="s">
        <v>2108</v>
      </c>
    </row>
    <row r="163" spans="2:65" s="1" customFormat="1" ht="16.5" customHeight="1">
      <c r="B163" s="135"/>
      <c r="C163" s="136" t="s">
        <v>210</v>
      </c>
      <c r="D163" s="136" t="s">
        <v>159</v>
      </c>
      <c r="E163" s="137" t="s">
        <v>2109</v>
      </c>
      <c r="F163" s="138" t="s">
        <v>2110</v>
      </c>
      <c r="G163" s="139" t="s">
        <v>300</v>
      </c>
      <c r="H163" s="140">
        <v>1</v>
      </c>
      <c r="I163" s="141"/>
      <c r="J163" s="142">
        <f t="shared" si="20"/>
        <v>0</v>
      </c>
      <c r="K163" s="143"/>
      <c r="L163" s="28"/>
      <c r="M163" s="144" t="s">
        <v>1</v>
      </c>
      <c r="N163" s="145" t="s">
        <v>38</v>
      </c>
      <c r="P163" s="146">
        <f t="shared" si="21"/>
        <v>0</v>
      </c>
      <c r="Q163" s="146">
        <v>2.4000000000000001E-4</v>
      </c>
      <c r="R163" s="146">
        <f t="shared" si="22"/>
        <v>2.4000000000000001E-4</v>
      </c>
      <c r="S163" s="146">
        <v>0</v>
      </c>
      <c r="T163" s="147">
        <f t="shared" si="23"/>
        <v>0</v>
      </c>
      <c r="AR163" s="148" t="s">
        <v>163</v>
      </c>
      <c r="AT163" s="148" t="s">
        <v>159</v>
      </c>
      <c r="AU163" s="148" t="s">
        <v>164</v>
      </c>
      <c r="AY163" s="13" t="s">
        <v>157</v>
      </c>
      <c r="BE163" s="149">
        <f t="shared" si="24"/>
        <v>0</v>
      </c>
      <c r="BF163" s="149">
        <f t="shared" si="25"/>
        <v>0</v>
      </c>
      <c r="BG163" s="149">
        <f t="shared" si="26"/>
        <v>0</v>
      </c>
      <c r="BH163" s="149">
        <f t="shared" si="27"/>
        <v>0</v>
      </c>
      <c r="BI163" s="149">
        <f t="shared" si="28"/>
        <v>0</v>
      </c>
      <c r="BJ163" s="13" t="s">
        <v>164</v>
      </c>
      <c r="BK163" s="149">
        <f t="shared" si="29"/>
        <v>0</v>
      </c>
      <c r="BL163" s="13" t="s">
        <v>163</v>
      </c>
      <c r="BM163" s="148" t="s">
        <v>2111</v>
      </c>
    </row>
    <row r="164" spans="2:65" s="1" customFormat="1" ht="24.2" customHeight="1">
      <c r="B164" s="135"/>
      <c r="C164" s="150" t="s">
        <v>261</v>
      </c>
      <c r="D164" s="150" t="s">
        <v>276</v>
      </c>
      <c r="E164" s="151" t="s">
        <v>2112</v>
      </c>
      <c r="F164" s="152" t="s">
        <v>2113</v>
      </c>
      <c r="G164" s="153" t="s">
        <v>300</v>
      </c>
      <c r="H164" s="154">
        <v>1</v>
      </c>
      <c r="I164" s="155"/>
      <c r="J164" s="156">
        <f t="shared" si="20"/>
        <v>0</v>
      </c>
      <c r="K164" s="157"/>
      <c r="L164" s="158"/>
      <c r="M164" s="159" t="s">
        <v>1</v>
      </c>
      <c r="N164" s="160" t="s">
        <v>38</v>
      </c>
      <c r="P164" s="146">
        <f t="shared" si="21"/>
        <v>0</v>
      </c>
      <c r="Q164" s="146">
        <v>1.8799999999999999E-3</v>
      </c>
      <c r="R164" s="146">
        <f t="shared" si="22"/>
        <v>1.8799999999999999E-3</v>
      </c>
      <c r="S164" s="146">
        <v>0</v>
      </c>
      <c r="T164" s="147">
        <f t="shared" si="23"/>
        <v>0</v>
      </c>
      <c r="AR164" s="148" t="s">
        <v>174</v>
      </c>
      <c r="AT164" s="148" t="s">
        <v>276</v>
      </c>
      <c r="AU164" s="148" t="s">
        <v>164</v>
      </c>
      <c r="AY164" s="13" t="s">
        <v>157</v>
      </c>
      <c r="BE164" s="149">
        <f t="shared" si="24"/>
        <v>0</v>
      </c>
      <c r="BF164" s="149">
        <f t="shared" si="25"/>
        <v>0</v>
      </c>
      <c r="BG164" s="149">
        <f t="shared" si="26"/>
        <v>0</v>
      </c>
      <c r="BH164" s="149">
        <f t="shared" si="27"/>
        <v>0</v>
      </c>
      <c r="BI164" s="149">
        <f t="shared" si="28"/>
        <v>0</v>
      </c>
      <c r="BJ164" s="13" t="s">
        <v>164</v>
      </c>
      <c r="BK164" s="149">
        <f t="shared" si="29"/>
        <v>0</v>
      </c>
      <c r="BL164" s="13" t="s">
        <v>163</v>
      </c>
      <c r="BM164" s="148" t="s">
        <v>2114</v>
      </c>
    </row>
    <row r="165" spans="2:65" s="1" customFormat="1" ht="24.2" customHeight="1">
      <c r="B165" s="135"/>
      <c r="C165" s="136" t="s">
        <v>214</v>
      </c>
      <c r="D165" s="136" t="s">
        <v>159</v>
      </c>
      <c r="E165" s="137" t="s">
        <v>2115</v>
      </c>
      <c r="F165" s="138" t="s">
        <v>2116</v>
      </c>
      <c r="G165" s="139" t="s">
        <v>311</v>
      </c>
      <c r="H165" s="140">
        <v>2131</v>
      </c>
      <c r="I165" s="141"/>
      <c r="J165" s="142">
        <f t="shared" si="20"/>
        <v>0</v>
      </c>
      <c r="K165" s="143"/>
      <c r="L165" s="28"/>
      <c r="M165" s="144" t="s">
        <v>1</v>
      </c>
      <c r="N165" s="145" t="s">
        <v>38</v>
      </c>
      <c r="P165" s="146">
        <f t="shared" si="21"/>
        <v>0</v>
      </c>
      <c r="Q165" s="146">
        <v>0</v>
      </c>
      <c r="R165" s="146">
        <f t="shared" si="22"/>
        <v>0</v>
      </c>
      <c r="S165" s="146">
        <v>0</v>
      </c>
      <c r="T165" s="147">
        <f t="shared" si="23"/>
        <v>0</v>
      </c>
      <c r="AR165" s="148" t="s">
        <v>163</v>
      </c>
      <c r="AT165" s="148" t="s">
        <v>159</v>
      </c>
      <c r="AU165" s="148" t="s">
        <v>164</v>
      </c>
      <c r="AY165" s="13" t="s">
        <v>157</v>
      </c>
      <c r="BE165" s="149">
        <f t="shared" si="24"/>
        <v>0</v>
      </c>
      <c r="BF165" s="149">
        <f t="shared" si="25"/>
        <v>0</v>
      </c>
      <c r="BG165" s="149">
        <f t="shared" si="26"/>
        <v>0</v>
      </c>
      <c r="BH165" s="149">
        <f t="shared" si="27"/>
        <v>0</v>
      </c>
      <c r="BI165" s="149">
        <f t="shared" si="28"/>
        <v>0</v>
      </c>
      <c r="BJ165" s="13" t="s">
        <v>164</v>
      </c>
      <c r="BK165" s="149">
        <f t="shared" si="29"/>
        <v>0</v>
      </c>
      <c r="BL165" s="13" t="s">
        <v>163</v>
      </c>
      <c r="BM165" s="148" t="s">
        <v>2117</v>
      </c>
    </row>
    <row r="166" spans="2:65" s="1" customFormat="1" ht="24.2" customHeight="1">
      <c r="B166" s="135"/>
      <c r="C166" s="136" t="s">
        <v>268</v>
      </c>
      <c r="D166" s="136" t="s">
        <v>159</v>
      </c>
      <c r="E166" s="137" t="s">
        <v>2118</v>
      </c>
      <c r="F166" s="138" t="s">
        <v>2119</v>
      </c>
      <c r="G166" s="139" t="s">
        <v>311</v>
      </c>
      <c r="H166" s="140">
        <v>2131</v>
      </c>
      <c r="I166" s="141"/>
      <c r="J166" s="142">
        <f t="shared" si="20"/>
        <v>0</v>
      </c>
      <c r="K166" s="143"/>
      <c r="L166" s="28"/>
      <c r="M166" s="144" t="s">
        <v>1</v>
      </c>
      <c r="N166" s="145" t="s">
        <v>38</v>
      </c>
      <c r="P166" s="146">
        <f t="shared" si="21"/>
        <v>0</v>
      </c>
      <c r="Q166" s="146">
        <v>0</v>
      </c>
      <c r="R166" s="146">
        <f t="shared" si="22"/>
        <v>0</v>
      </c>
      <c r="S166" s="146">
        <v>0</v>
      </c>
      <c r="T166" s="147">
        <f t="shared" si="23"/>
        <v>0</v>
      </c>
      <c r="AR166" s="148" t="s">
        <v>163</v>
      </c>
      <c r="AT166" s="148" t="s">
        <v>159</v>
      </c>
      <c r="AU166" s="148" t="s">
        <v>164</v>
      </c>
      <c r="AY166" s="13" t="s">
        <v>157</v>
      </c>
      <c r="BE166" s="149">
        <f t="shared" si="24"/>
        <v>0</v>
      </c>
      <c r="BF166" s="149">
        <f t="shared" si="25"/>
        <v>0</v>
      </c>
      <c r="BG166" s="149">
        <f t="shared" si="26"/>
        <v>0</v>
      </c>
      <c r="BH166" s="149">
        <f t="shared" si="27"/>
        <v>0</v>
      </c>
      <c r="BI166" s="149">
        <f t="shared" si="28"/>
        <v>0</v>
      </c>
      <c r="BJ166" s="13" t="s">
        <v>164</v>
      </c>
      <c r="BK166" s="149">
        <f t="shared" si="29"/>
        <v>0</v>
      </c>
      <c r="BL166" s="13" t="s">
        <v>163</v>
      </c>
      <c r="BM166" s="148" t="s">
        <v>2120</v>
      </c>
    </row>
    <row r="167" spans="2:65" s="1" customFormat="1" ht="33" customHeight="1">
      <c r="B167" s="135"/>
      <c r="C167" s="136" t="s">
        <v>218</v>
      </c>
      <c r="D167" s="136" t="s">
        <v>159</v>
      </c>
      <c r="E167" s="137" t="s">
        <v>2121</v>
      </c>
      <c r="F167" s="138" t="s">
        <v>2122</v>
      </c>
      <c r="G167" s="139" t="s">
        <v>206</v>
      </c>
      <c r="H167" s="140">
        <v>10.08</v>
      </c>
      <c r="I167" s="141"/>
      <c r="J167" s="142">
        <f t="shared" si="20"/>
        <v>0</v>
      </c>
      <c r="K167" s="143"/>
      <c r="L167" s="28"/>
      <c r="M167" s="144" t="s">
        <v>1</v>
      </c>
      <c r="N167" s="145" t="s">
        <v>38</v>
      </c>
      <c r="P167" s="146">
        <f t="shared" si="21"/>
        <v>0</v>
      </c>
      <c r="Q167" s="146">
        <v>0</v>
      </c>
      <c r="R167" s="146">
        <f t="shared" si="22"/>
        <v>0</v>
      </c>
      <c r="S167" s="146">
        <v>0</v>
      </c>
      <c r="T167" s="147">
        <f t="shared" si="23"/>
        <v>0</v>
      </c>
      <c r="AR167" s="148" t="s">
        <v>163</v>
      </c>
      <c r="AT167" s="148" t="s">
        <v>159</v>
      </c>
      <c r="AU167" s="148" t="s">
        <v>164</v>
      </c>
      <c r="AY167" s="13" t="s">
        <v>157</v>
      </c>
      <c r="BE167" s="149">
        <f t="shared" si="24"/>
        <v>0</v>
      </c>
      <c r="BF167" s="149">
        <f t="shared" si="25"/>
        <v>0</v>
      </c>
      <c r="BG167" s="149">
        <f t="shared" si="26"/>
        <v>0</v>
      </c>
      <c r="BH167" s="149">
        <f t="shared" si="27"/>
        <v>0</v>
      </c>
      <c r="BI167" s="149">
        <f t="shared" si="28"/>
        <v>0</v>
      </c>
      <c r="BJ167" s="13" t="s">
        <v>164</v>
      </c>
      <c r="BK167" s="149">
        <f t="shared" si="29"/>
        <v>0</v>
      </c>
      <c r="BL167" s="13" t="s">
        <v>163</v>
      </c>
      <c r="BM167" s="148" t="s">
        <v>2123</v>
      </c>
    </row>
    <row r="168" spans="2:65" s="1" customFormat="1" ht="24.2" customHeight="1">
      <c r="B168" s="135"/>
      <c r="C168" s="136" t="s">
        <v>275</v>
      </c>
      <c r="D168" s="136" t="s">
        <v>159</v>
      </c>
      <c r="E168" s="137" t="s">
        <v>2124</v>
      </c>
      <c r="F168" s="138" t="s">
        <v>2125</v>
      </c>
      <c r="G168" s="139" t="s">
        <v>206</v>
      </c>
      <c r="H168" s="140">
        <v>3.3180000000000001</v>
      </c>
      <c r="I168" s="141"/>
      <c r="J168" s="142">
        <f t="shared" si="20"/>
        <v>0</v>
      </c>
      <c r="K168" s="143"/>
      <c r="L168" s="28"/>
      <c r="M168" s="144" t="s">
        <v>1</v>
      </c>
      <c r="N168" s="145" t="s">
        <v>38</v>
      </c>
      <c r="P168" s="146">
        <f t="shared" si="21"/>
        <v>0</v>
      </c>
      <c r="Q168" s="146">
        <v>0</v>
      </c>
      <c r="R168" s="146">
        <f t="shared" si="22"/>
        <v>0</v>
      </c>
      <c r="S168" s="146">
        <v>0</v>
      </c>
      <c r="T168" s="147">
        <f t="shared" si="23"/>
        <v>0</v>
      </c>
      <c r="AR168" s="148" t="s">
        <v>163</v>
      </c>
      <c r="AT168" s="148" t="s">
        <v>159</v>
      </c>
      <c r="AU168" s="148" t="s">
        <v>164</v>
      </c>
      <c r="AY168" s="13" t="s">
        <v>157</v>
      </c>
      <c r="BE168" s="149">
        <f t="shared" si="24"/>
        <v>0</v>
      </c>
      <c r="BF168" s="149">
        <f t="shared" si="25"/>
        <v>0</v>
      </c>
      <c r="BG168" s="149">
        <f t="shared" si="26"/>
        <v>0</v>
      </c>
      <c r="BH168" s="149">
        <f t="shared" si="27"/>
        <v>0</v>
      </c>
      <c r="BI168" s="149">
        <f t="shared" si="28"/>
        <v>0</v>
      </c>
      <c r="BJ168" s="13" t="s">
        <v>164</v>
      </c>
      <c r="BK168" s="149">
        <f t="shared" si="29"/>
        <v>0</v>
      </c>
      <c r="BL168" s="13" t="s">
        <v>163</v>
      </c>
      <c r="BM168" s="148" t="s">
        <v>2126</v>
      </c>
    </row>
    <row r="169" spans="2:65" s="11" customFormat="1" ht="22.9" customHeight="1">
      <c r="B169" s="123"/>
      <c r="D169" s="124" t="s">
        <v>71</v>
      </c>
      <c r="E169" s="133" t="s">
        <v>2127</v>
      </c>
      <c r="F169" s="133" t="s">
        <v>2128</v>
      </c>
      <c r="I169" s="126"/>
      <c r="J169" s="134">
        <f>BK169</f>
        <v>0</v>
      </c>
      <c r="L169" s="123"/>
      <c r="M169" s="128"/>
      <c r="P169" s="129">
        <f>SUM(P170:P179)</f>
        <v>0</v>
      </c>
      <c r="R169" s="129">
        <f>SUM(R170:R179)</f>
        <v>0.22169</v>
      </c>
      <c r="T169" s="130">
        <f>SUM(T170:T179)</f>
        <v>6.4350000000000004E-2</v>
      </c>
      <c r="AR169" s="124" t="s">
        <v>80</v>
      </c>
      <c r="AT169" s="131" t="s">
        <v>71</v>
      </c>
      <c r="AU169" s="131" t="s">
        <v>80</v>
      </c>
      <c r="AY169" s="124" t="s">
        <v>157</v>
      </c>
      <c r="BK169" s="132">
        <f>SUM(BK170:BK179)</f>
        <v>0</v>
      </c>
    </row>
    <row r="170" spans="2:65" s="1" customFormat="1" ht="24.2" customHeight="1">
      <c r="B170" s="135"/>
      <c r="C170" s="136" t="s">
        <v>222</v>
      </c>
      <c r="D170" s="136" t="s">
        <v>159</v>
      </c>
      <c r="E170" s="137" t="s">
        <v>2129</v>
      </c>
      <c r="F170" s="138" t="s">
        <v>2130</v>
      </c>
      <c r="G170" s="139" t="s">
        <v>300</v>
      </c>
      <c r="H170" s="140">
        <v>143</v>
      </c>
      <c r="I170" s="141"/>
      <c r="J170" s="142">
        <f t="shared" ref="J170:J179" si="30">ROUND(I170*H170,2)</f>
        <v>0</v>
      </c>
      <c r="K170" s="143"/>
      <c r="L170" s="28"/>
      <c r="M170" s="144" t="s">
        <v>1</v>
      </c>
      <c r="N170" s="145" t="s">
        <v>38</v>
      </c>
      <c r="P170" s="146">
        <f t="shared" ref="P170:P179" si="31">O170*H170</f>
        <v>0</v>
      </c>
      <c r="Q170" s="146">
        <v>9.0000000000000006E-5</v>
      </c>
      <c r="R170" s="146">
        <f t="shared" ref="R170:R179" si="32">Q170*H170</f>
        <v>1.2870000000000001E-2</v>
      </c>
      <c r="S170" s="146">
        <v>4.4999999999999999E-4</v>
      </c>
      <c r="T170" s="147">
        <f t="shared" ref="T170:T179" si="33">S170*H170</f>
        <v>6.4350000000000004E-2</v>
      </c>
      <c r="AR170" s="148" t="s">
        <v>163</v>
      </c>
      <c r="AT170" s="148" t="s">
        <v>159</v>
      </c>
      <c r="AU170" s="148" t="s">
        <v>164</v>
      </c>
      <c r="AY170" s="13" t="s">
        <v>157</v>
      </c>
      <c r="BE170" s="149">
        <f t="shared" ref="BE170:BE179" si="34">IF(N170="základná",J170,0)</f>
        <v>0</v>
      </c>
      <c r="BF170" s="149">
        <f t="shared" ref="BF170:BF179" si="35">IF(N170="znížená",J170,0)</f>
        <v>0</v>
      </c>
      <c r="BG170" s="149">
        <f t="shared" ref="BG170:BG179" si="36">IF(N170="zákl. prenesená",J170,0)</f>
        <v>0</v>
      </c>
      <c r="BH170" s="149">
        <f t="shared" ref="BH170:BH179" si="37">IF(N170="zníž. prenesená",J170,0)</f>
        <v>0</v>
      </c>
      <c r="BI170" s="149">
        <f t="shared" ref="BI170:BI179" si="38">IF(N170="nulová",J170,0)</f>
        <v>0</v>
      </c>
      <c r="BJ170" s="13" t="s">
        <v>164</v>
      </c>
      <c r="BK170" s="149">
        <f t="shared" ref="BK170:BK179" si="39">ROUND(I170*H170,2)</f>
        <v>0</v>
      </c>
      <c r="BL170" s="13" t="s">
        <v>163</v>
      </c>
      <c r="BM170" s="148" t="s">
        <v>2131</v>
      </c>
    </row>
    <row r="171" spans="2:65" s="1" customFormat="1" ht="24.2" customHeight="1">
      <c r="B171" s="135"/>
      <c r="C171" s="136" t="s">
        <v>283</v>
      </c>
      <c r="D171" s="136" t="s">
        <v>159</v>
      </c>
      <c r="E171" s="137" t="s">
        <v>2132</v>
      </c>
      <c r="F171" s="138" t="s">
        <v>2133</v>
      </c>
      <c r="G171" s="139" t="s">
        <v>300</v>
      </c>
      <c r="H171" s="140">
        <v>143</v>
      </c>
      <c r="I171" s="141"/>
      <c r="J171" s="142">
        <f t="shared" si="30"/>
        <v>0</v>
      </c>
      <c r="K171" s="143"/>
      <c r="L171" s="28"/>
      <c r="M171" s="144" t="s">
        <v>1</v>
      </c>
      <c r="N171" s="145" t="s">
        <v>38</v>
      </c>
      <c r="P171" s="146">
        <f t="shared" si="31"/>
        <v>0</v>
      </c>
      <c r="Q171" s="146">
        <v>2.0000000000000002E-5</v>
      </c>
      <c r="R171" s="146">
        <f t="shared" si="32"/>
        <v>2.8600000000000001E-3</v>
      </c>
      <c r="S171" s="146">
        <v>0</v>
      </c>
      <c r="T171" s="147">
        <f t="shared" si="33"/>
        <v>0</v>
      </c>
      <c r="AR171" s="148" t="s">
        <v>163</v>
      </c>
      <c r="AT171" s="148" t="s">
        <v>159</v>
      </c>
      <c r="AU171" s="148" t="s">
        <v>164</v>
      </c>
      <c r="AY171" s="13" t="s">
        <v>157</v>
      </c>
      <c r="BE171" s="149">
        <f t="shared" si="34"/>
        <v>0</v>
      </c>
      <c r="BF171" s="149">
        <f t="shared" si="35"/>
        <v>0</v>
      </c>
      <c r="BG171" s="149">
        <f t="shared" si="36"/>
        <v>0</v>
      </c>
      <c r="BH171" s="149">
        <f t="shared" si="37"/>
        <v>0</v>
      </c>
      <c r="BI171" s="149">
        <f t="shared" si="38"/>
        <v>0</v>
      </c>
      <c r="BJ171" s="13" t="s">
        <v>164</v>
      </c>
      <c r="BK171" s="149">
        <f t="shared" si="39"/>
        <v>0</v>
      </c>
      <c r="BL171" s="13" t="s">
        <v>163</v>
      </c>
      <c r="BM171" s="148" t="s">
        <v>2134</v>
      </c>
    </row>
    <row r="172" spans="2:65" s="1" customFormat="1" ht="24.2" customHeight="1">
      <c r="B172" s="135"/>
      <c r="C172" s="150" t="s">
        <v>225</v>
      </c>
      <c r="D172" s="150" t="s">
        <v>276</v>
      </c>
      <c r="E172" s="151" t="s">
        <v>2135</v>
      </c>
      <c r="F172" s="152" t="s">
        <v>2136</v>
      </c>
      <c r="G172" s="153" t="s">
        <v>300</v>
      </c>
      <c r="H172" s="154">
        <v>134</v>
      </c>
      <c r="I172" s="155"/>
      <c r="J172" s="156">
        <f t="shared" si="30"/>
        <v>0</v>
      </c>
      <c r="K172" s="157"/>
      <c r="L172" s="158"/>
      <c r="M172" s="159" t="s">
        <v>1</v>
      </c>
      <c r="N172" s="160" t="s">
        <v>38</v>
      </c>
      <c r="P172" s="146">
        <f t="shared" si="31"/>
        <v>0</v>
      </c>
      <c r="Q172" s="146">
        <v>0</v>
      </c>
      <c r="R172" s="146">
        <f t="shared" si="32"/>
        <v>0</v>
      </c>
      <c r="S172" s="146">
        <v>0</v>
      </c>
      <c r="T172" s="147">
        <f t="shared" si="33"/>
        <v>0</v>
      </c>
      <c r="AR172" s="148" t="s">
        <v>218</v>
      </c>
      <c r="AT172" s="148" t="s">
        <v>276</v>
      </c>
      <c r="AU172" s="148" t="s">
        <v>164</v>
      </c>
      <c r="AY172" s="13" t="s">
        <v>157</v>
      </c>
      <c r="BE172" s="149">
        <f t="shared" si="34"/>
        <v>0</v>
      </c>
      <c r="BF172" s="149">
        <f t="shared" si="35"/>
        <v>0</v>
      </c>
      <c r="BG172" s="149">
        <f t="shared" si="36"/>
        <v>0</v>
      </c>
      <c r="BH172" s="149">
        <f t="shared" si="37"/>
        <v>0</v>
      </c>
      <c r="BI172" s="149">
        <f t="shared" si="38"/>
        <v>0</v>
      </c>
      <c r="BJ172" s="13" t="s">
        <v>164</v>
      </c>
      <c r="BK172" s="149">
        <f t="shared" si="39"/>
        <v>0</v>
      </c>
      <c r="BL172" s="13" t="s">
        <v>188</v>
      </c>
      <c r="BM172" s="148" t="s">
        <v>2137</v>
      </c>
    </row>
    <row r="173" spans="2:65" s="1" customFormat="1" ht="55.5" customHeight="1">
      <c r="B173" s="135"/>
      <c r="C173" s="150" t="s">
        <v>290</v>
      </c>
      <c r="D173" s="150" t="s">
        <v>276</v>
      </c>
      <c r="E173" s="151" t="s">
        <v>2138</v>
      </c>
      <c r="F173" s="152" t="s">
        <v>2139</v>
      </c>
      <c r="G173" s="153" t="s">
        <v>300</v>
      </c>
      <c r="H173" s="154">
        <v>9</v>
      </c>
      <c r="I173" s="155"/>
      <c r="J173" s="156">
        <f t="shared" si="30"/>
        <v>0</v>
      </c>
      <c r="K173" s="157"/>
      <c r="L173" s="158"/>
      <c r="M173" s="159" t="s">
        <v>1</v>
      </c>
      <c r="N173" s="160" t="s">
        <v>38</v>
      </c>
      <c r="P173" s="146">
        <f t="shared" si="31"/>
        <v>0</v>
      </c>
      <c r="Q173" s="146">
        <v>5.8E-4</v>
      </c>
      <c r="R173" s="146">
        <f t="shared" si="32"/>
        <v>5.2199999999999998E-3</v>
      </c>
      <c r="S173" s="146">
        <v>0</v>
      </c>
      <c r="T173" s="147">
        <f t="shared" si="33"/>
        <v>0</v>
      </c>
      <c r="AR173" s="148" t="s">
        <v>174</v>
      </c>
      <c r="AT173" s="148" t="s">
        <v>276</v>
      </c>
      <c r="AU173" s="148" t="s">
        <v>164</v>
      </c>
      <c r="AY173" s="13" t="s">
        <v>157</v>
      </c>
      <c r="BE173" s="149">
        <f t="shared" si="34"/>
        <v>0</v>
      </c>
      <c r="BF173" s="149">
        <f t="shared" si="35"/>
        <v>0</v>
      </c>
      <c r="BG173" s="149">
        <f t="shared" si="36"/>
        <v>0</v>
      </c>
      <c r="BH173" s="149">
        <f t="shared" si="37"/>
        <v>0</v>
      </c>
      <c r="BI173" s="149">
        <f t="shared" si="38"/>
        <v>0</v>
      </c>
      <c r="BJ173" s="13" t="s">
        <v>164</v>
      </c>
      <c r="BK173" s="149">
        <f t="shared" si="39"/>
        <v>0</v>
      </c>
      <c r="BL173" s="13" t="s">
        <v>163</v>
      </c>
      <c r="BM173" s="148" t="s">
        <v>2140</v>
      </c>
    </row>
    <row r="174" spans="2:65" s="1" customFormat="1" ht="16.5" customHeight="1">
      <c r="B174" s="135"/>
      <c r="C174" s="150" t="s">
        <v>229</v>
      </c>
      <c r="D174" s="150" t="s">
        <v>276</v>
      </c>
      <c r="E174" s="151" t="s">
        <v>2141</v>
      </c>
      <c r="F174" s="152" t="s">
        <v>2142</v>
      </c>
      <c r="G174" s="153" t="s">
        <v>300</v>
      </c>
      <c r="H174" s="154">
        <v>9</v>
      </c>
      <c r="I174" s="155"/>
      <c r="J174" s="156">
        <f t="shared" si="30"/>
        <v>0</v>
      </c>
      <c r="K174" s="157"/>
      <c r="L174" s="158"/>
      <c r="M174" s="159" t="s">
        <v>1</v>
      </c>
      <c r="N174" s="160" t="s">
        <v>38</v>
      </c>
      <c r="P174" s="146">
        <f t="shared" si="31"/>
        <v>0</v>
      </c>
      <c r="Q174" s="146">
        <v>6.0000000000000002E-5</v>
      </c>
      <c r="R174" s="146">
        <f t="shared" si="32"/>
        <v>5.4000000000000001E-4</v>
      </c>
      <c r="S174" s="146">
        <v>0</v>
      </c>
      <c r="T174" s="147">
        <f t="shared" si="33"/>
        <v>0</v>
      </c>
      <c r="AR174" s="148" t="s">
        <v>174</v>
      </c>
      <c r="AT174" s="148" t="s">
        <v>276</v>
      </c>
      <c r="AU174" s="148" t="s">
        <v>164</v>
      </c>
      <c r="AY174" s="13" t="s">
        <v>157</v>
      </c>
      <c r="BE174" s="149">
        <f t="shared" si="34"/>
        <v>0</v>
      </c>
      <c r="BF174" s="149">
        <f t="shared" si="35"/>
        <v>0</v>
      </c>
      <c r="BG174" s="149">
        <f t="shared" si="36"/>
        <v>0</v>
      </c>
      <c r="BH174" s="149">
        <f t="shared" si="37"/>
        <v>0</v>
      </c>
      <c r="BI174" s="149">
        <f t="shared" si="38"/>
        <v>0</v>
      </c>
      <c r="BJ174" s="13" t="s">
        <v>164</v>
      </c>
      <c r="BK174" s="149">
        <f t="shared" si="39"/>
        <v>0</v>
      </c>
      <c r="BL174" s="13" t="s">
        <v>163</v>
      </c>
      <c r="BM174" s="148" t="s">
        <v>2143</v>
      </c>
    </row>
    <row r="175" spans="2:65" s="1" customFormat="1" ht="21.75" customHeight="1">
      <c r="B175" s="135"/>
      <c r="C175" s="150" t="s">
        <v>297</v>
      </c>
      <c r="D175" s="150" t="s">
        <v>276</v>
      </c>
      <c r="E175" s="151" t="s">
        <v>2144</v>
      </c>
      <c r="F175" s="152" t="s">
        <v>2145</v>
      </c>
      <c r="G175" s="153" t="s">
        <v>300</v>
      </c>
      <c r="H175" s="154">
        <v>286</v>
      </c>
      <c r="I175" s="155"/>
      <c r="J175" s="156">
        <f t="shared" si="30"/>
        <v>0</v>
      </c>
      <c r="K175" s="157"/>
      <c r="L175" s="158"/>
      <c r="M175" s="159" t="s">
        <v>1</v>
      </c>
      <c r="N175" s="160" t="s">
        <v>38</v>
      </c>
      <c r="P175" s="146">
        <f t="shared" si="31"/>
        <v>0</v>
      </c>
      <c r="Q175" s="146">
        <v>0</v>
      </c>
      <c r="R175" s="146">
        <f t="shared" si="32"/>
        <v>0</v>
      </c>
      <c r="S175" s="146">
        <v>0</v>
      </c>
      <c r="T175" s="147">
        <f t="shared" si="33"/>
        <v>0</v>
      </c>
      <c r="AR175" s="148" t="s">
        <v>218</v>
      </c>
      <c r="AT175" s="148" t="s">
        <v>276</v>
      </c>
      <c r="AU175" s="148" t="s">
        <v>164</v>
      </c>
      <c r="AY175" s="13" t="s">
        <v>157</v>
      </c>
      <c r="BE175" s="149">
        <f t="shared" si="34"/>
        <v>0</v>
      </c>
      <c r="BF175" s="149">
        <f t="shared" si="35"/>
        <v>0</v>
      </c>
      <c r="BG175" s="149">
        <f t="shared" si="36"/>
        <v>0</v>
      </c>
      <c r="BH175" s="149">
        <f t="shared" si="37"/>
        <v>0</v>
      </c>
      <c r="BI175" s="149">
        <f t="shared" si="38"/>
        <v>0</v>
      </c>
      <c r="BJ175" s="13" t="s">
        <v>164</v>
      </c>
      <c r="BK175" s="149">
        <f t="shared" si="39"/>
        <v>0</v>
      </c>
      <c r="BL175" s="13" t="s">
        <v>188</v>
      </c>
      <c r="BM175" s="148" t="s">
        <v>2146</v>
      </c>
    </row>
    <row r="176" spans="2:65" s="1" customFormat="1" ht="21.75" customHeight="1">
      <c r="B176" s="135"/>
      <c r="C176" s="136" t="s">
        <v>232</v>
      </c>
      <c r="D176" s="136" t="s">
        <v>159</v>
      </c>
      <c r="E176" s="137" t="s">
        <v>2147</v>
      </c>
      <c r="F176" s="138" t="s">
        <v>2148</v>
      </c>
      <c r="G176" s="139" t="s">
        <v>1524</v>
      </c>
      <c r="H176" s="140">
        <v>143</v>
      </c>
      <c r="I176" s="141"/>
      <c r="J176" s="142">
        <f t="shared" si="30"/>
        <v>0</v>
      </c>
      <c r="K176" s="143"/>
      <c r="L176" s="28"/>
      <c r="M176" s="144" t="s">
        <v>1</v>
      </c>
      <c r="N176" s="145" t="s">
        <v>38</v>
      </c>
      <c r="P176" s="146">
        <f t="shared" si="31"/>
        <v>0</v>
      </c>
      <c r="Q176" s="146">
        <v>0</v>
      </c>
      <c r="R176" s="146">
        <f t="shared" si="32"/>
        <v>0</v>
      </c>
      <c r="S176" s="146">
        <v>0</v>
      </c>
      <c r="T176" s="147">
        <f t="shared" si="33"/>
        <v>0</v>
      </c>
      <c r="AR176" s="148" t="s">
        <v>163</v>
      </c>
      <c r="AT176" s="148" t="s">
        <v>159</v>
      </c>
      <c r="AU176" s="148" t="s">
        <v>164</v>
      </c>
      <c r="AY176" s="13" t="s">
        <v>157</v>
      </c>
      <c r="BE176" s="149">
        <f t="shared" si="34"/>
        <v>0</v>
      </c>
      <c r="BF176" s="149">
        <f t="shared" si="35"/>
        <v>0</v>
      </c>
      <c r="BG176" s="149">
        <f t="shared" si="36"/>
        <v>0</v>
      </c>
      <c r="BH176" s="149">
        <f t="shared" si="37"/>
        <v>0</v>
      </c>
      <c r="BI176" s="149">
        <f t="shared" si="38"/>
        <v>0</v>
      </c>
      <c r="BJ176" s="13" t="s">
        <v>164</v>
      </c>
      <c r="BK176" s="149">
        <f t="shared" si="39"/>
        <v>0</v>
      </c>
      <c r="BL176" s="13" t="s">
        <v>163</v>
      </c>
      <c r="BM176" s="148" t="s">
        <v>2149</v>
      </c>
    </row>
    <row r="177" spans="2:65" s="1" customFormat="1" ht="24.2" customHeight="1">
      <c r="B177" s="135"/>
      <c r="C177" s="150" t="s">
        <v>305</v>
      </c>
      <c r="D177" s="150" t="s">
        <v>276</v>
      </c>
      <c r="E177" s="151" t="s">
        <v>2150</v>
      </c>
      <c r="F177" s="152" t="s">
        <v>2151</v>
      </c>
      <c r="G177" s="153" t="s">
        <v>300</v>
      </c>
      <c r="H177" s="154">
        <v>143</v>
      </c>
      <c r="I177" s="155"/>
      <c r="J177" s="156">
        <f t="shared" si="30"/>
        <v>0</v>
      </c>
      <c r="K177" s="157"/>
      <c r="L177" s="158"/>
      <c r="M177" s="159" t="s">
        <v>1</v>
      </c>
      <c r="N177" s="160" t="s">
        <v>38</v>
      </c>
      <c r="P177" s="146">
        <f t="shared" si="31"/>
        <v>0</v>
      </c>
      <c r="Q177" s="146">
        <v>1.4E-3</v>
      </c>
      <c r="R177" s="146">
        <f t="shared" si="32"/>
        <v>0.20019999999999999</v>
      </c>
      <c r="S177" s="146">
        <v>0</v>
      </c>
      <c r="T177" s="147">
        <f t="shared" si="33"/>
        <v>0</v>
      </c>
      <c r="AR177" s="148" t="s">
        <v>174</v>
      </c>
      <c r="AT177" s="148" t="s">
        <v>276</v>
      </c>
      <c r="AU177" s="148" t="s">
        <v>164</v>
      </c>
      <c r="AY177" s="13" t="s">
        <v>157</v>
      </c>
      <c r="BE177" s="149">
        <f t="shared" si="34"/>
        <v>0</v>
      </c>
      <c r="BF177" s="149">
        <f t="shared" si="35"/>
        <v>0</v>
      </c>
      <c r="BG177" s="149">
        <f t="shared" si="36"/>
        <v>0</v>
      </c>
      <c r="BH177" s="149">
        <f t="shared" si="37"/>
        <v>0</v>
      </c>
      <c r="BI177" s="149">
        <f t="shared" si="38"/>
        <v>0</v>
      </c>
      <c r="BJ177" s="13" t="s">
        <v>164</v>
      </c>
      <c r="BK177" s="149">
        <f t="shared" si="39"/>
        <v>0</v>
      </c>
      <c r="BL177" s="13" t="s">
        <v>163</v>
      </c>
      <c r="BM177" s="148" t="s">
        <v>2152</v>
      </c>
    </row>
    <row r="178" spans="2:65" s="1" customFormat="1" ht="24.2" customHeight="1">
      <c r="B178" s="135"/>
      <c r="C178" s="136" t="s">
        <v>236</v>
      </c>
      <c r="D178" s="136" t="s">
        <v>159</v>
      </c>
      <c r="E178" s="137" t="s">
        <v>2153</v>
      </c>
      <c r="F178" s="138" t="s">
        <v>2154</v>
      </c>
      <c r="G178" s="139" t="s">
        <v>206</v>
      </c>
      <c r="H178" s="140">
        <v>6.3E-2</v>
      </c>
      <c r="I178" s="141"/>
      <c r="J178" s="142">
        <f t="shared" si="30"/>
        <v>0</v>
      </c>
      <c r="K178" s="143"/>
      <c r="L178" s="28"/>
      <c r="M178" s="144" t="s">
        <v>1</v>
      </c>
      <c r="N178" s="145" t="s">
        <v>38</v>
      </c>
      <c r="P178" s="146">
        <f t="shared" si="31"/>
        <v>0</v>
      </c>
      <c r="Q178" s="146">
        <v>0</v>
      </c>
      <c r="R178" s="146">
        <f t="shared" si="32"/>
        <v>0</v>
      </c>
      <c r="S178" s="146">
        <v>0</v>
      </c>
      <c r="T178" s="147">
        <f t="shared" si="33"/>
        <v>0</v>
      </c>
      <c r="AR178" s="148" t="s">
        <v>163</v>
      </c>
      <c r="AT178" s="148" t="s">
        <v>159</v>
      </c>
      <c r="AU178" s="148" t="s">
        <v>164</v>
      </c>
      <c r="AY178" s="13" t="s">
        <v>157</v>
      </c>
      <c r="BE178" s="149">
        <f t="shared" si="34"/>
        <v>0</v>
      </c>
      <c r="BF178" s="149">
        <f t="shared" si="35"/>
        <v>0</v>
      </c>
      <c r="BG178" s="149">
        <f t="shared" si="36"/>
        <v>0</v>
      </c>
      <c r="BH178" s="149">
        <f t="shared" si="37"/>
        <v>0</v>
      </c>
      <c r="BI178" s="149">
        <f t="shared" si="38"/>
        <v>0</v>
      </c>
      <c r="BJ178" s="13" t="s">
        <v>164</v>
      </c>
      <c r="BK178" s="149">
        <f t="shared" si="39"/>
        <v>0</v>
      </c>
      <c r="BL178" s="13" t="s">
        <v>163</v>
      </c>
      <c r="BM178" s="148" t="s">
        <v>2155</v>
      </c>
    </row>
    <row r="179" spans="2:65" s="1" customFormat="1" ht="24.2" customHeight="1">
      <c r="B179" s="135"/>
      <c r="C179" s="136" t="s">
        <v>313</v>
      </c>
      <c r="D179" s="136" t="s">
        <v>159</v>
      </c>
      <c r="E179" s="137" t="s">
        <v>2156</v>
      </c>
      <c r="F179" s="138" t="s">
        <v>2157</v>
      </c>
      <c r="G179" s="139" t="s">
        <v>206</v>
      </c>
      <c r="H179" s="140">
        <v>0.219</v>
      </c>
      <c r="I179" s="141"/>
      <c r="J179" s="142">
        <f t="shared" si="30"/>
        <v>0</v>
      </c>
      <c r="K179" s="143"/>
      <c r="L179" s="28"/>
      <c r="M179" s="144" t="s">
        <v>1</v>
      </c>
      <c r="N179" s="145" t="s">
        <v>38</v>
      </c>
      <c r="P179" s="146">
        <f t="shared" si="31"/>
        <v>0</v>
      </c>
      <c r="Q179" s="146">
        <v>0</v>
      </c>
      <c r="R179" s="146">
        <f t="shared" si="32"/>
        <v>0</v>
      </c>
      <c r="S179" s="146">
        <v>0</v>
      </c>
      <c r="T179" s="147">
        <f t="shared" si="33"/>
        <v>0</v>
      </c>
      <c r="AR179" s="148" t="s">
        <v>163</v>
      </c>
      <c r="AT179" s="148" t="s">
        <v>159</v>
      </c>
      <c r="AU179" s="148" t="s">
        <v>164</v>
      </c>
      <c r="AY179" s="13" t="s">
        <v>157</v>
      </c>
      <c r="BE179" s="149">
        <f t="shared" si="34"/>
        <v>0</v>
      </c>
      <c r="BF179" s="149">
        <f t="shared" si="35"/>
        <v>0</v>
      </c>
      <c r="BG179" s="149">
        <f t="shared" si="36"/>
        <v>0</v>
      </c>
      <c r="BH179" s="149">
        <f t="shared" si="37"/>
        <v>0</v>
      </c>
      <c r="BI179" s="149">
        <f t="shared" si="38"/>
        <v>0</v>
      </c>
      <c r="BJ179" s="13" t="s">
        <v>164</v>
      </c>
      <c r="BK179" s="149">
        <f t="shared" si="39"/>
        <v>0</v>
      </c>
      <c r="BL179" s="13" t="s">
        <v>163</v>
      </c>
      <c r="BM179" s="148" t="s">
        <v>2158</v>
      </c>
    </row>
    <row r="180" spans="2:65" s="11" customFormat="1" ht="22.9" customHeight="1">
      <c r="B180" s="123"/>
      <c r="D180" s="124" t="s">
        <v>71</v>
      </c>
      <c r="E180" s="133" t="s">
        <v>2159</v>
      </c>
      <c r="F180" s="133" t="s">
        <v>2160</v>
      </c>
      <c r="I180" s="126"/>
      <c r="J180" s="134">
        <f>BK180</f>
        <v>0</v>
      </c>
      <c r="L180" s="123"/>
      <c r="M180" s="128"/>
      <c r="P180" s="129">
        <f>SUM(P181:P185)</f>
        <v>0</v>
      </c>
      <c r="R180" s="129">
        <f>SUM(R181:R185)</f>
        <v>1.7049999999999999E-2</v>
      </c>
      <c r="T180" s="130">
        <f>SUM(T181:T185)</f>
        <v>2.8000000000000001E-2</v>
      </c>
      <c r="AR180" s="124" t="s">
        <v>164</v>
      </c>
      <c r="AT180" s="131" t="s">
        <v>71</v>
      </c>
      <c r="AU180" s="131" t="s">
        <v>80</v>
      </c>
      <c r="AY180" s="124" t="s">
        <v>157</v>
      </c>
      <c r="BK180" s="132">
        <f>SUM(BK181:BK185)</f>
        <v>0</v>
      </c>
    </row>
    <row r="181" spans="2:65" s="1" customFormat="1" ht="24.2" customHeight="1">
      <c r="B181" s="135"/>
      <c r="C181" s="136" t="s">
        <v>239</v>
      </c>
      <c r="D181" s="136" t="s">
        <v>159</v>
      </c>
      <c r="E181" s="137" t="s">
        <v>2161</v>
      </c>
      <c r="F181" s="138" t="s">
        <v>2162</v>
      </c>
      <c r="G181" s="139" t="s">
        <v>300</v>
      </c>
      <c r="H181" s="140">
        <v>1</v>
      </c>
      <c r="I181" s="141"/>
      <c r="J181" s="142">
        <f>ROUND(I181*H181,2)</f>
        <v>0</v>
      </c>
      <c r="K181" s="143"/>
      <c r="L181" s="28"/>
      <c r="M181" s="144" t="s">
        <v>1</v>
      </c>
      <c r="N181" s="145" t="s">
        <v>38</v>
      </c>
      <c r="P181" s="146">
        <f>O181*H181</f>
        <v>0</v>
      </c>
      <c r="Q181" s="146">
        <v>1.0000000000000001E-5</v>
      </c>
      <c r="R181" s="146">
        <f>Q181*H181</f>
        <v>1.0000000000000001E-5</v>
      </c>
      <c r="S181" s="146">
        <v>2.8000000000000001E-2</v>
      </c>
      <c r="T181" s="147">
        <f>S181*H181</f>
        <v>2.8000000000000001E-2</v>
      </c>
      <c r="AR181" s="148" t="s">
        <v>188</v>
      </c>
      <c r="AT181" s="148" t="s">
        <v>159</v>
      </c>
      <c r="AU181" s="148" t="s">
        <v>164</v>
      </c>
      <c r="AY181" s="13" t="s">
        <v>157</v>
      </c>
      <c r="BE181" s="149">
        <f>IF(N181="základná",J181,0)</f>
        <v>0</v>
      </c>
      <c r="BF181" s="149">
        <f>IF(N181="znížená",J181,0)</f>
        <v>0</v>
      </c>
      <c r="BG181" s="149">
        <f>IF(N181="zákl. prenesená",J181,0)</f>
        <v>0</v>
      </c>
      <c r="BH181" s="149">
        <f>IF(N181="zníž. prenesená",J181,0)</f>
        <v>0</v>
      </c>
      <c r="BI181" s="149">
        <f>IF(N181="nulová",J181,0)</f>
        <v>0</v>
      </c>
      <c r="BJ181" s="13" t="s">
        <v>164</v>
      </c>
      <c r="BK181" s="149">
        <f>ROUND(I181*H181,2)</f>
        <v>0</v>
      </c>
      <c r="BL181" s="13" t="s">
        <v>188</v>
      </c>
      <c r="BM181" s="148" t="s">
        <v>2163</v>
      </c>
    </row>
    <row r="182" spans="2:65" s="1" customFormat="1" ht="24.2" customHeight="1">
      <c r="B182" s="135"/>
      <c r="C182" s="136" t="s">
        <v>320</v>
      </c>
      <c r="D182" s="136" t="s">
        <v>159</v>
      </c>
      <c r="E182" s="137" t="s">
        <v>2164</v>
      </c>
      <c r="F182" s="138" t="s">
        <v>2165</v>
      </c>
      <c r="G182" s="139" t="s">
        <v>1524</v>
      </c>
      <c r="H182" s="140">
        <v>1</v>
      </c>
      <c r="I182" s="141"/>
      <c r="J182" s="142">
        <f>ROUND(I182*H182,2)</f>
        <v>0</v>
      </c>
      <c r="K182" s="143"/>
      <c r="L182" s="28"/>
      <c r="M182" s="144" t="s">
        <v>1</v>
      </c>
      <c r="N182" s="145" t="s">
        <v>38</v>
      </c>
      <c r="P182" s="146">
        <f>O182*H182</f>
        <v>0</v>
      </c>
      <c r="Q182" s="146">
        <v>6.2E-4</v>
      </c>
      <c r="R182" s="146">
        <f>Q182*H182</f>
        <v>6.2E-4</v>
      </c>
      <c r="S182" s="146">
        <v>0</v>
      </c>
      <c r="T182" s="147">
        <f>S182*H182</f>
        <v>0</v>
      </c>
      <c r="AR182" s="148" t="s">
        <v>188</v>
      </c>
      <c r="AT182" s="148" t="s">
        <v>159</v>
      </c>
      <c r="AU182" s="148" t="s">
        <v>164</v>
      </c>
      <c r="AY182" s="13" t="s">
        <v>157</v>
      </c>
      <c r="BE182" s="149">
        <f>IF(N182="základná",J182,0)</f>
        <v>0</v>
      </c>
      <c r="BF182" s="149">
        <f>IF(N182="znížená",J182,0)</f>
        <v>0</v>
      </c>
      <c r="BG182" s="149">
        <f>IF(N182="zákl. prenesená",J182,0)</f>
        <v>0</v>
      </c>
      <c r="BH182" s="149">
        <f>IF(N182="zníž. prenesená",J182,0)</f>
        <v>0</v>
      </c>
      <c r="BI182" s="149">
        <f>IF(N182="nulová",J182,0)</f>
        <v>0</v>
      </c>
      <c r="BJ182" s="13" t="s">
        <v>164</v>
      </c>
      <c r="BK182" s="149">
        <f>ROUND(I182*H182,2)</f>
        <v>0</v>
      </c>
      <c r="BL182" s="13" t="s">
        <v>188</v>
      </c>
      <c r="BM182" s="148" t="s">
        <v>2166</v>
      </c>
    </row>
    <row r="183" spans="2:65" s="1" customFormat="1" ht="33" customHeight="1">
      <c r="B183" s="135"/>
      <c r="C183" s="150" t="s">
        <v>243</v>
      </c>
      <c r="D183" s="150" t="s">
        <v>276</v>
      </c>
      <c r="E183" s="151" t="s">
        <v>2167</v>
      </c>
      <c r="F183" s="152" t="s">
        <v>2168</v>
      </c>
      <c r="G183" s="153" t="s">
        <v>300</v>
      </c>
      <c r="H183" s="154">
        <v>1</v>
      </c>
      <c r="I183" s="155"/>
      <c r="J183" s="156">
        <f>ROUND(I183*H183,2)</f>
        <v>0</v>
      </c>
      <c r="K183" s="157"/>
      <c r="L183" s="158"/>
      <c r="M183" s="159" t="s">
        <v>1</v>
      </c>
      <c r="N183" s="160" t="s">
        <v>38</v>
      </c>
      <c r="P183" s="146">
        <f>O183*H183</f>
        <v>0</v>
      </c>
      <c r="Q183" s="146">
        <v>1.6420000000000001E-2</v>
      </c>
      <c r="R183" s="146">
        <f>Q183*H183</f>
        <v>1.6420000000000001E-2</v>
      </c>
      <c r="S183" s="146">
        <v>0</v>
      </c>
      <c r="T183" s="147">
        <f>S183*H183</f>
        <v>0</v>
      </c>
      <c r="AR183" s="148" t="s">
        <v>218</v>
      </c>
      <c r="AT183" s="148" t="s">
        <v>276</v>
      </c>
      <c r="AU183" s="148" t="s">
        <v>164</v>
      </c>
      <c r="AY183" s="13" t="s">
        <v>157</v>
      </c>
      <c r="BE183" s="149">
        <f>IF(N183="základná",J183,0)</f>
        <v>0</v>
      </c>
      <c r="BF183" s="149">
        <f>IF(N183="znížená",J183,0)</f>
        <v>0</v>
      </c>
      <c r="BG183" s="149">
        <f>IF(N183="zákl. prenesená",J183,0)</f>
        <v>0</v>
      </c>
      <c r="BH183" s="149">
        <f>IF(N183="zníž. prenesená",J183,0)</f>
        <v>0</v>
      </c>
      <c r="BI183" s="149">
        <f>IF(N183="nulová",J183,0)</f>
        <v>0</v>
      </c>
      <c r="BJ183" s="13" t="s">
        <v>164</v>
      </c>
      <c r="BK183" s="149">
        <f>ROUND(I183*H183,2)</f>
        <v>0</v>
      </c>
      <c r="BL183" s="13" t="s">
        <v>188</v>
      </c>
      <c r="BM183" s="148" t="s">
        <v>2169</v>
      </c>
    </row>
    <row r="184" spans="2:65" s="1" customFormat="1" ht="37.9" customHeight="1">
      <c r="B184" s="135"/>
      <c r="C184" s="136" t="s">
        <v>327</v>
      </c>
      <c r="D184" s="136" t="s">
        <v>159</v>
      </c>
      <c r="E184" s="137" t="s">
        <v>2170</v>
      </c>
      <c r="F184" s="138" t="s">
        <v>2171</v>
      </c>
      <c r="G184" s="139" t="s">
        <v>206</v>
      </c>
      <c r="H184" s="140">
        <v>2.8000000000000001E-2</v>
      </c>
      <c r="I184" s="141"/>
      <c r="J184" s="142">
        <f>ROUND(I184*H184,2)</f>
        <v>0</v>
      </c>
      <c r="K184" s="143"/>
      <c r="L184" s="28"/>
      <c r="M184" s="144" t="s">
        <v>1</v>
      </c>
      <c r="N184" s="145" t="s">
        <v>38</v>
      </c>
      <c r="P184" s="146">
        <f>O184*H184</f>
        <v>0</v>
      </c>
      <c r="Q184" s="146">
        <v>0</v>
      </c>
      <c r="R184" s="146">
        <f>Q184*H184</f>
        <v>0</v>
      </c>
      <c r="S184" s="146">
        <v>0</v>
      </c>
      <c r="T184" s="147">
        <f>S184*H184</f>
        <v>0</v>
      </c>
      <c r="AR184" s="148" t="s">
        <v>188</v>
      </c>
      <c r="AT184" s="148" t="s">
        <v>159</v>
      </c>
      <c r="AU184" s="148" t="s">
        <v>164</v>
      </c>
      <c r="AY184" s="13" t="s">
        <v>157</v>
      </c>
      <c r="BE184" s="149">
        <f>IF(N184="základná",J184,0)</f>
        <v>0</v>
      </c>
      <c r="BF184" s="149">
        <f>IF(N184="znížená",J184,0)</f>
        <v>0</v>
      </c>
      <c r="BG184" s="149">
        <f>IF(N184="zákl. prenesená",J184,0)</f>
        <v>0</v>
      </c>
      <c r="BH184" s="149">
        <f>IF(N184="zníž. prenesená",J184,0)</f>
        <v>0</v>
      </c>
      <c r="BI184" s="149">
        <f>IF(N184="nulová",J184,0)</f>
        <v>0</v>
      </c>
      <c r="BJ184" s="13" t="s">
        <v>164</v>
      </c>
      <c r="BK184" s="149">
        <f>ROUND(I184*H184,2)</f>
        <v>0</v>
      </c>
      <c r="BL184" s="13" t="s">
        <v>188</v>
      </c>
      <c r="BM184" s="148" t="s">
        <v>2172</v>
      </c>
    </row>
    <row r="185" spans="2:65" s="1" customFormat="1" ht="24.2" customHeight="1">
      <c r="B185" s="135"/>
      <c r="C185" s="136" t="s">
        <v>246</v>
      </c>
      <c r="D185" s="136" t="s">
        <v>159</v>
      </c>
      <c r="E185" s="137" t="s">
        <v>2173</v>
      </c>
      <c r="F185" s="138" t="s">
        <v>2174</v>
      </c>
      <c r="G185" s="139" t="s">
        <v>206</v>
      </c>
      <c r="H185" s="140">
        <v>1.7000000000000001E-2</v>
      </c>
      <c r="I185" s="141"/>
      <c r="J185" s="142">
        <f>ROUND(I185*H185,2)</f>
        <v>0</v>
      </c>
      <c r="K185" s="143"/>
      <c r="L185" s="28"/>
      <c r="M185" s="144" t="s">
        <v>1</v>
      </c>
      <c r="N185" s="145" t="s">
        <v>38</v>
      </c>
      <c r="P185" s="146">
        <f>O185*H185</f>
        <v>0</v>
      </c>
      <c r="Q185" s="146">
        <v>0</v>
      </c>
      <c r="R185" s="146">
        <f>Q185*H185</f>
        <v>0</v>
      </c>
      <c r="S185" s="146">
        <v>0</v>
      </c>
      <c r="T185" s="147">
        <f>S185*H185</f>
        <v>0</v>
      </c>
      <c r="AR185" s="148" t="s">
        <v>188</v>
      </c>
      <c r="AT185" s="148" t="s">
        <v>159</v>
      </c>
      <c r="AU185" s="148" t="s">
        <v>164</v>
      </c>
      <c r="AY185" s="13" t="s">
        <v>157</v>
      </c>
      <c r="BE185" s="149">
        <f>IF(N185="základná",J185,0)</f>
        <v>0</v>
      </c>
      <c r="BF185" s="149">
        <f>IF(N185="znížená",J185,0)</f>
        <v>0</v>
      </c>
      <c r="BG185" s="149">
        <f>IF(N185="zákl. prenesená",J185,0)</f>
        <v>0</v>
      </c>
      <c r="BH185" s="149">
        <f>IF(N185="zníž. prenesená",J185,0)</f>
        <v>0</v>
      </c>
      <c r="BI185" s="149">
        <f>IF(N185="nulová",J185,0)</f>
        <v>0</v>
      </c>
      <c r="BJ185" s="13" t="s">
        <v>164</v>
      </c>
      <c r="BK185" s="149">
        <f>ROUND(I185*H185,2)</f>
        <v>0</v>
      </c>
      <c r="BL185" s="13" t="s">
        <v>188</v>
      </c>
      <c r="BM185" s="148" t="s">
        <v>2175</v>
      </c>
    </row>
    <row r="186" spans="2:65" s="11" customFormat="1" ht="22.9" customHeight="1">
      <c r="B186" s="123"/>
      <c r="D186" s="124" t="s">
        <v>71</v>
      </c>
      <c r="E186" s="133" t="s">
        <v>2176</v>
      </c>
      <c r="F186" s="133" t="s">
        <v>2177</v>
      </c>
      <c r="I186" s="126"/>
      <c r="J186" s="134">
        <f>BK186</f>
        <v>0</v>
      </c>
      <c r="L186" s="123"/>
      <c r="M186" s="128"/>
      <c r="P186" s="129">
        <f>SUM(P187:P225)</f>
        <v>0</v>
      </c>
      <c r="R186" s="129">
        <f>SUM(R187:R225)</f>
        <v>3.5487799999999998</v>
      </c>
      <c r="T186" s="130">
        <f>SUM(T187:T225)</f>
        <v>3.4621200000000001</v>
      </c>
      <c r="AR186" s="124" t="s">
        <v>164</v>
      </c>
      <c r="AT186" s="131" t="s">
        <v>71</v>
      </c>
      <c r="AU186" s="131" t="s">
        <v>80</v>
      </c>
      <c r="AY186" s="124" t="s">
        <v>157</v>
      </c>
      <c r="BK186" s="132">
        <f>SUM(BK187:BK225)</f>
        <v>0</v>
      </c>
    </row>
    <row r="187" spans="2:65" s="1" customFormat="1" ht="33" customHeight="1">
      <c r="B187" s="135"/>
      <c r="C187" s="136" t="s">
        <v>335</v>
      </c>
      <c r="D187" s="136" t="s">
        <v>159</v>
      </c>
      <c r="E187" s="137" t="s">
        <v>2178</v>
      </c>
      <c r="F187" s="138" t="s">
        <v>2179</v>
      </c>
      <c r="G187" s="139" t="s">
        <v>300</v>
      </c>
      <c r="H187" s="140">
        <v>134</v>
      </c>
      <c r="I187" s="141"/>
      <c r="J187" s="142">
        <f t="shared" ref="J187:J225" si="40">ROUND(I187*H187,2)</f>
        <v>0</v>
      </c>
      <c r="K187" s="143"/>
      <c r="L187" s="28"/>
      <c r="M187" s="144" t="s">
        <v>1</v>
      </c>
      <c r="N187" s="145" t="s">
        <v>38</v>
      </c>
      <c r="P187" s="146">
        <f t="shared" ref="P187:P225" si="41">O187*H187</f>
        <v>0</v>
      </c>
      <c r="Q187" s="146">
        <v>8.0000000000000007E-5</v>
      </c>
      <c r="R187" s="146">
        <f t="shared" ref="R187:R225" si="42">Q187*H187</f>
        <v>1.072E-2</v>
      </c>
      <c r="S187" s="146">
        <v>2.4930000000000001E-2</v>
      </c>
      <c r="T187" s="147">
        <f t="shared" ref="T187:T225" si="43">S187*H187</f>
        <v>3.3406199999999999</v>
      </c>
      <c r="AR187" s="148" t="s">
        <v>188</v>
      </c>
      <c r="AT187" s="148" t="s">
        <v>159</v>
      </c>
      <c r="AU187" s="148" t="s">
        <v>164</v>
      </c>
      <c r="AY187" s="13" t="s">
        <v>157</v>
      </c>
      <c r="BE187" s="149">
        <f t="shared" ref="BE187:BE225" si="44">IF(N187="základná",J187,0)</f>
        <v>0</v>
      </c>
      <c r="BF187" s="149">
        <f t="shared" ref="BF187:BF225" si="45">IF(N187="znížená",J187,0)</f>
        <v>0</v>
      </c>
      <c r="BG187" s="149">
        <f t="shared" ref="BG187:BG225" si="46">IF(N187="zákl. prenesená",J187,0)</f>
        <v>0</v>
      </c>
      <c r="BH187" s="149">
        <f t="shared" ref="BH187:BH225" si="47">IF(N187="zníž. prenesená",J187,0)</f>
        <v>0</v>
      </c>
      <c r="BI187" s="149">
        <f t="shared" ref="BI187:BI225" si="48">IF(N187="nulová",J187,0)</f>
        <v>0</v>
      </c>
      <c r="BJ187" s="13" t="s">
        <v>164</v>
      </c>
      <c r="BK187" s="149">
        <f t="shared" ref="BK187:BK225" si="49">ROUND(I187*H187,2)</f>
        <v>0</v>
      </c>
      <c r="BL187" s="13" t="s">
        <v>188</v>
      </c>
      <c r="BM187" s="148" t="s">
        <v>2180</v>
      </c>
    </row>
    <row r="188" spans="2:65" s="1" customFormat="1" ht="24.2" customHeight="1">
      <c r="B188" s="135"/>
      <c r="C188" s="136" t="s">
        <v>250</v>
      </c>
      <c r="D188" s="136" t="s">
        <v>159</v>
      </c>
      <c r="E188" s="137" t="s">
        <v>2181</v>
      </c>
      <c r="F188" s="138" t="s">
        <v>2182</v>
      </c>
      <c r="G188" s="139" t="s">
        <v>300</v>
      </c>
      <c r="H188" s="140">
        <v>143</v>
      </c>
      <c r="I188" s="141"/>
      <c r="J188" s="142">
        <f t="shared" si="40"/>
        <v>0</v>
      </c>
      <c r="K188" s="143"/>
      <c r="L188" s="28"/>
      <c r="M188" s="144" t="s">
        <v>1</v>
      </c>
      <c r="N188" s="145" t="s">
        <v>38</v>
      </c>
      <c r="P188" s="146">
        <f t="shared" si="41"/>
        <v>0</v>
      </c>
      <c r="Q188" s="146">
        <v>5.0000000000000002E-5</v>
      </c>
      <c r="R188" s="146">
        <f t="shared" si="42"/>
        <v>7.1500000000000001E-3</v>
      </c>
      <c r="S188" s="146">
        <v>0</v>
      </c>
      <c r="T188" s="147">
        <f t="shared" si="43"/>
        <v>0</v>
      </c>
      <c r="AR188" s="148" t="s">
        <v>188</v>
      </c>
      <c r="AT188" s="148" t="s">
        <v>159</v>
      </c>
      <c r="AU188" s="148" t="s">
        <v>164</v>
      </c>
      <c r="AY188" s="13" t="s">
        <v>157</v>
      </c>
      <c r="BE188" s="149">
        <f t="shared" si="44"/>
        <v>0</v>
      </c>
      <c r="BF188" s="149">
        <f t="shared" si="45"/>
        <v>0</v>
      </c>
      <c r="BG188" s="149">
        <f t="shared" si="46"/>
        <v>0</v>
      </c>
      <c r="BH188" s="149">
        <f t="shared" si="47"/>
        <v>0</v>
      </c>
      <c r="BI188" s="149">
        <f t="shared" si="48"/>
        <v>0</v>
      </c>
      <c r="BJ188" s="13" t="s">
        <v>164</v>
      </c>
      <c r="BK188" s="149">
        <f t="shared" si="49"/>
        <v>0</v>
      </c>
      <c r="BL188" s="13" t="s">
        <v>188</v>
      </c>
      <c r="BM188" s="148" t="s">
        <v>2183</v>
      </c>
    </row>
    <row r="189" spans="2:65" s="1" customFormat="1" ht="24.2" customHeight="1">
      <c r="B189" s="135"/>
      <c r="C189" s="136" t="s">
        <v>342</v>
      </c>
      <c r="D189" s="136" t="s">
        <v>159</v>
      </c>
      <c r="E189" s="137" t="s">
        <v>2184</v>
      </c>
      <c r="F189" s="138" t="s">
        <v>2185</v>
      </c>
      <c r="G189" s="139" t="s">
        <v>300</v>
      </c>
      <c r="H189" s="140">
        <v>9</v>
      </c>
      <c r="I189" s="141"/>
      <c r="J189" s="142">
        <f t="shared" si="40"/>
        <v>0</v>
      </c>
      <c r="K189" s="143"/>
      <c r="L189" s="28"/>
      <c r="M189" s="144" t="s">
        <v>1</v>
      </c>
      <c r="N189" s="145" t="s">
        <v>38</v>
      </c>
      <c r="P189" s="146">
        <f t="shared" si="41"/>
        <v>0</v>
      </c>
      <c r="Q189" s="146">
        <v>2.0000000000000002E-5</v>
      </c>
      <c r="R189" s="146">
        <f t="shared" si="42"/>
        <v>1.8000000000000001E-4</v>
      </c>
      <c r="S189" s="146">
        <v>0</v>
      </c>
      <c r="T189" s="147">
        <f t="shared" si="43"/>
        <v>0</v>
      </c>
      <c r="AR189" s="148" t="s">
        <v>188</v>
      </c>
      <c r="AT189" s="148" t="s">
        <v>159</v>
      </c>
      <c r="AU189" s="148" t="s">
        <v>164</v>
      </c>
      <c r="AY189" s="13" t="s">
        <v>157</v>
      </c>
      <c r="BE189" s="149">
        <f t="shared" si="44"/>
        <v>0</v>
      </c>
      <c r="BF189" s="149">
        <f t="shared" si="45"/>
        <v>0</v>
      </c>
      <c r="BG189" s="149">
        <f t="shared" si="46"/>
        <v>0</v>
      </c>
      <c r="BH189" s="149">
        <f t="shared" si="47"/>
        <v>0</v>
      </c>
      <c r="BI189" s="149">
        <f t="shared" si="48"/>
        <v>0</v>
      </c>
      <c r="BJ189" s="13" t="s">
        <v>164</v>
      </c>
      <c r="BK189" s="149">
        <f t="shared" si="49"/>
        <v>0</v>
      </c>
      <c r="BL189" s="13" t="s">
        <v>188</v>
      </c>
      <c r="BM189" s="148" t="s">
        <v>2186</v>
      </c>
    </row>
    <row r="190" spans="2:65" s="1" customFormat="1" ht="33" customHeight="1">
      <c r="B190" s="135"/>
      <c r="C190" s="150" t="s">
        <v>253</v>
      </c>
      <c r="D190" s="150" t="s">
        <v>276</v>
      </c>
      <c r="E190" s="151" t="s">
        <v>2187</v>
      </c>
      <c r="F190" s="152" t="s">
        <v>2188</v>
      </c>
      <c r="G190" s="153" t="s">
        <v>300</v>
      </c>
      <c r="H190" s="154">
        <v>9</v>
      </c>
      <c r="I190" s="155"/>
      <c r="J190" s="156">
        <f t="shared" si="40"/>
        <v>0</v>
      </c>
      <c r="K190" s="157"/>
      <c r="L190" s="158"/>
      <c r="M190" s="159" t="s">
        <v>1</v>
      </c>
      <c r="N190" s="160" t="s">
        <v>38</v>
      </c>
      <c r="P190" s="146">
        <f t="shared" si="41"/>
        <v>0</v>
      </c>
      <c r="Q190" s="146">
        <v>9.9799999999999993E-3</v>
      </c>
      <c r="R190" s="146">
        <f t="shared" si="42"/>
        <v>8.9819999999999997E-2</v>
      </c>
      <c r="S190" s="146">
        <v>0</v>
      </c>
      <c r="T190" s="147">
        <f t="shared" si="43"/>
        <v>0</v>
      </c>
      <c r="AR190" s="148" t="s">
        <v>218</v>
      </c>
      <c r="AT190" s="148" t="s">
        <v>276</v>
      </c>
      <c r="AU190" s="148" t="s">
        <v>164</v>
      </c>
      <c r="AY190" s="13" t="s">
        <v>157</v>
      </c>
      <c r="BE190" s="149">
        <f t="shared" si="44"/>
        <v>0</v>
      </c>
      <c r="BF190" s="149">
        <f t="shared" si="45"/>
        <v>0</v>
      </c>
      <c r="BG190" s="149">
        <f t="shared" si="46"/>
        <v>0</v>
      </c>
      <c r="BH190" s="149">
        <f t="shared" si="47"/>
        <v>0</v>
      </c>
      <c r="BI190" s="149">
        <f t="shared" si="48"/>
        <v>0</v>
      </c>
      <c r="BJ190" s="13" t="s">
        <v>164</v>
      </c>
      <c r="BK190" s="149">
        <f t="shared" si="49"/>
        <v>0</v>
      </c>
      <c r="BL190" s="13" t="s">
        <v>188</v>
      </c>
      <c r="BM190" s="148" t="s">
        <v>2189</v>
      </c>
    </row>
    <row r="191" spans="2:65" s="1" customFormat="1" ht="24.2" customHeight="1">
      <c r="B191" s="135"/>
      <c r="C191" s="136" t="s">
        <v>349</v>
      </c>
      <c r="D191" s="136" t="s">
        <v>159</v>
      </c>
      <c r="E191" s="137" t="s">
        <v>2190</v>
      </c>
      <c r="F191" s="138" t="s">
        <v>2191</v>
      </c>
      <c r="G191" s="139" t="s">
        <v>300</v>
      </c>
      <c r="H191" s="140">
        <v>42</v>
      </c>
      <c r="I191" s="141"/>
      <c r="J191" s="142">
        <f t="shared" si="40"/>
        <v>0</v>
      </c>
      <c r="K191" s="143"/>
      <c r="L191" s="28"/>
      <c r="M191" s="144" t="s">
        <v>1</v>
      </c>
      <c r="N191" s="145" t="s">
        <v>38</v>
      </c>
      <c r="P191" s="146">
        <f t="shared" si="41"/>
        <v>0</v>
      </c>
      <c r="Q191" s="146">
        <v>2.0000000000000002E-5</v>
      </c>
      <c r="R191" s="146">
        <f t="shared" si="42"/>
        <v>8.4000000000000003E-4</v>
      </c>
      <c r="S191" s="146">
        <v>0</v>
      </c>
      <c r="T191" s="147">
        <f t="shared" si="43"/>
        <v>0</v>
      </c>
      <c r="AR191" s="148" t="s">
        <v>188</v>
      </c>
      <c r="AT191" s="148" t="s">
        <v>159</v>
      </c>
      <c r="AU191" s="148" t="s">
        <v>164</v>
      </c>
      <c r="AY191" s="13" t="s">
        <v>157</v>
      </c>
      <c r="BE191" s="149">
        <f t="shared" si="44"/>
        <v>0</v>
      </c>
      <c r="BF191" s="149">
        <f t="shared" si="45"/>
        <v>0</v>
      </c>
      <c r="BG191" s="149">
        <f t="shared" si="46"/>
        <v>0</v>
      </c>
      <c r="BH191" s="149">
        <f t="shared" si="47"/>
        <v>0</v>
      </c>
      <c r="BI191" s="149">
        <f t="shared" si="48"/>
        <v>0</v>
      </c>
      <c r="BJ191" s="13" t="s">
        <v>164</v>
      </c>
      <c r="BK191" s="149">
        <f t="shared" si="49"/>
        <v>0</v>
      </c>
      <c r="BL191" s="13" t="s">
        <v>188</v>
      </c>
      <c r="BM191" s="148" t="s">
        <v>2192</v>
      </c>
    </row>
    <row r="192" spans="2:65" s="1" customFormat="1" ht="33" customHeight="1">
      <c r="B192" s="135"/>
      <c r="C192" s="150" t="s">
        <v>257</v>
      </c>
      <c r="D192" s="150" t="s">
        <v>276</v>
      </c>
      <c r="E192" s="151" t="s">
        <v>2193</v>
      </c>
      <c r="F192" s="152" t="s">
        <v>2194</v>
      </c>
      <c r="G192" s="153" t="s">
        <v>300</v>
      </c>
      <c r="H192" s="154">
        <v>19</v>
      </c>
      <c r="I192" s="155"/>
      <c r="J192" s="156">
        <f t="shared" si="40"/>
        <v>0</v>
      </c>
      <c r="K192" s="157"/>
      <c r="L192" s="158"/>
      <c r="M192" s="159" t="s">
        <v>1</v>
      </c>
      <c r="N192" s="160" t="s">
        <v>38</v>
      </c>
      <c r="P192" s="146">
        <f t="shared" si="41"/>
        <v>0</v>
      </c>
      <c r="Q192" s="146">
        <v>1.575E-2</v>
      </c>
      <c r="R192" s="146">
        <f t="shared" si="42"/>
        <v>0.29925000000000002</v>
      </c>
      <c r="S192" s="146">
        <v>0</v>
      </c>
      <c r="T192" s="147">
        <f t="shared" si="43"/>
        <v>0</v>
      </c>
      <c r="AR192" s="148" t="s">
        <v>218</v>
      </c>
      <c r="AT192" s="148" t="s">
        <v>276</v>
      </c>
      <c r="AU192" s="148" t="s">
        <v>164</v>
      </c>
      <c r="AY192" s="13" t="s">
        <v>157</v>
      </c>
      <c r="BE192" s="149">
        <f t="shared" si="44"/>
        <v>0</v>
      </c>
      <c r="BF192" s="149">
        <f t="shared" si="45"/>
        <v>0</v>
      </c>
      <c r="BG192" s="149">
        <f t="shared" si="46"/>
        <v>0</v>
      </c>
      <c r="BH192" s="149">
        <f t="shared" si="47"/>
        <v>0</v>
      </c>
      <c r="BI192" s="149">
        <f t="shared" si="48"/>
        <v>0</v>
      </c>
      <c r="BJ192" s="13" t="s">
        <v>164</v>
      </c>
      <c r="BK192" s="149">
        <f t="shared" si="49"/>
        <v>0</v>
      </c>
      <c r="BL192" s="13" t="s">
        <v>188</v>
      </c>
      <c r="BM192" s="148" t="s">
        <v>2195</v>
      </c>
    </row>
    <row r="193" spans="2:65" s="1" customFormat="1" ht="33" customHeight="1">
      <c r="B193" s="135"/>
      <c r="C193" s="150" t="s">
        <v>356</v>
      </c>
      <c r="D193" s="150" t="s">
        <v>276</v>
      </c>
      <c r="E193" s="151" t="s">
        <v>2196</v>
      </c>
      <c r="F193" s="152" t="s">
        <v>2197</v>
      </c>
      <c r="G193" s="153" t="s">
        <v>300</v>
      </c>
      <c r="H193" s="154">
        <v>23</v>
      </c>
      <c r="I193" s="155"/>
      <c r="J193" s="156">
        <f t="shared" si="40"/>
        <v>0</v>
      </c>
      <c r="K193" s="157"/>
      <c r="L193" s="158"/>
      <c r="M193" s="159" t="s">
        <v>1</v>
      </c>
      <c r="N193" s="160" t="s">
        <v>38</v>
      </c>
      <c r="P193" s="146">
        <f t="shared" si="41"/>
        <v>0</v>
      </c>
      <c r="Q193" s="146">
        <v>1.8620000000000001E-2</v>
      </c>
      <c r="R193" s="146">
        <f t="shared" si="42"/>
        <v>0.42826000000000003</v>
      </c>
      <c r="S193" s="146">
        <v>0</v>
      </c>
      <c r="T193" s="147">
        <f t="shared" si="43"/>
        <v>0</v>
      </c>
      <c r="AR193" s="148" t="s">
        <v>218</v>
      </c>
      <c r="AT193" s="148" t="s">
        <v>276</v>
      </c>
      <c r="AU193" s="148" t="s">
        <v>164</v>
      </c>
      <c r="AY193" s="13" t="s">
        <v>157</v>
      </c>
      <c r="BE193" s="149">
        <f t="shared" si="44"/>
        <v>0</v>
      </c>
      <c r="BF193" s="149">
        <f t="shared" si="45"/>
        <v>0</v>
      </c>
      <c r="BG193" s="149">
        <f t="shared" si="46"/>
        <v>0</v>
      </c>
      <c r="BH193" s="149">
        <f t="shared" si="47"/>
        <v>0</v>
      </c>
      <c r="BI193" s="149">
        <f t="shared" si="48"/>
        <v>0</v>
      </c>
      <c r="BJ193" s="13" t="s">
        <v>164</v>
      </c>
      <c r="BK193" s="149">
        <f t="shared" si="49"/>
        <v>0</v>
      </c>
      <c r="BL193" s="13" t="s">
        <v>188</v>
      </c>
      <c r="BM193" s="148" t="s">
        <v>2198</v>
      </c>
    </row>
    <row r="194" spans="2:65" s="1" customFormat="1" ht="24.2" customHeight="1">
      <c r="B194" s="135"/>
      <c r="C194" s="136" t="s">
        <v>260</v>
      </c>
      <c r="D194" s="136" t="s">
        <v>159</v>
      </c>
      <c r="E194" s="137" t="s">
        <v>2199</v>
      </c>
      <c r="F194" s="138" t="s">
        <v>2200</v>
      </c>
      <c r="G194" s="139" t="s">
        <v>300</v>
      </c>
      <c r="H194" s="140">
        <v>38</v>
      </c>
      <c r="I194" s="141"/>
      <c r="J194" s="142">
        <f t="shared" si="40"/>
        <v>0</v>
      </c>
      <c r="K194" s="143"/>
      <c r="L194" s="28"/>
      <c r="M194" s="144" t="s">
        <v>1</v>
      </c>
      <c r="N194" s="145" t="s">
        <v>38</v>
      </c>
      <c r="P194" s="146">
        <f t="shared" si="41"/>
        <v>0</v>
      </c>
      <c r="Q194" s="146">
        <v>2.0000000000000002E-5</v>
      </c>
      <c r="R194" s="146">
        <f t="shared" si="42"/>
        <v>7.6000000000000004E-4</v>
      </c>
      <c r="S194" s="146">
        <v>0</v>
      </c>
      <c r="T194" s="147">
        <f t="shared" si="43"/>
        <v>0</v>
      </c>
      <c r="AR194" s="148" t="s">
        <v>188</v>
      </c>
      <c r="AT194" s="148" t="s">
        <v>159</v>
      </c>
      <c r="AU194" s="148" t="s">
        <v>164</v>
      </c>
      <c r="AY194" s="13" t="s">
        <v>157</v>
      </c>
      <c r="BE194" s="149">
        <f t="shared" si="44"/>
        <v>0</v>
      </c>
      <c r="BF194" s="149">
        <f t="shared" si="45"/>
        <v>0</v>
      </c>
      <c r="BG194" s="149">
        <f t="shared" si="46"/>
        <v>0</v>
      </c>
      <c r="BH194" s="149">
        <f t="shared" si="47"/>
        <v>0</v>
      </c>
      <c r="BI194" s="149">
        <f t="shared" si="48"/>
        <v>0</v>
      </c>
      <c r="BJ194" s="13" t="s">
        <v>164</v>
      </c>
      <c r="BK194" s="149">
        <f t="shared" si="49"/>
        <v>0</v>
      </c>
      <c r="BL194" s="13" t="s">
        <v>188</v>
      </c>
      <c r="BM194" s="148" t="s">
        <v>2201</v>
      </c>
    </row>
    <row r="195" spans="2:65" s="1" customFormat="1" ht="33" customHeight="1">
      <c r="B195" s="135"/>
      <c r="C195" s="150" t="s">
        <v>363</v>
      </c>
      <c r="D195" s="150" t="s">
        <v>276</v>
      </c>
      <c r="E195" s="151" t="s">
        <v>2202</v>
      </c>
      <c r="F195" s="152" t="s">
        <v>2203</v>
      </c>
      <c r="G195" s="153" t="s">
        <v>300</v>
      </c>
      <c r="H195" s="154">
        <v>21</v>
      </c>
      <c r="I195" s="155"/>
      <c r="J195" s="156">
        <f t="shared" si="40"/>
        <v>0</v>
      </c>
      <c r="K195" s="157"/>
      <c r="L195" s="158"/>
      <c r="M195" s="159" t="s">
        <v>1</v>
      </c>
      <c r="N195" s="160" t="s">
        <v>38</v>
      </c>
      <c r="P195" s="146">
        <f t="shared" si="41"/>
        <v>0</v>
      </c>
      <c r="Q195" s="146">
        <v>2.138E-2</v>
      </c>
      <c r="R195" s="146">
        <f t="shared" si="42"/>
        <v>0.44897999999999999</v>
      </c>
      <c r="S195" s="146">
        <v>0</v>
      </c>
      <c r="T195" s="147">
        <f t="shared" si="43"/>
        <v>0</v>
      </c>
      <c r="AR195" s="148" t="s">
        <v>218</v>
      </c>
      <c r="AT195" s="148" t="s">
        <v>276</v>
      </c>
      <c r="AU195" s="148" t="s">
        <v>164</v>
      </c>
      <c r="AY195" s="13" t="s">
        <v>157</v>
      </c>
      <c r="BE195" s="149">
        <f t="shared" si="44"/>
        <v>0</v>
      </c>
      <c r="BF195" s="149">
        <f t="shared" si="45"/>
        <v>0</v>
      </c>
      <c r="BG195" s="149">
        <f t="shared" si="46"/>
        <v>0</v>
      </c>
      <c r="BH195" s="149">
        <f t="shared" si="47"/>
        <v>0</v>
      </c>
      <c r="BI195" s="149">
        <f t="shared" si="48"/>
        <v>0</v>
      </c>
      <c r="BJ195" s="13" t="s">
        <v>164</v>
      </c>
      <c r="BK195" s="149">
        <f t="shared" si="49"/>
        <v>0</v>
      </c>
      <c r="BL195" s="13" t="s">
        <v>188</v>
      </c>
      <c r="BM195" s="148" t="s">
        <v>2204</v>
      </c>
    </row>
    <row r="196" spans="2:65" s="1" customFormat="1" ht="33" customHeight="1">
      <c r="B196" s="135"/>
      <c r="C196" s="150" t="s">
        <v>264</v>
      </c>
      <c r="D196" s="150" t="s">
        <v>276</v>
      </c>
      <c r="E196" s="151" t="s">
        <v>2205</v>
      </c>
      <c r="F196" s="152" t="s">
        <v>2206</v>
      </c>
      <c r="G196" s="153" t="s">
        <v>300</v>
      </c>
      <c r="H196" s="154">
        <v>11</v>
      </c>
      <c r="I196" s="155"/>
      <c r="J196" s="156">
        <f t="shared" si="40"/>
        <v>0</v>
      </c>
      <c r="K196" s="157"/>
      <c r="L196" s="158"/>
      <c r="M196" s="159" t="s">
        <v>1</v>
      </c>
      <c r="N196" s="160" t="s">
        <v>38</v>
      </c>
      <c r="P196" s="146">
        <f t="shared" si="41"/>
        <v>0</v>
      </c>
      <c r="Q196" s="146">
        <v>2.4219999999999998E-2</v>
      </c>
      <c r="R196" s="146">
        <f t="shared" si="42"/>
        <v>0.26641999999999999</v>
      </c>
      <c r="S196" s="146">
        <v>0</v>
      </c>
      <c r="T196" s="147">
        <f t="shared" si="43"/>
        <v>0</v>
      </c>
      <c r="AR196" s="148" t="s">
        <v>218</v>
      </c>
      <c r="AT196" s="148" t="s">
        <v>276</v>
      </c>
      <c r="AU196" s="148" t="s">
        <v>164</v>
      </c>
      <c r="AY196" s="13" t="s">
        <v>157</v>
      </c>
      <c r="BE196" s="149">
        <f t="shared" si="44"/>
        <v>0</v>
      </c>
      <c r="BF196" s="149">
        <f t="shared" si="45"/>
        <v>0</v>
      </c>
      <c r="BG196" s="149">
        <f t="shared" si="46"/>
        <v>0</v>
      </c>
      <c r="BH196" s="149">
        <f t="shared" si="47"/>
        <v>0</v>
      </c>
      <c r="BI196" s="149">
        <f t="shared" si="48"/>
        <v>0</v>
      </c>
      <c r="BJ196" s="13" t="s">
        <v>164</v>
      </c>
      <c r="BK196" s="149">
        <f t="shared" si="49"/>
        <v>0</v>
      </c>
      <c r="BL196" s="13" t="s">
        <v>188</v>
      </c>
      <c r="BM196" s="148" t="s">
        <v>2207</v>
      </c>
    </row>
    <row r="197" spans="2:65" s="1" customFormat="1" ht="33" customHeight="1">
      <c r="B197" s="135"/>
      <c r="C197" s="150" t="s">
        <v>370</v>
      </c>
      <c r="D197" s="150" t="s">
        <v>276</v>
      </c>
      <c r="E197" s="151" t="s">
        <v>2208</v>
      </c>
      <c r="F197" s="152" t="s">
        <v>2209</v>
      </c>
      <c r="G197" s="153" t="s">
        <v>300</v>
      </c>
      <c r="H197" s="154">
        <v>3</v>
      </c>
      <c r="I197" s="155"/>
      <c r="J197" s="156">
        <f t="shared" si="40"/>
        <v>0</v>
      </c>
      <c r="K197" s="157"/>
      <c r="L197" s="158"/>
      <c r="M197" s="159" t="s">
        <v>1</v>
      </c>
      <c r="N197" s="160" t="s">
        <v>38</v>
      </c>
      <c r="P197" s="146">
        <f t="shared" si="41"/>
        <v>0</v>
      </c>
      <c r="Q197" s="146">
        <v>2.6980000000000001E-2</v>
      </c>
      <c r="R197" s="146">
        <f t="shared" si="42"/>
        <v>8.0939999999999998E-2</v>
      </c>
      <c r="S197" s="146">
        <v>0</v>
      </c>
      <c r="T197" s="147">
        <f t="shared" si="43"/>
        <v>0</v>
      </c>
      <c r="AR197" s="148" t="s">
        <v>218</v>
      </c>
      <c r="AT197" s="148" t="s">
        <v>276</v>
      </c>
      <c r="AU197" s="148" t="s">
        <v>164</v>
      </c>
      <c r="AY197" s="13" t="s">
        <v>157</v>
      </c>
      <c r="BE197" s="149">
        <f t="shared" si="44"/>
        <v>0</v>
      </c>
      <c r="BF197" s="149">
        <f t="shared" si="45"/>
        <v>0</v>
      </c>
      <c r="BG197" s="149">
        <f t="shared" si="46"/>
        <v>0</v>
      </c>
      <c r="BH197" s="149">
        <f t="shared" si="47"/>
        <v>0</v>
      </c>
      <c r="BI197" s="149">
        <f t="shared" si="48"/>
        <v>0</v>
      </c>
      <c r="BJ197" s="13" t="s">
        <v>164</v>
      </c>
      <c r="BK197" s="149">
        <f t="shared" si="49"/>
        <v>0</v>
      </c>
      <c r="BL197" s="13" t="s">
        <v>188</v>
      </c>
      <c r="BM197" s="148" t="s">
        <v>2210</v>
      </c>
    </row>
    <row r="198" spans="2:65" s="1" customFormat="1" ht="33" customHeight="1">
      <c r="B198" s="135"/>
      <c r="C198" s="150" t="s">
        <v>267</v>
      </c>
      <c r="D198" s="150" t="s">
        <v>276</v>
      </c>
      <c r="E198" s="151" t="s">
        <v>2211</v>
      </c>
      <c r="F198" s="152" t="s">
        <v>2212</v>
      </c>
      <c r="G198" s="153" t="s">
        <v>300</v>
      </c>
      <c r="H198" s="154">
        <v>3</v>
      </c>
      <c r="I198" s="155"/>
      <c r="J198" s="156">
        <f t="shared" si="40"/>
        <v>0</v>
      </c>
      <c r="K198" s="157"/>
      <c r="L198" s="158"/>
      <c r="M198" s="159" t="s">
        <v>1</v>
      </c>
      <c r="N198" s="160" t="s">
        <v>38</v>
      </c>
      <c r="P198" s="146">
        <f t="shared" si="41"/>
        <v>0</v>
      </c>
      <c r="Q198" s="146">
        <v>2.6980000000000001E-2</v>
      </c>
      <c r="R198" s="146">
        <f t="shared" si="42"/>
        <v>8.0939999999999998E-2</v>
      </c>
      <c r="S198" s="146">
        <v>0</v>
      </c>
      <c r="T198" s="147">
        <f t="shared" si="43"/>
        <v>0</v>
      </c>
      <c r="AR198" s="148" t="s">
        <v>218</v>
      </c>
      <c r="AT198" s="148" t="s">
        <v>276</v>
      </c>
      <c r="AU198" s="148" t="s">
        <v>164</v>
      </c>
      <c r="AY198" s="13" t="s">
        <v>157</v>
      </c>
      <c r="BE198" s="149">
        <f t="shared" si="44"/>
        <v>0</v>
      </c>
      <c r="BF198" s="149">
        <f t="shared" si="45"/>
        <v>0</v>
      </c>
      <c r="BG198" s="149">
        <f t="shared" si="46"/>
        <v>0</v>
      </c>
      <c r="BH198" s="149">
        <f t="shared" si="47"/>
        <v>0</v>
      </c>
      <c r="BI198" s="149">
        <f t="shared" si="48"/>
        <v>0</v>
      </c>
      <c r="BJ198" s="13" t="s">
        <v>164</v>
      </c>
      <c r="BK198" s="149">
        <f t="shared" si="49"/>
        <v>0</v>
      </c>
      <c r="BL198" s="13" t="s">
        <v>188</v>
      </c>
      <c r="BM198" s="148" t="s">
        <v>2213</v>
      </c>
    </row>
    <row r="199" spans="2:65" s="1" customFormat="1" ht="33" customHeight="1">
      <c r="B199" s="135"/>
      <c r="C199" s="136" t="s">
        <v>377</v>
      </c>
      <c r="D199" s="136" t="s">
        <v>159</v>
      </c>
      <c r="E199" s="137" t="s">
        <v>2214</v>
      </c>
      <c r="F199" s="138" t="s">
        <v>2215</v>
      </c>
      <c r="G199" s="139" t="s">
        <v>300</v>
      </c>
      <c r="H199" s="140">
        <v>21</v>
      </c>
      <c r="I199" s="141"/>
      <c r="J199" s="142">
        <f t="shared" si="40"/>
        <v>0</v>
      </c>
      <c r="K199" s="143"/>
      <c r="L199" s="28"/>
      <c r="M199" s="144" t="s">
        <v>1</v>
      </c>
      <c r="N199" s="145" t="s">
        <v>38</v>
      </c>
      <c r="P199" s="146">
        <f t="shared" si="41"/>
        <v>0</v>
      </c>
      <c r="Q199" s="146">
        <v>2.0000000000000002E-5</v>
      </c>
      <c r="R199" s="146">
        <f t="shared" si="42"/>
        <v>4.2000000000000002E-4</v>
      </c>
      <c r="S199" s="146">
        <v>0</v>
      </c>
      <c r="T199" s="147">
        <f t="shared" si="43"/>
        <v>0</v>
      </c>
      <c r="AR199" s="148" t="s">
        <v>188</v>
      </c>
      <c r="AT199" s="148" t="s">
        <v>159</v>
      </c>
      <c r="AU199" s="148" t="s">
        <v>164</v>
      </c>
      <c r="AY199" s="13" t="s">
        <v>157</v>
      </c>
      <c r="BE199" s="149">
        <f t="shared" si="44"/>
        <v>0</v>
      </c>
      <c r="BF199" s="149">
        <f t="shared" si="45"/>
        <v>0</v>
      </c>
      <c r="BG199" s="149">
        <f t="shared" si="46"/>
        <v>0</v>
      </c>
      <c r="BH199" s="149">
        <f t="shared" si="47"/>
        <v>0</v>
      </c>
      <c r="BI199" s="149">
        <f t="shared" si="48"/>
        <v>0</v>
      </c>
      <c r="BJ199" s="13" t="s">
        <v>164</v>
      </c>
      <c r="BK199" s="149">
        <f t="shared" si="49"/>
        <v>0</v>
      </c>
      <c r="BL199" s="13" t="s">
        <v>188</v>
      </c>
      <c r="BM199" s="148" t="s">
        <v>2216</v>
      </c>
    </row>
    <row r="200" spans="2:65" s="1" customFormat="1" ht="33" customHeight="1">
      <c r="B200" s="135"/>
      <c r="C200" s="150" t="s">
        <v>271</v>
      </c>
      <c r="D200" s="150" t="s">
        <v>276</v>
      </c>
      <c r="E200" s="151" t="s">
        <v>2217</v>
      </c>
      <c r="F200" s="152" t="s">
        <v>2218</v>
      </c>
      <c r="G200" s="153" t="s">
        <v>300</v>
      </c>
      <c r="H200" s="154">
        <v>9</v>
      </c>
      <c r="I200" s="155"/>
      <c r="J200" s="156">
        <f t="shared" si="40"/>
        <v>0</v>
      </c>
      <c r="K200" s="157"/>
      <c r="L200" s="158"/>
      <c r="M200" s="159" t="s">
        <v>1</v>
      </c>
      <c r="N200" s="160" t="s">
        <v>38</v>
      </c>
      <c r="P200" s="146">
        <f t="shared" si="41"/>
        <v>0</v>
      </c>
      <c r="Q200" s="146">
        <v>3.0009999999999998E-2</v>
      </c>
      <c r="R200" s="146">
        <f t="shared" si="42"/>
        <v>0.27009</v>
      </c>
      <c r="S200" s="146">
        <v>0</v>
      </c>
      <c r="T200" s="147">
        <f t="shared" si="43"/>
        <v>0</v>
      </c>
      <c r="AR200" s="148" t="s">
        <v>218</v>
      </c>
      <c r="AT200" s="148" t="s">
        <v>276</v>
      </c>
      <c r="AU200" s="148" t="s">
        <v>164</v>
      </c>
      <c r="AY200" s="13" t="s">
        <v>157</v>
      </c>
      <c r="BE200" s="149">
        <f t="shared" si="44"/>
        <v>0</v>
      </c>
      <c r="BF200" s="149">
        <f t="shared" si="45"/>
        <v>0</v>
      </c>
      <c r="BG200" s="149">
        <f t="shared" si="46"/>
        <v>0</v>
      </c>
      <c r="BH200" s="149">
        <f t="shared" si="47"/>
        <v>0</v>
      </c>
      <c r="BI200" s="149">
        <f t="shared" si="48"/>
        <v>0</v>
      </c>
      <c r="BJ200" s="13" t="s">
        <v>164</v>
      </c>
      <c r="BK200" s="149">
        <f t="shared" si="49"/>
        <v>0</v>
      </c>
      <c r="BL200" s="13" t="s">
        <v>188</v>
      </c>
      <c r="BM200" s="148" t="s">
        <v>2219</v>
      </c>
    </row>
    <row r="201" spans="2:65" s="1" customFormat="1" ht="33" customHeight="1">
      <c r="B201" s="135"/>
      <c r="C201" s="150" t="s">
        <v>384</v>
      </c>
      <c r="D201" s="150" t="s">
        <v>276</v>
      </c>
      <c r="E201" s="151" t="s">
        <v>2220</v>
      </c>
      <c r="F201" s="152" t="s">
        <v>2221</v>
      </c>
      <c r="G201" s="153" t="s">
        <v>300</v>
      </c>
      <c r="H201" s="154">
        <v>2</v>
      </c>
      <c r="I201" s="155"/>
      <c r="J201" s="156">
        <f t="shared" si="40"/>
        <v>0</v>
      </c>
      <c r="K201" s="157"/>
      <c r="L201" s="158"/>
      <c r="M201" s="159" t="s">
        <v>1</v>
      </c>
      <c r="N201" s="160" t="s">
        <v>38</v>
      </c>
      <c r="P201" s="146">
        <f t="shared" si="41"/>
        <v>0</v>
      </c>
      <c r="Q201" s="146">
        <v>3.2759999999999997E-2</v>
      </c>
      <c r="R201" s="146">
        <f t="shared" si="42"/>
        <v>6.5519999999999995E-2</v>
      </c>
      <c r="S201" s="146">
        <v>0</v>
      </c>
      <c r="T201" s="147">
        <f t="shared" si="43"/>
        <v>0</v>
      </c>
      <c r="AR201" s="148" t="s">
        <v>218</v>
      </c>
      <c r="AT201" s="148" t="s">
        <v>276</v>
      </c>
      <c r="AU201" s="148" t="s">
        <v>164</v>
      </c>
      <c r="AY201" s="13" t="s">
        <v>157</v>
      </c>
      <c r="BE201" s="149">
        <f t="shared" si="44"/>
        <v>0</v>
      </c>
      <c r="BF201" s="149">
        <f t="shared" si="45"/>
        <v>0</v>
      </c>
      <c r="BG201" s="149">
        <f t="shared" si="46"/>
        <v>0</v>
      </c>
      <c r="BH201" s="149">
        <f t="shared" si="47"/>
        <v>0</v>
      </c>
      <c r="BI201" s="149">
        <f t="shared" si="48"/>
        <v>0</v>
      </c>
      <c r="BJ201" s="13" t="s">
        <v>164</v>
      </c>
      <c r="BK201" s="149">
        <f t="shared" si="49"/>
        <v>0</v>
      </c>
      <c r="BL201" s="13" t="s">
        <v>188</v>
      </c>
      <c r="BM201" s="148" t="s">
        <v>2222</v>
      </c>
    </row>
    <row r="202" spans="2:65" s="1" customFormat="1" ht="33" customHeight="1">
      <c r="B202" s="135"/>
      <c r="C202" s="150" t="s">
        <v>274</v>
      </c>
      <c r="D202" s="150" t="s">
        <v>276</v>
      </c>
      <c r="E202" s="151" t="s">
        <v>2223</v>
      </c>
      <c r="F202" s="152" t="s">
        <v>2224</v>
      </c>
      <c r="G202" s="153" t="s">
        <v>300</v>
      </c>
      <c r="H202" s="154">
        <v>1</v>
      </c>
      <c r="I202" s="155"/>
      <c r="J202" s="156">
        <f t="shared" si="40"/>
        <v>0</v>
      </c>
      <c r="K202" s="157"/>
      <c r="L202" s="158"/>
      <c r="M202" s="159" t="s">
        <v>1</v>
      </c>
      <c r="N202" s="160" t="s">
        <v>38</v>
      </c>
      <c r="P202" s="146">
        <f t="shared" si="41"/>
        <v>0</v>
      </c>
      <c r="Q202" s="146">
        <v>3.5580000000000001E-2</v>
      </c>
      <c r="R202" s="146">
        <f t="shared" si="42"/>
        <v>3.5580000000000001E-2</v>
      </c>
      <c r="S202" s="146">
        <v>0</v>
      </c>
      <c r="T202" s="147">
        <f t="shared" si="43"/>
        <v>0</v>
      </c>
      <c r="AR202" s="148" t="s">
        <v>218</v>
      </c>
      <c r="AT202" s="148" t="s">
        <v>276</v>
      </c>
      <c r="AU202" s="148" t="s">
        <v>164</v>
      </c>
      <c r="AY202" s="13" t="s">
        <v>157</v>
      </c>
      <c r="BE202" s="149">
        <f t="shared" si="44"/>
        <v>0</v>
      </c>
      <c r="BF202" s="149">
        <f t="shared" si="45"/>
        <v>0</v>
      </c>
      <c r="BG202" s="149">
        <f t="shared" si="46"/>
        <v>0</v>
      </c>
      <c r="BH202" s="149">
        <f t="shared" si="47"/>
        <v>0</v>
      </c>
      <c r="BI202" s="149">
        <f t="shared" si="48"/>
        <v>0</v>
      </c>
      <c r="BJ202" s="13" t="s">
        <v>164</v>
      </c>
      <c r="BK202" s="149">
        <f t="shared" si="49"/>
        <v>0</v>
      </c>
      <c r="BL202" s="13" t="s">
        <v>188</v>
      </c>
      <c r="BM202" s="148" t="s">
        <v>2225</v>
      </c>
    </row>
    <row r="203" spans="2:65" s="1" customFormat="1" ht="33" customHeight="1">
      <c r="B203" s="135"/>
      <c r="C203" s="150" t="s">
        <v>391</v>
      </c>
      <c r="D203" s="150" t="s">
        <v>276</v>
      </c>
      <c r="E203" s="151" t="s">
        <v>2226</v>
      </c>
      <c r="F203" s="152" t="s">
        <v>2227</v>
      </c>
      <c r="G203" s="153" t="s">
        <v>300</v>
      </c>
      <c r="H203" s="154">
        <v>2</v>
      </c>
      <c r="I203" s="155"/>
      <c r="J203" s="156">
        <f t="shared" si="40"/>
        <v>0</v>
      </c>
      <c r="K203" s="157"/>
      <c r="L203" s="158"/>
      <c r="M203" s="159" t="s">
        <v>1</v>
      </c>
      <c r="N203" s="160" t="s">
        <v>38</v>
      </c>
      <c r="P203" s="146">
        <f t="shared" si="41"/>
        <v>0</v>
      </c>
      <c r="Q203" s="146">
        <v>3.5580000000000001E-2</v>
      </c>
      <c r="R203" s="146">
        <f t="shared" si="42"/>
        <v>7.1160000000000001E-2</v>
      </c>
      <c r="S203" s="146">
        <v>0</v>
      </c>
      <c r="T203" s="147">
        <f t="shared" si="43"/>
        <v>0</v>
      </c>
      <c r="AR203" s="148" t="s">
        <v>218</v>
      </c>
      <c r="AT203" s="148" t="s">
        <v>276</v>
      </c>
      <c r="AU203" s="148" t="s">
        <v>164</v>
      </c>
      <c r="AY203" s="13" t="s">
        <v>157</v>
      </c>
      <c r="BE203" s="149">
        <f t="shared" si="44"/>
        <v>0</v>
      </c>
      <c r="BF203" s="149">
        <f t="shared" si="45"/>
        <v>0</v>
      </c>
      <c r="BG203" s="149">
        <f t="shared" si="46"/>
        <v>0</v>
      </c>
      <c r="BH203" s="149">
        <f t="shared" si="47"/>
        <v>0</v>
      </c>
      <c r="BI203" s="149">
        <f t="shared" si="48"/>
        <v>0</v>
      </c>
      <c r="BJ203" s="13" t="s">
        <v>164</v>
      </c>
      <c r="BK203" s="149">
        <f t="shared" si="49"/>
        <v>0</v>
      </c>
      <c r="BL203" s="13" t="s">
        <v>188</v>
      </c>
      <c r="BM203" s="148" t="s">
        <v>2228</v>
      </c>
    </row>
    <row r="204" spans="2:65" s="1" customFormat="1" ht="33" customHeight="1">
      <c r="B204" s="135"/>
      <c r="C204" s="150" t="s">
        <v>279</v>
      </c>
      <c r="D204" s="150" t="s">
        <v>276</v>
      </c>
      <c r="E204" s="151" t="s">
        <v>2229</v>
      </c>
      <c r="F204" s="152" t="s">
        <v>2230</v>
      </c>
      <c r="G204" s="153" t="s">
        <v>300</v>
      </c>
      <c r="H204" s="154">
        <v>5</v>
      </c>
      <c r="I204" s="155"/>
      <c r="J204" s="156">
        <f t="shared" si="40"/>
        <v>0</v>
      </c>
      <c r="K204" s="157"/>
      <c r="L204" s="158"/>
      <c r="M204" s="159" t="s">
        <v>1</v>
      </c>
      <c r="N204" s="160" t="s">
        <v>38</v>
      </c>
      <c r="P204" s="146">
        <f t="shared" si="41"/>
        <v>0</v>
      </c>
      <c r="Q204" s="146">
        <v>3.5580000000000001E-2</v>
      </c>
      <c r="R204" s="146">
        <f t="shared" si="42"/>
        <v>0.1779</v>
      </c>
      <c r="S204" s="146">
        <v>0</v>
      </c>
      <c r="T204" s="147">
        <f t="shared" si="43"/>
        <v>0</v>
      </c>
      <c r="AR204" s="148" t="s">
        <v>218</v>
      </c>
      <c r="AT204" s="148" t="s">
        <v>276</v>
      </c>
      <c r="AU204" s="148" t="s">
        <v>164</v>
      </c>
      <c r="AY204" s="13" t="s">
        <v>157</v>
      </c>
      <c r="BE204" s="149">
        <f t="shared" si="44"/>
        <v>0</v>
      </c>
      <c r="BF204" s="149">
        <f t="shared" si="45"/>
        <v>0</v>
      </c>
      <c r="BG204" s="149">
        <f t="shared" si="46"/>
        <v>0</v>
      </c>
      <c r="BH204" s="149">
        <f t="shared" si="47"/>
        <v>0</v>
      </c>
      <c r="BI204" s="149">
        <f t="shared" si="48"/>
        <v>0</v>
      </c>
      <c r="BJ204" s="13" t="s">
        <v>164</v>
      </c>
      <c r="BK204" s="149">
        <f t="shared" si="49"/>
        <v>0</v>
      </c>
      <c r="BL204" s="13" t="s">
        <v>188</v>
      </c>
      <c r="BM204" s="148" t="s">
        <v>2231</v>
      </c>
    </row>
    <row r="205" spans="2:65" s="1" customFormat="1" ht="33" customHeight="1">
      <c r="B205" s="135"/>
      <c r="C205" s="150" t="s">
        <v>398</v>
      </c>
      <c r="D205" s="150" t="s">
        <v>276</v>
      </c>
      <c r="E205" s="151" t="s">
        <v>2232</v>
      </c>
      <c r="F205" s="152" t="s">
        <v>2233</v>
      </c>
      <c r="G205" s="153" t="s">
        <v>300</v>
      </c>
      <c r="H205" s="154">
        <v>2</v>
      </c>
      <c r="I205" s="155"/>
      <c r="J205" s="156">
        <f t="shared" si="40"/>
        <v>0</v>
      </c>
      <c r="K205" s="157"/>
      <c r="L205" s="158"/>
      <c r="M205" s="159" t="s">
        <v>1</v>
      </c>
      <c r="N205" s="160" t="s">
        <v>38</v>
      </c>
      <c r="P205" s="146">
        <f t="shared" si="41"/>
        <v>0</v>
      </c>
      <c r="Q205" s="146">
        <v>3.5580000000000001E-2</v>
      </c>
      <c r="R205" s="146">
        <f t="shared" si="42"/>
        <v>7.1160000000000001E-2</v>
      </c>
      <c r="S205" s="146">
        <v>0</v>
      </c>
      <c r="T205" s="147">
        <f t="shared" si="43"/>
        <v>0</v>
      </c>
      <c r="AR205" s="148" t="s">
        <v>218</v>
      </c>
      <c r="AT205" s="148" t="s">
        <v>276</v>
      </c>
      <c r="AU205" s="148" t="s">
        <v>164</v>
      </c>
      <c r="AY205" s="13" t="s">
        <v>157</v>
      </c>
      <c r="BE205" s="149">
        <f t="shared" si="44"/>
        <v>0</v>
      </c>
      <c r="BF205" s="149">
        <f t="shared" si="45"/>
        <v>0</v>
      </c>
      <c r="BG205" s="149">
        <f t="shared" si="46"/>
        <v>0</v>
      </c>
      <c r="BH205" s="149">
        <f t="shared" si="47"/>
        <v>0</v>
      </c>
      <c r="BI205" s="149">
        <f t="shared" si="48"/>
        <v>0</v>
      </c>
      <c r="BJ205" s="13" t="s">
        <v>164</v>
      </c>
      <c r="BK205" s="149">
        <f t="shared" si="49"/>
        <v>0</v>
      </c>
      <c r="BL205" s="13" t="s">
        <v>188</v>
      </c>
      <c r="BM205" s="148" t="s">
        <v>2234</v>
      </c>
    </row>
    <row r="206" spans="2:65" s="1" customFormat="1" ht="33" customHeight="1">
      <c r="B206" s="135"/>
      <c r="C206" s="136" t="s">
        <v>282</v>
      </c>
      <c r="D206" s="136" t="s">
        <v>159</v>
      </c>
      <c r="E206" s="137" t="s">
        <v>2235</v>
      </c>
      <c r="F206" s="138" t="s">
        <v>2236</v>
      </c>
      <c r="G206" s="139" t="s">
        <v>300</v>
      </c>
      <c r="H206" s="140">
        <v>11</v>
      </c>
      <c r="I206" s="141"/>
      <c r="J206" s="142">
        <f t="shared" si="40"/>
        <v>0</v>
      </c>
      <c r="K206" s="143"/>
      <c r="L206" s="28"/>
      <c r="M206" s="144" t="s">
        <v>1</v>
      </c>
      <c r="N206" s="145" t="s">
        <v>38</v>
      </c>
      <c r="P206" s="146">
        <f t="shared" si="41"/>
        <v>0</v>
      </c>
      <c r="Q206" s="146">
        <v>2.0000000000000002E-5</v>
      </c>
      <c r="R206" s="146">
        <f t="shared" si="42"/>
        <v>2.2000000000000001E-4</v>
      </c>
      <c r="S206" s="146">
        <v>0</v>
      </c>
      <c r="T206" s="147">
        <f t="shared" si="43"/>
        <v>0</v>
      </c>
      <c r="AR206" s="148" t="s">
        <v>188</v>
      </c>
      <c r="AT206" s="148" t="s">
        <v>159</v>
      </c>
      <c r="AU206" s="148" t="s">
        <v>164</v>
      </c>
      <c r="AY206" s="13" t="s">
        <v>157</v>
      </c>
      <c r="BE206" s="149">
        <f t="shared" si="44"/>
        <v>0</v>
      </c>
      <c r="BF206" s="149">
        <f t="shared" si="45"/>
        <v>0</v>
      </c>
      <c r="BG206" s="149">
        <f t="shared" si="46"/>
        <v>0</v>
      </c>
      <c r="BH206" s="149">
        <f t="shared" si="47"/>
        <v>0</v>
      </c>
      <c r="BI206" s="149">
        <f t="shared" si="48"/>
        <v>0</v>
      </c>
      <c r="BJ206" s="13" t="s">
        <v>164</v>
      </c>
      <c r="BK206" s="149">
        <f t="shared" si="49"/>
        <v>0</v>
      </c>
      <c r="BL206" s="13" t="s">
        <v>188</v>
      </c>
      <c r="BM206" s="148" t="s">
        <v>2237</v>
      </c>
    </row>
    <row r="207" spans="2:65" s="1" customFormat="1" ht="33" customHeight="1">
      <c r="B207" s="135"/>
      <c r="C207" s="150" t="s">
        <v>405</v>
      </c>
      <c r="D207" s="150" t="s">
        <v>276</v>
      </c>
      <c r="E207" s="151" t="s">
        <v>2238</v>
      </c>
      <c r="F207" s="152" t="s">
        <v>2239</v>
      </c>
      <c r="G207" s="153" t="s">
        <v>300</v>
      </c>
      <c r="H207" s="154">
        <v>1</v>
      </c>
      <c r="I207" s="155"/>
      <c r="J207" s="156">
        <f t="shared" si="40"/>
        <v>0</v>
      </c>
      <c r="K207" s="157"/>
      <c r="L207" s="158"/>
      <c r="M207" s="159" t="s">
        <v>1</v>
      </c>
      <c r="N207" s="160" t="s">
        <v>38</v>
      </c>
      <c r="P207" s="146">
        <f t="shared" si="41"/>
        <v>0</v>
      </c>
      <c r="Q207" s="146">
        <v>4.1369999999999997E-2</v>
      </c>
      <c r="R207" s="146">
        <f t="shared" si="42"/>
        <v>4.1369999999999997E-2</v>
      </c>
      <c r="S207" s="146">
        <v>0</v>
      </c>
      <c r="T207" s="147">
        <f t="shared" si="43"/>
        <v>0</v>
      </c>
      <c r="AR207" s="148" t="s">
        <v>218</v>
      </c>
      <c r="AT207" s="148" t="s">
        <v>276</v>
      </c>
      <c r="AU207" s="148" t="s">
        <v>164</v>
      </c>
      <c r="AY207" s="13" t="s">
        <v>157</v>
      </c>
      <c r="BE207" s="149">
        <f t="shared" si="44"/>
        <v>0</v>
      </c>
      <c r="BF207" s="149">
        <f t="shared" si="45"/>
        <v>0</v>
      </c>
      <c r="BG207" s="149">
        <f t="shared" si="46"/>
        <v>0</v>
      </c>
      <c r="BH207" s="149">
        <f t="shared" si="47"/>
        <v>0</v>
      </c>
      <c r="BI207" s="149">
        <f t="shared" si="48"/>
        <v>0</v>
      </c>
      <c r="BJ207" s="13" t="s">
        <v>164</v>
      </c>
      <c r="BK207" s="149">
        <f t="shared" si="49"/>
        <v>0</v>
      </c>
      <c r="BL207" s="13" t="s">
        <v>188</v>
      </c>
      <c r="BM207" s="148" t="s">
        <v>2240</v>
      </c>
    </row>
    <row r="208" spans="2:65" s="1" customFormat="1" ht="33" customHeight="1">
      <c r="B208" s="135"/>
      <c r="C208" s="150" t="s">
        <v>286</v>
      </c>
      <c r="D208" s="150" t="s">
        <v>276</v>
      </c>
      <c r="E208" s="151" t="s">
        <v>2241</v>
      </c>
      <c r="F208" s="152" t="s">
        <v>2242</v>
      </c>
      <c r="G208" s="153" t="s">
        <v>300</v>
      </c>
      <c r="H208" s="154">
        <v>3</v>
      </c>
      <c r="I208" s="155"/>
      <c r="J208" s="156">
        <f t="shared" si="40"/>
        <v>0</v>
      </c>
      <c r="K208" s="157"/>
      <c r="L208" s="158"/>
      <c r="M208" s="159" t="s">
        <v>1</v>
      </c>
      <c r="N208" s="160" t="s">
        <v>38</v>
      </c>
      <c r="P208" s="146">
        <f t="shared" si="41"/>
        <v>0</v>
      </c>
      <c r="Q208" s="146">
        <v>4.1369999999999997E-2</v>
      </c>
      <c r="R208" s="146">
        <f t="shared" si="42"/>
        <v>0.12411</v>
      </c>
      <c r="S208" s="146">
        <v>0</v>
      </c>
      <c r="T208" s="147">
        <f t="shared" si="43"/>
        <v>0</v>
      </c>
      <c r="AR208" s="148" t="s">
        <v>218</v>
      </c>
      <c r="AT208" s="148" t="s">
        <v>276</v>
      </c>
      <c r="AU208" s="148" t="s">
        <v>164</v>
      </c>
      <c r="AY208" s="13" t="s">
        <v>157</v>
      </c>
      <c r="BE208" s="149">
        <f t="shared" si="44"/>
        <v>0</v>
      </c>
      <c r="BF208" s="149">
        <f t="shared" si="45"/>
        <v>0</v>
      </c>
      <c r="BG208" s="149">
        <f t="shared" si="46"/>
        <v>0</v>
      </c>
      <c r="BH208" s="149">
        <f t="shared" si="47"/>
        <v>0</v>
      </c>
      <c r="BI208" s="149">
        <f t="shared" si="48"/>
        <v>0</v>
      </c>
      <c r="BJ208" s="13" t="s">
        <v>164</v>
      </c>
      <c r="BK208" s="149">
        <f t="shared" si="49"/>
        <v>0</v>
      </c>
      <c r="BL208" s="13" t="s">
        <v>188</v>
      </c>
      <c r="BM208" s="148" t="s">
        <v>2243</v>
      </c>
    </row>
    <row r="209" spans="2:65" s="1" customFormat="1" ht="33" customHeight="1">
      <c r="B209" s="135"/>
      <c r="C209" s="150" t="s">
        <v>412</v>
      </c>
      <c r="D209" s="150" t="s">
        <v>276</v>
      </c>
      <c r="E209" s="151" t="s">
        <v>2244</v>
      </c>
      <c r="F209" s="152" t="s">
        <v>2245</v>
      </c>
      <c r="G209" s="153" t="s">
        <v>300</v>
      </c>
      <c r="H209" s="154">
        <v>1</v>
      </c>
      <c r="I209" s="155"/>
      <c r="J209" s="156">
        <f t="shared" si="40"/>
        <v>0</v>
      </c>
      <c r="K209" s="157"/>
      <c r="L209" s="158"/>
      <c r="M209" s="159" t="s">
        <v>1</v>
      </c>
      <c r="N209" s="160" t="s">
        <v>38</v>
      </c>
      <c r="P209" s="146">
        <f t="shared" si="41"/>
        <v>0</v>
      </c>
      <c r="Q209" s="146">
        <v>4.1369999999999997E-2</v>
      </c>
      <c r="R209" s="146">
        <f t="shared" si="42"/>
        <v>4.1369999999999997E-2</v>
      </c>
      <c r="S209" s="146">
        <v>0</v>
      </c>
      <c r="T209" s="147">
        <f t="shared" si="43"/>
        <v>0</v>
      </c>
      <c r="AR209" s="148" t="s">
        <v>218</v>
      </c>
      <c r="AT209" s="148" t="s">
        <v>276</v>
      </c>
      <c r="AU209" s="148" t="s">
        <v>164</v>
      </c>
      <c r="AY209" s="13" t="s">
        <v>157</v>
      </c>
      <c r="BE209" s="149">
        <f t="shared" si="44"/>
        <v>0</v>
      </c>
      <c r="BF209" s="149">
        <f t="shared" si="45"/>
        <v>0</v>
      </c>
      <c r="BG209" s="149">
        <f t="shared" si="46"/>
        <v>0</v>
      </c>
      <c r="BH209" s="149">
        <f t="shared" si="47"/>
        <v>0</v>
      </c>
      <c r="BI209" s="149">
        <f t="shared" si="48"/>
        <v>0</v>
      </c>
      <c r="BJ209" s="13" t="s">
        <v>164</v>
      </c>
      <c r="BK209" s="149">
        <f t="shared" si="49"/>
        <v>0</v>
      </c>
      <c r="BL209" s="13" t="s">
        <v>188</v>
      </c>
      <c r="BM209" s="148" t="s">
        <v>2246</v>
      </c>
    </row>
    <row r="210" spans="2:65" s="1" customFormat="1" ht="33" customHeight="1">
      <c r="B210" s="135"/>
      <c r="C210" s="150" t="s">
        <v>289</v>
      </c>
      <c r="D210" s="150" t="s">
        <v>276</v>
      </c>
      <c r="E210" s="151" t="s">
        <v>2247</v>
      </c>
      <c r="F210" s="152" t="s">
        <v>2248</v>
      </c>
      <c r="G210" s="153" t="s">
        <v>300</v>
      </c>
      <c r="H210" s="154">
        <v>2</v>
      </c>
      <c r="I210" s="155"/>
      <c r="J210" s="156">
        <f t="shared" si="40"/>
        <v>0</v>
      </c>
      <c r="K210" s="157"/>
      <c r="L210" s="158"/>
      <c r="M210" s="159" t="s">
        <v>1</v>
      </c>
      <c r="N210" s="160" t="s">
        <v>38</v>
      </c>
      <c r="P210" s="146">
        <f t="shared" si="41"/>
        <v>0</v>
      </c>
      <c r="Q210" s="146">
        <v>5.2900000000000003E-2</v>
      </c>
      <c r="R210" s="146">
        <f t="shared" si="42"/>
        <v>0.10580000000000001</v>
      </c>
      <c r="S210" s="146">
        <v>0</v>
      </c>
      <c r="T210" s="147">
        <f t="shared" si="43"/>
        <v>0</v>
      </c>
      <c r="AR210" s="148" t="s">
        <v>218</v>
      </c>
      <c r="AT210" s="148" t="s">
        <v>276</v>
      </c>
      <c r="AU210" s="148" t="s">
        <v>164</v>
      </c>
      <c r="AY210" s="13" t="s">
        <v>157</v>
      </c>
      <c r="BE210" s="149">
        <f t="shared" si="44"/>
        <v>0</v>
      </c>
      <c r="BF210" s="149">
        <f t="shared" si="45"/>
        <v>0</v>
      </c>
      <c r="BG210" s="149">
        <f t="shared" si="46"/>
        <v>0</v>
      </c>
      <c r="BH210" s="149">
        <f t="shared" si="47"/>
        <v>0</v>
      </c>
      <c r="BI210" s="149">
        <f t="shared" si="48"/>
        <v>0</v>
      </c>
      <c r="BJ210" s="13" t="s">
        <v>164</v>
      </c>
      <c r="BK210" s="149">
        <f t="shared" si="49"/>
        <v>0</v>
      </c>
      <c r="BL210" s="13" t="s">
        <v>188</v>
      </c>
      <c r="BM210" s="148" t="s">
        <v>2249</v>
      </c>
    </row>
    <row r="211" spans="2:65" s="1" customFormat="1" ht="33" customHeight="1">
      <c r="B211" s="135"/>
      <c r="C211" s="150" t="s">
        <v>420</v>
      </c>
      <c r="D211" s="150" t="s">
        <v>276</v>
      </c>
      <c r="E211" s="151" t="s">
        <v>2250</v>
      </c>
      <c r="F211" s="152" t="s">
        <v>2251</v>
      </c>
      <c r="G211" s="153" t="s">
        <v>300</v>
      </c>
      <c r="H211" s="154">
        <v>3</v>
      </c>
      <c r="I211" s="155"/>
      <c r="J211" s="156">
        <f t="shared" si="40"/>
        <v>0</v>
      </c>
      <c r="K211" s="157"/>
      <c r="L211" s="158"/>
      <c r="M211" s="159" t="s">
        <v>1</v>
      </c>
      <c r="N211" s="160" t="s">
        <v>38</v>
      </c>
      <c r="P211" s="146">
        <f t="shared" si="41"/>
        <v>0</v>
      </c>
      <c r="Q211" s="146">
        <v>5.2900000000000003E-2</v>
      </c>
      <c r="R211" s="146">
        <f t="shared" si="42"/>
        <v>0.15870000000000001</v>
      </c>
      <c r="S211" s="146">
        <v>0</v>
      </c>
      <c r="T211" s="147">
        <f t="shared" si="43"/>
        <v>0</v>
      </c>
      <c r="AR211" s="148" t="s">
        <v>218</v>
      </c>
      <c r="AT211" s="148" t="s">
        <v>276</v>
      </c>
      <c r="AU211" s="148" t="s">
        <v>164</v>
      </c>
      <c r="AY211" s="13" t="s">
        <v>157</v>
      </c>
      <c r="BE211" s="149">
        <f t="shared" si="44"/>
        <v>0</v>
      </c>
      <c r="BF211" s="149">
        <f t="shared" si="45"/>
        <v>0</v>
      </c>
      <c r="BG211" s="149">
        <f t="shared" si="46"/>
        <v>0</v>
      </c>
      <c r="BH211" s="149">
        <f t="shared" si="47"/>
        <v>0</v>
      </c>
      <c r="BI211" s="149">
        <f t="shared" si="48"/>
        <v>0</v>
      </c>
      <c r="BJ211" s="13" t="s">
        <v>164</v>
      </c>
      <c r="BK211" s="149">
        <f t="shared" si="49"/>
        <v>0</v>
      </c>
      <c r="BL211" s="13" t="s">
        <v>188</v>
      </c>
      <c r="BM211" s="148" t="s">
        <v>2252</v>
      </c>
    </row>
    <row r="212" spans="2:65" s="1" customFormat="1" ht="33" customHeight="1">
      <c r="B212" s="135"/>
      <c r="C212" s="150" t="s">
        <v>293</v>
      </c>
      <c r="D212" s="150" t="s">
        <v>276</v>
      </c>
      <c r="E212" s="151" t="s">
        <v>2253</v>
      </c>
      <c r="F212" s="152" t="s">
        <v>2254</v>
      </c>
      <c r="G212" s="153" t="s">
        <v>300</v>
      </c>
      <c r="H212" s="154">
        <v>1</v>
      </c>
      <c r="I212" s="155"/>
      <c r="J212" s="156">
        <f t="shared" si="40"/>
        <v>0</v>
      </c>
      <c r="K212" s="157"/>
      <c r="L212" s="158"/>
      <c r="M212" s="159" t="s">
        <v>1</v>
      </c>
      <c r="N212" s="160" t="s">
        <v>38</v>
      </c>
      <c r="P212" s="146">
        <f t="shared" si="41"/>
        <v>0</v>
      </c>
      <c r="Q212" s="146">
        <v>5.2900000000000003E-2</v>
      </c>
      <c r="R212" s="146">
        <f t="shared" si="42"/>
        <v>5.2900000000000003E-2</v>
      </c>
      <c r="S212" s="146">
        <v>0</v>
      </c>
      <c r="T212" s="147">
        <f t="shared" si="43"/>
        <v>0</v>
      </c>
      <c r="AR212" s="148" t="s">
        <v>218</v>
      </c>
      <c r="AT212" s="148" t="s">
        <v>276</v>
      </c>
      <c r="AU212" s="148" t="s">
        <v>164</v>
      </c>
      <c r="AY212" s="13" t="s">
        <v>157</v>
      </c>
      <c r="BE212" s="149">
        <f t="shared" si="44"/>
        <v>0</v>
      </c>
      <c r="BF212" s="149">
        <f t="shared" si="45"/>
        <v>0</v>
      </c>
      <c r="BG212" s="149">
        <f t="shared" si="46"/>
        <v>0</v>
      </c>
      <c r="BH212" s="149">
        <f t="shared" si="47"/>
        <v>0</v>
      </c>
      <c r="BI212" s="149">
        <f t="shared" si="48"/>
        <v>0</v>
      </c>
      <c r="BJ212" s="13" t="s">
        <v>164</v>
      </c>
      <c r="BK212" s="149">
        <f t="shared" si="49"/>
        <v>0</v>
      </c>
      <c r="BL212" s="13" t="s">
        <v>188</v>
      </c>
      <c r="BM212" s="148" t="s">
        <v>2255</v>
      </c>
    </row>
    <row r="213" spans="2:65" s="1" customFormat="1" ht="24.2" customHeight="1">
      <c r="B213" s="135"/>
      <c r="C213" s="136" t="s">
        <v>427</v>
      </c>
      <c r="D213" s="136" t="s">
        <v>159</v>
      </c>
      <c r="E213" s="137" t="s">
        <v>2256</v>
      </c>
      <c r="F213" s="138" t="s">
        <v>2257</v>
      </c>
      <c r="G213" s="139" t="s">
        <v>300</v>
      </c>
      <c r="H213" s="140">
        <v>3</v>
      </c>
      <c r="I213" s="141"/>
      <c r="J213" s="142">
        <f t="shared" si="40"/>
        <v>0</v>
      </c>
      <c r="K213" s="143"/>
      <c r="L213" s="28"/>
      <c r="M213" s="144" t="s">
        <v>1</v>
      </c>
      <c r="N213" s="145" t="s">
        <v>38</v>
      </c>
      <c r="P213" s="146">
        <f t="shared" si="41"/>
        <v>0</v>
      </c>
      <c r="Q213" s="146">
        <v>2.0000000000000002E-5</v>
      </c>
      <c r="R213" s="146">
        <f t="shared" si="42"/>
        <v>6.0000000000000008E-5</v>
      </c>
      <c r="S213" s="146">
        <v>0</v>
      </c>
      <c r="T213" s="147">
        <f t="shared" si="43"/>
        <v>0</v>
      </c>
      <c r="AR213" s="148" t="s">
        <v>188</v>
      </c>
      <c r="AT213" s="148" t="s">
        <v>159</v>
      </c>
      <c r="AU213" s="148" t="s">
        <v>164</v>
      </c>
      <c r="AY213" s="13" t="s">
        <v>157</v>
      </c>
      <c r="BE213" s="149">
        <f t="shared" si="44"/>
        <v>0</v>
      </c>
      <c r="BF213" s="149">
        <f t="shared" si="45"/>
        <v>0</v>
      </c>
      <c r="BG213" s="149">
        <f t="shared" si="46"/>
        <v>0</v>
      </c>
      <c r="BH213" s="149">
        <f t="shared" si="47"/>
        <v>0</v>
      </c>
      <c r="BI213" s="149">
        <f t="shared" si="48"/>
        <v>0</v>
      </c>
      <c r="BJ213" s="13" t="s">
        <v>164</v>
      </c>
      <c r="BK213" s="149">
        <f t="shared" si="49"/>
        <v>0</v>
      </c>
      <c r="BL213" s="13" t="s">
        <v>188</v>
      </c>
      <c r="BM213" s="148" t="s">
        <v>2258</v>
      </c>
    </row>
    <row r="214" spans="2:65" s="1" customFormat="1" ht="33" customHeight="1">
      <c r="B214" s="135"/>
      <c r="C214" s="150" t="s">
        <v>296</v>
      </c>
      <c r="D214" s="150" t="s">
        <v>276</v>
      </c>
      <c r="E214" s="151" t="s">
        <v>2259</v>
      </c>
      <c r="F214" s="152" t="s">
        <v>2260</v>
      </c>
      <c r="G214" s="153" t="s">
        <v>300</v>
      </c>
      <c r="H214" s="154">
        <v>3</v>
      </c>
      <c r="I214" s="155"/>
      <c r="J214" s="156">
        <f t="shared" si="40"/>
        <v>0</v>
      </c>
      <c r="K214" s="157"/>
      <c r="L214" s="158"/>
      <c r="M214" s="159" t="s">
        <v>1</v>
      </c>
      <c r="N214" s="160" t="s">
        <v>38</v>
      </c>
      <c r="P214" s="146">
        <f t="shared" si="41"/>
        <v>0</v>
      </c>
      <c r="Q214" s="146">
        <v>3.6240000000000001E-2</v>
      </c>
      <c r="R214" s="146">
        <f t="shared" si="42"/>
        <v>0.10872000000000001</v>
      </c>
      <c r="S214" s="146">
        <v>0</v>
      </c>
      <c r="T214" s="147">
        <f t="shared" si="43"/>
        <v>0</v>
      </c>
      <c r="AR214" s="148" t="s">
        <v>218</v>
      </c>
      <c r="AT214" s="148" t="s">
        <v>276</v>
      </c>
      <c r="AU214" s="148" t="s">
        <v>164</v>
      </c>
      <c r="AY214" s="13" t="s">
        <v>157</v>
      </c>
      <c r="BE214" s="149">
        <f t="shared" si="44"/>
        <v>0</v>
      </c>
      <c r="BF214" s="149">
        <f t="shared" si="45"/>
        <v>0</v>
      </c>
      <c r="BG214" s="149">
        <f t="shared" si="46"/>
        <v>0</v>
      </c>
      <c r="BH214" s="149">
        <f t="shared" si="47"/>
        <v>0</v>
      </c>
      <c r="BI214" s="149">
        <f t="shared" si="48"/>
        <v>0</v>
      </c>
      <c r="BJ214" s="13" t="s">
        <v>164</v>
      </c>
      <c r="BK214" s="149">
        <f t="shared" si="49"/>
        <v>0</v>
      </c>
      <c r="BL214" s="13" t="s">
        <v>188</v>
      </c>
      <c r="BM214" s="148" t="s">
        <v>2261</v>
      </c>
    </row>
    <row r="215" spans="2:65" s="1" customFormat="1" ht="24.2" customHeight="1">
      <c r="B215" s="135"/>
      <c r="C215" s="136" t="s">
        <v>435</v>
      </c>
      <c r="D215" s="136" t="s">
        <v>159</v>
      </c>
      <c r="E215" s="137" t="s">
        <v>2262</v>
      </c>
      <c r="F215" s="138" t="s">
        <v>2263</v>
      </c>
      <c r="G215" s="139" t="s">
        <v>300</v>
      </c>
      <c r="H215" s="140">
        <v>10</v>
      </c>
      <c r="I215" s="141"/>
      <c r="J215" s="142">
        <f t="shared" si="40"/>
        <v>0</v>
      </c>
      <c r="K215" s="143"/>
      <c r="L215" s="28"/>
      <c r="M215" s="144" t="s">
        <v>1</v>
      </c>
      <c r="N215" s="145" t="s">
        <v>38</v>
      </c>
      <c r="P215" s="146">
        <f t="shared" si="41"/>
        <v>0</v>
      </c>
      <c r="Q215" s="146">
        <v>2.0000000000000002E-5</v>
      </c>
      <c r="R215" s="146">
        <f t="shared" si="42"/>
        <v>2.0000000000000001E-4</v>
      </c>
      <c r="S215" s="146">
        <v>0</v>
      </c>
      <c r="T215" s="147">
        <f t="shared" si="43"/>
        <v>0</v>
      </c>
      <c r="AR215" s="148" t="s">
        <v>188</v>
      </c>
      <c r="AT215" s="148" t="s">
        <v>159</v>
      </c>
      <c r="AU215" s="148" t="s">
        <v>164</v>
      </c>
      <c r="AY215" s="13" t="s">
        <v>157</v>
      </c>
      <c r="BE215" s="149">
        <f t="shared" si="44"/>
        <v>0</v>
      </c>
      <c r="BF215" s="149">
        <f t="shared" si="45"/>
        <v>0</v>
      </c>
      <c r="BG215" s="149">
        <f t="shared" si="46"/>
        <v>0</v>
      </c>
      <c r="BH215" s="149">
        <f t="shared" si="47"/>
        <v>0</v>
      </c>
      <c r="BI215" s="149">
        <f t="shared" si="48"/>
        <v>0</v>
      </c>
      <c r="BJ215" s="13" t="s">
        <v>164</v>
      </c>
      <c r="BK215" s="149">
        <f t="shared" si="49"/>
        <v>0</v>
      </c>
      <c r="BL215" s="13" t="s">
        <v>188</v>
      </c>
      <c r="BM215" s="148" t="s">
        <v>2264</v>
      </c>
    </row>
    <row r="216" spans="2:65" s="1" customFormat="1" ht="33" customHeight="1">
      <c r="B216" s="135"/>
      <c r="C216" s="150" t="s">
        <v>301</v>
      </c>
      <c r="D216" s="150" t="s">
        <v>276</v>
      </c>
      <c r="E216" s="151" t="s">
        <v>2265</v>
      </c>
      <c r="F216" s="152" t="s">
        <v>2266</v>
      </c>
      <c r="G216" s="153" t="s">
        <v>300</v>
      </c>
      <c r="H216" s="154">
        <v>10</v>
      </c>
      <c r="I216" s="155"/>
      <c r="J216" s="156">
        <f t="shared" si="40"/>
        <v>0</v>
      </c>
      <c r="K216" s="157"/>
      <c r="L216" s="158"/>
      <c r="M216" s="159" t="s">
        <v>1</v>
      </c>
      <c r="N216" s="160" t="s">
        <v>38</v>
      </c>
      <c r="P216" s="146">
        <f t="shared" si="41"/>
        <v>0</v>
      </c>
      <c r="Q216" s="146">
        <v>3.5209999999999998E-2</v>
      </c>
      <c r="R216" s="146">
        <f t="shared" si="42"/>
        <v>0.35209999999999997</v>
      </c>
      <c r="S216" s="146">
        <v>0</v>
      </c>
      <c r="T216" s="147">
        <f t="shared" si="43"/>
        <v>0</v>
      </c>
      <c r="AR216" s="148" t="s">
        <v>218</v>
      </c>
      <c r="AT216" s="148" t="s">
        <v>276</v>
      </c>
      <c r="AU216" s="148" t="s">
        <v>164</v>
      </c>
      <c r="AY216" s="13" t="s">
        <v>157</v>
      </c>
      <c r="BE216" s="149">
        <f t="shared" si="44"/>
        <v>0</v>
      </c>
      <c r="BF216" s="149">
        <f t="shared" si="45"/>
        <v>0</v>
      </c>
      <c r="BG216" s="149">
        <f t="shared" si="46"/>
        <v>0</v>
      </c>
      <c r="BH216" s="149">
        <f t="shared" si="47"/>
        <v>0</v>
      </c>
      <c r="BI216" s="149">
        <f t="shared" si="48"/>
        <v>0</v>
      </c>
      <c r="BJ216" s="13" t="s">
        <v>164</v>
      </c>
      <c r="BK216" s="149">
        <f t="shared" si="49"/>
        <v>0</v>
      </c>
      <c r="BL216" s="13" t="s">
        <v>188</v>
      </c>
      <c r="BM216" s="148" t="s">
        <v>2267</v>
      </c>
    </row>
    <row r="217" spans="2:65" s="1" customFormat="1" ht="24.2" customHeight="1">
      <c r="B217" s="135"/>
      <c r="C217" s="136" t="s">
        <v>442</v>
      </c>
      <c r="D217" s="136" t="s">
        <v>159</v>
      </c>
      <c r="E217" s="137" t="s">
        <v>2268</v>
      </c>
      <c r="F217" s="138" t="s">
        <v>2269</v>
      </c>
      <c r="G217" s="139" t="s">
        <v>300</v>
      </c>
      <c r="H217" s="140">
        <v>134</v>
      </c>
      <c r="I217" s="141"/>
      <c r="J217" s="142">
        <f t="shared" si="40"/>
        <v>0</v>
      </c>
      <c r="K217" s="143"/>
      <c r="L217" s="28"/>
      <c r="M217" s="144" t="s">
        <v>1</v>
      </c>
      <c r="N217" s="145" t="s">
        <v>38</v>
      </c>
      <c r="P217" s="146">
        <f t="shared" si="41"/>
        <v>0</v>
      </c>
      <c r="Q217" s="146">
        <v>0</v>
      </c>
      <c r="R217" s="146">
        <f t="shared" si="42"/>
        <v>0</v>
      </c>
      <c r="S217" s="146">
        <v>0</v>
      </c>
      <c r="T217" s="147">
        <f t="shared" si="43"/>
        <v>0</v>
      </c>
      <c r="AR217" s="148" t="s">
        <v>188</v>
      </c>
      <c r="AT217" s="148" t="s">
        <v>159</v>
      </c>
      <c r="AU217" s="148" t="s">
        <v>164</v>
      </c>
      <c r="AY217" s="13" t="s">
        <v>157</v>
      </c>
      <c r="BE217" s="149">
        <f t="shared" si="44"/>
        <v>0</v>
      </c>
      <c r="BF217" s="149">
        <f t="shared" si="45"/>
        <v>0</v>
      </c>
      <c r="BG217" s="149">
        <f t="shared" si="46"/>
        <v>0</v>
      </c>
      <c r="BH217" s="149">
        <f t="shared" si="47"/>
        <v>0</v>
      </c>
      <c r="BI217" s="149">
        <f t="shared" si="48"/>
        <v>0</v>
      </c>
      <c r="BJ217" s="13" t="s">
        <v>164</v>
      </c>
      <c r="BK217" s="149">
        <f t="shared" si="49"/>
        <v>0</v>
      </c>
      <c r="BL217" s="13" t="s">
        <v>188</v>
      </c>
      <c r="BM217" s="148" t="s">
        <v>2270</v>
      </c>
    </row>
    <row r="218" spans="2:65" s="1" customFormat="1" ht="37.9" customHeight="1">
      <c r="B218" s="135"/>
      <c r="C218" s="136" t="s">
        <v>304</v>
      </c>
      <c r="D218" s="136" t="s">
        <v>159</v>
      </c>
      <c r="E218" s="137" t="s">
        <v>2271</v>
      </c>
      <c r="F218" s="138" t="s">
        <v>2272</v>
      </c>
      <c r="G218" s="139" t="s">
        <v>300</v>
      </c>
      <c r="H218" s="140">
        <v>9</v>
      </c>
      <c r="I218" s="141"/>
      <c r="J218" s="142">
        <f t="shared" si="40"/>
        <v>0</v>
      </c>
      <c r="K218" s="143"/>
      <c r="L218" s="28"/>
      <c r="M218" s="144" t="s">
        <v>1</v>
      </c>
      <c r="N218" s="145" t="s">
        <v>38</v>
      </c>
      <c r="P218" s="146">
        <f t="shared" si="41"/>
        <v>0</v>
      </c>
      <c r="Q218" s="146">
        <v>8.0000000000000007E-5</v>
      </c>
      <c r="R218" s="146">
        <f t="shared" si="42"/>
        <v>7.2000000000000005E-4</v>
      </c>
      <c r="S218" s="146">
        <v>1.35E-2</v>
      </c>
      <c r="T218" s="147">
        <f t="shared" si="43"/>
        <v>0.1215</v>
      </c>
      <c r="AR218" s="148" t="s">
        <v>188</v>
      </c>
      <c r="AT218" s="148" t="s">
        <v>159</v>
      </c>
      <c r="AU218" s="148" t="s">
        <v>164</v>
      </c>
      <c r="AY218" s="13" t="s">
        <v>157</v>
      </c>
      <c r="BE218" s="149">
        <f t="shared" si="44"/>
        <v>0</v>
      </c>
      <c r="BF218" s="149">
        <f t="shared" si="45"/>
        <v>0</v>
      </c>
      <c r="BG218" s="149">
        <f t="shared" si="46"/>
        <v>0</v>
      </c>
      <c r="BH218" s="149">
        <f t="shared" si="47"/>
        <v>0</v>
      </c>
      <c r="BI218" s="149">
        <f t="shared" si="48"/>
        <v>0</v>
      </c>
      <c r="BJ218" s="13" t="s">
        <v>164</v>
      </c>
      <c r="BK218" s="149">
        <f t="shared" si="49"/>
        <v>0</v>
      </c>
      <c r="BL218" s="13" t="s">
        <v>188</v>
      </c>
      <c r="BM218" s="148" t="s">
        <v>2273</v>
      </c>
    </row>
    <row r="219" spans="2:65" s="1" customFormat="1" ht="21.75" customHeight="1">
      <c r="B219" s="135"/>
      <c r="C219" s="136" t="s">
        <v>449</v>
      </c>
      <c r="D219" s="136" t="s">
        <v>159</v>
      </c>
      <c r="E219" s="137" t="s">
        <v>2274</v>
      </c>
      <c r="F219" s="138" t="s">
        <v>2275</v>
      </c>
      <c r="G219" s="139" t="s">
        <v>300</v>
      </c>
      <c r="H219" s="140">
        <v>9</v>
      </c>
      <c r="I219" s="141"/>
      <c r="J219" s="142">
        <f t="shared" si="40"/>
        <v>0</v>
      </c>
      <c r="K219" s="143"/>
      <c r="L219" s="28"/>
      <c r="M219" s="144" t="s">
        <v>1</v>
      </c>
      <c r="N219" s="145" t="s">
        <v>38</v>
      </c>
      <c r="P219" s="146">
        <f t="shared" si="41"/>
        <v>0</v>
      </c>
      <c r="Q219" s="146">
        <v>2.0000000000000002E-5</v>
      </c>
      <c r="R219" s="146">
        <f t="shared" si="42"/>
        <v>1.8000000000000001E-4</v>
      </c>
      <c r="S219" s="146">
        <v>0</v>
      </c>
      <c r="T219" s="147">
        <f t="shared" si="43"/>
        <v>0</v>
      </c>
      <c r="AR219" s="148" t="s">
        <v>188</v>
      </c>
      <c r="AT219" s="148" t="s">
        <v>159</v>
      </c>
      <c r="AU219" s="148" t="s">
        <v>164</v>
      </c>
      <c r="AY219" s="13" t="s">
        <v>157</v>
      </c>
      <c r="BE219" s="149">
        <f t="shared" si="44"/>
        <v>0</v>
      </c>
      <c r="BF219" s="149">
        <f t="shared" si="45"/>
        <v>0</v>
      </c>
      <c r="BG219" s="149">
        <f t="shared" si="46"/>
        <v>0</v>
      </c>
      <c r="BH219" s="149">
        <f t="shared" si="47"/>
        <v>0</v>
      </c>
      <c r="BI219" s="149">
        <f t="shared" si="48"/>
        <v>0</v>
      </c>
      <c r="BJ219" s="13" t="s">
        <v>164</v>
      </c>
      <c r="BK219" s="149">
        <f t="shared" si="49"/>
        <v>0</v>
      </c>
      <c r="BL219" s="13" t="s">
        <v>188</v>
      </c>
      <c r="BM219" s="148" t="s">
        <v>2276</v>
      </c>
    </row>
    <row r="220" spans="2:65" s="1" customFormat="1" ht="37.9" customHeight="1">
      <c r="B220" s="135"/>
      <c r="C220" s="150" t="s">
        <v>308</v>
      </c>
      <c r="D220" s="150" t="s">
        <v>276</v>
      </c>
      <c r="E220" s="151" t="s">
        <v>2277</v>
      </c>
      <c r="F220" s="152" t="s">
        <v>2278</v>
      </c>
      <c r="G220" s="153" t="s">
        <v>300</v>
      </c>
      <c r="H220" s="154">
        <v>9</v>
      </c>
      <c r="I220" s="155"/>
      <c r="J220" s="156">
        <f t="shared" si="40"/>
        <v>0</v>
      </c>
      <c r="K220" s="157"/>
      <c r="L220" s="158"/>
      <c r="M220" s="159" t="s">
        <v>1</v>
      </c>
      <c r="N220" s="160" t="s">
        <v>38</v>
      </c>
      <c r="P220" s="146">
        <f t="shared" si="41"/>
        <v>0</v>
      </c>
      <c r="Q220" s="146">
        <v>1.736E-2</v>
      </c>
      <c r="R220" s="146">
        <f t="shared" si="42"/>
        <v>0.15623999999999999</v>
      </c>
      <c r="S220" s="146">
        <v>0</v>
      </c>
      <c r="T220" s="147">
        <f t="shared" si="43"/>
        <v>0</v>
      </c>
      <c r="AR220" s="148" t="s">
        <v>218</v>
      </c>
      <c r="AT220" s="148" t="s">
        <v>276</v>
      </c>
      <c r="AU220" s="148" t="s">
        <v>164</v>
      </c>
      <c r="AY220" s="13" t="s">
        <v>157</v>
      </c>
      <c r="BE220" s="149">
        <f t="shared" si="44"/>
        <v>0</v>
      </c>
      <c r="BF220" s="149">
        <f t="shared" si="45"/>
        <v>0</v>
      </c>
      <c r="BG220" s="149">
        <f t="shared" si="46"/>
        <v>0</v>
      </c>
      <c r="BH220" s="149">
        <f t="shared" si="47"/>
        <v>0</v>
      </c>
      <c r="BI220" s="149">
        <f t="shared" si="48"/>
        <v>0</v>
      </c>
      <c r="BJ220" s="13" t="s">
        <v>164</v>
      </c>
      <c r="BK220" s="149">
        <f t="shared" si="49"/>
        <v>0</v>
      </c>
      <c r="BL220" s="13" t="s">
        <v>188</v>
      </c>
      <c r="BM220" s="148" t="s">
        <v>2279</v>
      </c>
    </row>
    <row r="221" spans="2:65" s="1" customFormat="1" ht="24.2" customHeight="1">
      <c r="B221" s="135"/>
      <c r="C221" s="136" t="s">
        <v>456</v>
      </c>
      <c r="D221" s="136" t="s">
        <v>159</v>
      </c>
      <c r="E221" s="137" t="s">
        <v>2280</v>
      </c>
      <c r="F221" s="138" t="s">
        <v>2281</v>
      </c>
      <c r="G221" s="139" t="s">
        <v>162</v>
      </c>
      <c r="H221" s="140">
        <v>163</v>
      </c>
      <c r="I221" s="141"/>
      <c r="J221" s="142">
        <f t="shared" si="40"/>
        <v>0</v>
      </c>
      <c r="K221" s="143"/>
      <c r="L221" s="28"/>
      <c r="M221" s="144" t="s">
        <v>1</v>
      </c>
      <c r="N221" s="145" t="s">
        <v>38</v>
      </c>
      <c r="P221" s="146">
        <f t="shared" si="41"/>
        <v>0</v>
      </c>
      <c r="Q221" s="146">
        <v>0</v>
      </c>
      <c r="R221" s="146">
        <f t="shared" si="42"/>
        <v>0</v>
      </c>
      <c r="S221" s="146">
        <v>0</v>
      </c>
      <c r="T221" s="147">
        <f t="shared" si="43"/>
        <v>0</v>
      </c>
      <c r="AR221" s="148" t="s">
        <v>188</v>
      </c>
      <c r="AT221" s="148" t="s">
        <v>159</v>
      </c>
      <c r="AU221" s="148" t="s">
        <v>164</v>
      </c>
      <c r="AY221" s="13" t="s">
        <v>157</v>
      </c>
      <c r="BE221" s="149">
        <f t="shared" si="44"/>
        <v>0</v>
      </c>
      <c r="BF221" s="149">
        <f t="shared" si="45"/>
        <v>0</v>
      </c>
      <c r="BG221" s="149">
        <f t="shared" si="46"/>
        <v>0</v>
      </c>
      <c r="BH221" s="149">
        <f t="shared" si="47"/>
        <v>0</v>
      </c>
      <c r="BI221" s="149">
        <f t="shared" si="48"/>
        <v>0</v>
      </c>
      <c r="BJ221" s="13" t="s">
        <v>164</v>
      </c>
      <c r="BK221" s="149">
        <f t="shared" si="49"/>
        <v>0</v>
      </c>
      <c r="BL221" s="13" t="s">
        <v>188</v>
      </c>
      <c r="BM221" s="148" t="s">
        <v>2282</v>
      </c>
    </row>
    <row r="222" spans="2:65" s="1" customFormat="1" ht="24.2" customHeight="1">
      <c r="B222" s="135"/>
      <c r="C222" s="136" t="s">
        <v>312</v>
      </c>
      <c r="D222" s="136" t="s">
        <v>159</v>
      </c>
      <c r="E222" s="137" t="s">
        <v>2283</v>
      </c>
      <c r="F222" s="138" t="s">
        <v>2284</v>
      </c>
      <c r="G222" s="139" t="s">
        <v>300</v>
      </c>
      <c r="H222" s="140">
        <v>143</v>
      </c>
      <c r="I222" s="141"/>
      <c r="J222" s="142">
        <f t="shared" si="40"/>
        <v>0</v>
      </c>
      <c r="K222" s="143"/>
      <c r="L222" s="28"/>
      <c r="M222" s="144" t="s">
        <v>1</v>
      </c>
      <c r="N222" s="145" t="s">
        <v>38</v>
      </c>
      <c r="P222" s="146">
        <f t="shared" si="41"/>
        <v>0</v>
      </c>
      <c r="Q222" s="146">
        <v>0</v>
      </c>
      <c r="R222" s="146">
        <f t="shared" si="42"/>
        <v>0</v>
      </c>
      <c r="S222" s="146">
        <v>0</v>
      </c>
      <c r="T222" s="147">
        <f t="shared" si="43"/>
        <v>0</v>
      </c>
      <c r="AR222" s="148" t="s">
        <v>188</v>
      </c>
      <c r="AT222" s="148" t="s">
        <v>159</v>
      </c>
      <c r="AU222" s="148" t="s">
        <v>164</v>
      </c>
      <c r="AY222" s="13" t="s">
        <v>157</v>
      </c>
      <c r="BE222" s="149">
        <f t="shared" si="44"/>
        <v>0</v>
      </c>
      <c r="BF222" s="149">
        <f t="shared" si="45"/>
        <v>0</v>
      </c>
      <c r="BG222" s="149">
        <f t="shared" si="46"/>
        <v>0</v>
      </c>
      <c r="BH222" s="149">
        <f t="shared" si="47"/>
        <v>0</v>
      </c>
      <c r="BI222" s="149">
        <f t="shared" si="48"/>
        <v>0</v>
      </c>
      <c r="BJ222" s="13" t="s">
        <v>164</v>
      </c>
      <c r="BK222" s="149">
        <f t="shared" si="49"/>
        <v>0</v>
      </c>
      <c r="BL222" s="13" t="s">
        <v>188</v>
      </c>
      <c r="BM222" s="148" t="s">
        <v>2285</v>
      </c>
    </row>
    <row r="223" spans="2:65" s="1" customFormat="1" ht="24.2" customHeight="1">
      <c r="B223" s="135"/>
      <c r="C223" s="136" t="s">
        <v>463</v>
      </c>
      <c r="D223" s="136" t="s">
        <v>159</v>
      </c>
      <c r="E223" s="137" t="s">
        <v>2286</v>
      </c>
      <c r="F223" s="138" t="s">
        <v>2287</v>
      </c>
      <c r="G223" s="139" t="s">
        <v>162</v>
      </c>
      <c r="H223" s="140">
        <v>200</v>
      </c>
      <c r="I223" s="141"/>
      <c r="J223" s="142">
        <f t="shared" si="40"/>
        <v>0</v>
      </c>
      <c r="K223" s="143"/>
      <c r="L223" s="28"/>
      <c r="M223" s="144" t="s">
        <v>1</v>
      </c>
      <c r="N223" s="145" t="s">
        <v>38</v>
      </c>
      <c r="P223" s="146">
        <f t="shared" si="41"/>
        <v>0</v>
      </c>
      <c r="Q223" s="146">
        <v>0</v>
      </c>
      <c r="R223" s="146">
        <f t="shared" si="42"/>
        <v>0</v>
      </c>
      <c r="S223" s="146">
        <v>0</v>
      </c>
      <c r="T223" s="147">
        <f t="shared" si="43"/>
        <v>0</v>
      </c>
      <c r="AR223" s="148" t="s">
        <v>188</v>
      </c>
      <c r="AT223" s="148" t="s">
        <v>159</v>
      </c>
      <c r="AU223" s="148" t="s">
        <v>164</v>
      </c>
      <c r="AY223" s="13" t="s">
        <v>157</v>
      </c>
      <c r="BE223" s="149">
        <f t="shared" si="44"/>
        <v>0</v>
      </c>
      <c r="BF223" s="149">
        <f t="shared" si="45"/>
        <v>0</v>
      </c>
      <c r="BG223" s="149">
        <f t="shared" si="46"/>
        <v>0</v>
      </c>
      <c r="BH223" s="149">
        <f t="shared" si="47"/>
        <v>0</v>
      </c>
      <c r="BI223" s="149">
        <f t="shared" si="48"/>
        <v>0</v>
      </c>
      <c r="BJ223" s="13" t="s">
        <v>164</v>
      </c>
      <c r="BK223" s="149">
        <f t="shared" si="49"/>
        <v>0</v>
      </c>
      <c r="BL223" s="13" t="s">
        <v>188</v>
      </c>
      <c r="BM223" s="148" t="s">
        <v>2288</v>
      </c>
    </row>
    <row r="224" spans="2:65" s="1" customFormat="1" ht="24.2" customHeight="1">
      <c r="B224" s="135"/>
      <c r="C224" s="136" t="s">
        <v>316</v>
      </c>
      <c r="D224" s="136" t="s">
        <v>159</v>
      </c>
      <c r="E224" s="137" t="s">
        <v>2289</v>
      </c>
      <c r="F224" s="138" t="s">
        <v>2290</v>
      </c>
      <c r="G224" s="139" t="s">
        <v>206</v>
      </c>
      <c r="H224" s="140">
        <v>3.4119999999999999</v>
      </c>
      <c r="I224" s="141"/>
      <c r="J224" s="142">
        <f t="shared" si="40"/>
        <v>0</v>
      </c>
      <c r="K224" s="143"/>
      <c r="L224" s="28"/>
      <c r="M224" s="144" t="s">
        <v>1</v>
      </c>
      <c r="N224" s="145" t="s">
        <v>38</v>
      </c>
      <c r="P224" s="146">
        <f t="shared" si="41"/>
        <v>0</v>
      </c>
      <c r="Q224" s="146">
        <v>0</v>
      </c>
      <c r="R224" s="146">
        <f t="shared" si="42"/>
        <v>0</v>
      </c>
      <c r="S224" s="146">
        <v>0</v>
      </c>
      <c r="T224" s="147">
        <f t="shared" si="43"/>
        <v>0</v>
      </c>
      <c r="AR224" s="148" t="s">
        <v>188</v>
      </c>
      <c r="AT224" s="148" t="s">
        <v>159</v>
      </c>
      <c r="AU224" s="148" t="s">
        <v>164</v>
      </c>
      <c r="AY224" s="13" t="s">
        <v>157</v>
      </c>
      <c r="BE224" s="149">
        <f t="shared" si="44"/>
        <v>0</v>
      </c>
      <c r="BF224" s="149">
        <f t="shared" si="45"/>
        <v>0</v>
      </c>
      <c r="BG224" s="149">
        <f t="shared" si="46"/>
        <v>0</v>
      </c>
      <c r="BH224" s="149">
        <f t="shared" si="47"/>
        <v>0</v>
      </c>
      <c r="BI224" s="149">
        <f t="shared" si="48"/>
        <v>0</v>
      </c>
      <c r="BJ224" s="13" t="s">
        <v>164</v>
      </c>
      <c r="BK224" s="149">
        <f t="shared" si="49"/>
        <v>0</v>
      </c>
      <c r="BL224" s="13" t="s">
        <v>188</v>
      </c>
      <c r="BM224" s="148" t="s">
        <v>2291</v>
      </c>
    </row>
    <row r="225" spans="2:65" s="1" customFormat="1" ht="24.2" customHeight="1">
      <c r="B225" s="135"/>
      <c r="C225" s="136" t="s">
        <v>470</v>
      </c>
      <c r="D225" s="136" t="s">
        <v>159</v>
      </c>
      <c r="E225" s="137" t="s">
        <v>2292</v>
      </c>
      <c r="F225" s="138" t="s">
        <v>2293</v>
      </c>
      <c r="G225" s="139" t="s">
        <v>206</v>
      </c>
      <c r="H225" s="140">
        <v>3.5030000000000001</v>
      </c>
      <c r="I225" s="141"/>
      <c r="J225" s="142">
        <f t="shared" si="40"/>
        <v>0</v>
      </c>
      <c r="K225" s="143"/>
      <c r="L225" s="28"/>
      <c r="M225" s="144" t="s">
        <v>1</v>
      </c>
      <c r="N225" s="145" t="s">
        <v>38</v>
      </c>
      <c r="P225" s="146">
        <f t="shared" si="41"/>
        <v>0</v>
      </c>
      <c r="Q225" s="146">
        <v>0</v>
      </c>
      <c r="R225" s="146">
        <f t="shared" si="42"/>
        <v>0</v>
      </c>
      <c r="S225" s="146">
        <v>0</v>
      </c>
      <c r="T225" s="147">
        <f t="shared" si="43"/>
        <v>0</v>
      </c>
      <c r="AR225" s="148" t="s">
        <v>188</v>
      </c>
      <c r="AT225" s="148" t="s">
        <v>159</v>
      </c>
      <c r="AU225" s="148" t="s">
        <v>164</v>
      </c>
      <c r="AY225" s="13" t="s">
        <v>157</v>
      </c>
      <c r="BE225" s="149">
        <f t="shared" si="44"/>
        <v>0</v>
      </c>
      <c r="BF225" s="149">
        <f t="shared" si="45"/>
        <v>0</v>
      </c>
      <c r="BG225" s="149">
        <f t="shared" si="46"/>
        <v>0</v>
      </c>
      <c r="BH225" s="149">
        <f t="shared" si="47"/>
        <v>0</v>
      </c>
      <c r="BI225" s="149">
        <f t="shared" si="48"/>
        <v>0</v>
      </c>
      <c r="BJ225" s="13" t="s">
        <v>164</v>
      </c>
      <c r="BK225" s="149">
        <f t="shared" si="49"/>
        <v>0</v>
      </c>
      <c r="BL225" s="13" t="s">
        <v>188</v>
      </c>
      <c r="BM225" s="148" t="s">
        <v>2294</v>
      </c>
    </row>
    <row r="226" spans="2:65" s="11" customFormat="1" ht="22.9" customHeight="1">
      <c r="B226" s="123"/>
      <c r="D226" s="124" t="s">
        <v>71</v>
      </c>
      <c r="E226" s="133" t="s">
        <v>1027</v>
      </c>
      <c r="F226" s="133" t="s">
        <v>1856</v>
      </c>
      <c r="I226" s="126"/>
      <c r="J226" s="134">
        <f>BK226</f>
        <v>0</v>
      </c>
      <c r="L226" s="123"/>
      <c r="M226" s="128"/>
      <c r="P226" s="129">
        <f>SUM(P227:P232)</f>
        <v>0</v>
      </c>
      <c r="R226" s="129">
        <f>SUM(R227:R232)</f>
        <v>0.14173344999999998</v>
      </c>
      <c r="T226" s="130">
        <f>SUM(T227:T232)</f>
        <v>0</v>
      </c>
      <c r="AR226" s="124" t="s">
        <v>164</v>
      </c>
      <c r="AT226" s="131" t="s">
        <v>71</v>
      </c>
      <c r="AU226" s="131" t="s">
        <v>80</v>
      </c>
      <c r="AY226" s="124" t="s">
        <v>157</v>
      </c>
      <c r="BK226" s="132">
        <f>SUM(BK227:BK232)</f>
        <v>0</v>
      </c>
    </row>
    <row r="227" spans="2:65" s="1" customFormat="1" ht="21.75" customHeight="1">
      <c r="B227" s="135"/>
      <c r="C227" s="136" t="s">
        <v>319</v>
      </c>
      <c r="D227" s="136" t="s">
        <v>159</v>
      </c>
      <c r="E227" s="137" t="s">
        <v>2295</v>
      </c>
      <c r="F227" s="138" t="s">
        <v>1858</v>
      </c>
      <c r="G227" s="139" t="s">
        <v>1065</v>
      </c>
      <c r="H227" s="140">
        <v>65</v>
      </c>
      <c r="I227" s="141"/>
      <c r="J227" s="142">
        <f t="shared" ref="J227:J232" si="50">ROUND(I227*H227,2)</f>
        <v>0</v>
      </c>
      <c r="K227" s="143"/>
      <c r="L227" s="28"/>
      <c r="M227" s="144" t="s">
        <v>1</v>
      </c>
      <c r="N227" s="145" t="s">
        <v>38</v>
      </c>
      <c r="P227" s="146">
        <f t="shared" ref="P227:P232" si="51">O227*H227</f>
        <v>0</v>
      </c>
      <c r="Q227" s="146">
        <v>3.0361E-4</v>
      </c>
      <c r="R227" s="146">
        <f t="shared" ref="R227:R232" si="52">Q227*H227</f>
        <v>1.9734649999999999E-2</v>
      </c>
      <c r="S227" s="146">
        <v>0</v>
      </c>
      <c r="T227" s="147">
        <f t="shared" ref="T227:T232" si="53">S227*H227</f>
        <v>0</v>
      </c>
      <c r="AR227" s="148" t="s">
        <v>274</v>
      </c>
      <c r="AT227" s="148" t="s">
        <v>159</v>
      </c>
      <c r="AU227" s="148" t="s">
        <v>164</v>
      </c>
      <c r="AY227" s="13" t="s">
        <v>157</v>
      </c>
      <c r="BE227" s="149">
        <f t="shared" ref="BE227:BE232" si="54">IF(N227="základná",J227,0)</f>
        <v>0</v>
      </c>
      <c r="BF227" s="149">
        <f t="shared" ref="BF227:BF232" si="55">IF(N227="znížená",J227,0)</f>
        <v>0</v>
      </c>
      <c r="BG227" s="149">
        <f t="shared" ref="BG227:BG232" si="56">IF(N227="zákl. prenesená",J227,0)</f>
        <v>0</v>
      </c>
      <c r="BH227" s="149">
        <f t="shared" ref="BH227:BH232" si="57">IF(N227="zníž. prenesená",J227,0)</f>
        <v>0</v>
      </c>
      <c r="BI227" s="149">
        <f t="shared" ref="BI227:BI232" si="58">IF(N227="nulová",J227,0)</f>
        <v>0</v>
      </c>
      <c r="BJ227" s="13" t="s">
        <v>164</v>
      </c>
      <c r="BK227" s="149">
        <f t="shared" ref="BK227:BK232" si="59">ROUND(I227*H227,2)</f>
        <v>0</v>
      </c>
      <c r="BL227" s="13" t="s">
        <v>274</v>
      </c>
      <c r="BM227" s="148" t="s">
        <v>2296</v>
      </c>
    </row>
    <row r="228" spans="2:65" s="1" customFormat="1" ht="37.9" customHeight="1">
      <c r="B228" s="135"/>
      <c r="C228" s="150" t="s">
        <v>477</v>
      </c>
      <c r="D228" s="150" t="s">
        <v>276</v>
      </c>
      <c r="E228" s="151" t="s">
        <v>13</v>
      </c>
      <c r="F228" s="152" t="s">
        <v>2297</v>
      </c>
      <c r="G228" s="153" t="s">
        <v>300</v>
      </c>
      <c r="H228" s="154">
        <v>325</v>
      </c>
      <c r="I228" s="155"/>
      <c r="J228" s="156">
        <f t="shared" si="50"/>
        <v>0</v>
      </c>
      <c r="K228" s="157"/>
      <c r="L228" s="158"/>
      <c r="M228" s="159" t="s">
        <v>1</v>
      </c>
      <c r="N228" s="160" t="s">
        <v>38</v>
      </c>
      <c r="P228" s="146">
        <f t="shared" si="51"/>
        <v>0</v>
      </c>
      <c r="Q228" s="146">
        <v>2.0000000000000001E-4</v>
      </c>
      <c r="R228" s="146">
        <f t="shared" si="52"/>
        <v>6.5000000000000002E-2</v>
      </c>
      <c r="S228" s="146">
        <v>0</v>
      </c>
      <c r="T228" s="147">
        <f t="shared" si="53"/>
        <v>0</v>
      </c>
      <c r="AR228" s="148" t="s">
        <v>619</v>
      </c>
      <c r="AT228" s="148" t="s">
        <v>276</v>
      </c>
      <c r="AU228" s="148" t="s">
        <v>164</v>
      </c>
      <c r="AY228" s="13" t="s">
        <v>157</v>
      </c>
      <c r="BE228" s="149">
        <f t="shared" si="54"/>
        <v>0</v>
      </c>
      <c r="BF228" s="149">
        <f t="shared" si="55"/>
        <v>0</v>
      </c>
      <c r="BG228" s="149">
        <f t="shared" si="56"/>
        <v>0</v>
      </c>
      <c r="BH228" s="149">
        <f t="shared" si="57"/>
        <v>0</v>
      </c>
      <c r="BI228" s="149">
        <f t="shared" si="58"/>
        <v>0</v>
      </c>
      <c r="BJ228" s="13" t="s">
        <v>164</v>
      </c>
      <c r="BK228" s="149">
        <f t="shared" si="59"/>
        <v>0</v>
      </c>
      <c r="BL228" s="13" t="s">
        <v>274</v>
      </c>
      <c r="BM228" s="148" t="s">
        <v>2298</v>
      </c>
    </row>
    <row r="229" spans="2:65" s="1" customFormat="1" ht="21.75" customHeight="1">
      <c r="B229" s="135"/>
      <c r="C229" s="136" t="s">
        <v>323</v>
      </c>
      <c r="D229" s="136" t="s">
        <v>159</v>
      </c>
      <c r="E229" s="137" t="s">
        <v>1862</v>
      </c>
      <c r="F229" s="138" t="s">
        <v>1863</v>
      </c>
      <c r="G229" s="139" t="s">
        <v>1065</v>
      </c>
      <c r="H229" s="140">
        <v>40</v>
      </c>
      <c r="I229" s="141"/>
      <c r="J229" s="142">
        <f t="shared" si="50"/>
        <v>0</v>
      </c>
      <c r="K229" s="143"/>
      <c r="L229" s="28"/>
      <c r="M229" s="144" t="s">
        <v>1</v>
      </c>
      <c r="N229" s="145" t="s">
        <v>38</v>
      </c>
      <c r="P229" s="146">
        <f t="shared" si="51"/>
        <v>0</v>
      </c>
      <c r="Q229" s="146">
        <v>4.3871999999999997E-4</v>
      </c>
      <c r="R229" s="146">
        <f t="shared" si="52"/>
        <v>1.75488E-2</v>
      </c>
      <c r="S229" s="146">
        <v>0</v>
      </c>
      <c r="T229" s="147">
        <f t="shared" si="53"/>
        <v>0</v>
      </c>
      <c r="AR229" s="148" t="s">
        <v>274</v>
      </c>
      <c r="AT229" s="148" t="s">
        <v>159</v>
      </c>
      <c r="AU229" s="148" t="s">
        <v>164</v>
      </c>
      <c r="AY229" s="13" t="s">
        <v>157</v>
      </c>
      <c r="BE229" s="149">
        <f t="shared" si="54"/>
        <v>0</v>
      </c>
      <c r="BF229" s="149">
        <f t="shared" si="55"/>
        <v>0</v>
      </c>
      <c r="BG229" s="149">
        <f t="shared" si="56"/>
        <v>0</v>
      </c>
      <c r="BH229" s="149">
        <f t="shared" si="57"/>
        <v>0</v>
      </c>
      <c r="BI229" s="149">
        <f t="shared" si="58"/>
        <v>0</v>
      </c>
      <c r="BJ229" s="13" t="s">
        <v>164</v>
      </c>
      <c r="BK229" s="149">
        <f t="shared" si="59"/>
        <v>0</v>
      </c>
      <c r="BL229" s="13" t="s">
        <v>274</v>
      </c>
      <c r="BM229" s="148" t="s">
        <v>2299</v>
      </c>
    </row>
    <row r="230" spans="2:65" s="1" customFormat="1" ht="21.75" customHeight="1">
      <c r="B230" s="135"/>
      <c r="C230" s="150" t="s">
        <v>484</v>
      </c>
      <c r="D230" s="150" t="s">
        <v>276</v>
      </c>
      <c r="E230" s="151" t="s">
        <v>2300</v>
      </c>
      <c r="F230" s="152" t="s">
        <v>2301</v>
      </c>
      <c r="G230" s="153" t="s">
        <v>300</v>
      </c>
      <c r="H230" s="154">
        <v>280</v>
      </c>
      <c r="I230" s="155"/>
      <c r="J230" s="156">
        <f t="shared" si="50"/>
        <v>0</v>
      </c>
      <c r="K230" s="157"/>
      <c r="L230" s="158"/>
      <c r="M230" s="159" t="s">
        <v>1</v>
      </c>
      <c r="N230" s="160" t="s">
        <v>38</v>
      </c>
      <c r="P230" s="146">
        <f t="shared" si="51"/>
        <v>0</v>
      </c>
      <c r="Q230" s="146">
        <v>1.2E-4</v>
      </c>
      <c r="R230" s="146">
        <f t="shared" si="52"/>
        <v>3.3599999999999998E-2</v>
      </c>
      <c r="S230" s="146">
        <v>0</v>
      </c>
      <c r="T230" s="147">
        <f t="shared" si="53"/>
        <v>0</v>
      </c>
      <c r="AR230" s="148" t="s">
        <v>174</v>
      </c>
      <c r="AT230" s="148" t="s">
        <v>276</v>
      </c>
      <c r="AU230" s="148" t="s">
        <v>164</v>
      </c>
      <c r="AY230" s="13" t="s">
        <v>157</v>
      </c>
      <c r="BE230" s="149">
        <f t="shared" si="54"/>
        <v>0</v>
      </c>
      <c r="BF230" s="149">
        <f t="shared" si="55"/>
        <v>0</v>
      </c>
      <c r="BG230" s="149">
        <f t="shared" si="56"/>
        <v>0</v>
      </c>
      <c r="BH230" s="149">
        <f t="shared" si="57"/>
        <v>0</v>
      </c>
      <c r="BI230" s="149">
        <f t="shared" si="58"/>
        <v>0</v>
      </c>
      <c r="BJ230" s="13" t="s">
        <v>164</v>
      </c>
      <c r="BK230" s="149">
        <f t="shared" si="59"/>
        <v>0</v>
      </c>
      <c r="BL230" s="13" t="s">
        <v>163</v>
      </c>
      <c r="BM230" s="148" t="s">
        <v>2302</v>
      </c>
    </row>
    <row r="231" spans="2:65" s="1" customFormat="1" ht="21.75" customHeight="1">
      <c r="B231" s="135"/>
      <c r="C231" s="150" t="s">
        <v>326</v>
      </c>
      <c r="D231" s="150" t="s">
        <v>276</v>
      </c>
      <c r="E231" s="151" t="s">
        <v>2303</v>
      </c>
      <c r="F231" s="152" t="s">
        <v>2304</v>
      </c>
      <c r="G231" s="153" t="s">
        <v>300</v>
      </c>
      <c r="H231" s="154">
        <v>45</v>
      </c>
      <c r="I231" s="155"/>
      <c r="J231" s="156">
        <f t="shared" si="50"/>
        <v>0</v>
      </c>
      <c r="K231" s="157"/>
      <c r="L231" s="158"/>
      <c r="M231" s="159" t="s">
        <v>1</v>
      </c>
      <c r="N231" s="160" t="s">
        <v>38</v>
      </c>
      <c r="P231" s="146">
        <f t="shared" si="51"/>
        <v>0</v>
      </c>
      <c r="Q231" s="146">
        <v>1.2999999999999999E-4</v>
      </c>
      <c r="R231" s="146">
        <f t="shared" si="52"/>
        <v>5.8499999999999993E-3</v>
      </c>
      <c r="S231" s="146">
        <v>0</v>
      </c>
      <c r="T231" s="147">
        <f t="shared" si="53"/>
        <v>0</v>
      </c>
      <c r="AR231" s="148" t="s">
        <v>174</v>
      </c>
      <c r="AT231" s="148" t="s">
        <v>276</v>
      </c>
      <c r="AU231" s="148" t="s">
        <v>164</v>
      </c>
      <c r="AY231" s="13" t="s">
        <v>157</v>
      </c>
      <c r="BE231" s="149">
        <f t="shared" si="54"/>
        <v>0</v>
      </c>
      <c r="BF231" s="149">
        <f t="shared" si="55"/>
        <v>0</v>
      </c>
      <c r="BG231" s="149">
        <f t="shared" si="56"/>
        <v>0</v>
      </c>
      <c r="BH231" s="149">
        <f t="shared" si="57"/>
        <v>0</v>
      </c>
      <c r="BI231" s="149">
        <f t="shared" si="58"/>
        <v>0</v>
      </c>
      <c r="BJ231" s="13" t="s">
        <v>164</v>
      </c>
      <c r="BK231" s="149">
        <f t="shared" si="59"/>
        <v>0</v>
      </c>
      <c r="BL231" s="13" t="s">
        <v>163</v>
      </c>
      <c r="BM231" s="148" t="s">
        <v>2305</v>
      </c>
    </row>
    <row r="232" spans="2:65" s="1" customFormat="1" ht="24.2" customHeight="1">
      <c r="B232" s="135"/>
      <c r="C232" s="136" t="s">
        <v>491</v>
      </c>
      <c r="D232" s="136" t="s">
        <v>159</v>
      </c>
      <c r="E232" s="137" t="s">
        <v>1880</v>
      </c>
      <c r="F232" s="138" t="s">
        <v>1075</v>
      </c>
      <c r="G232" s="139" t="s">
        <v>206</v>
      </c>
      <c r="H232" s="140">
        <v>0.14199999999999999</v>
      </c>
      <c r="I232" s="141"/>
      <c r="J232" s="142">
        <f t="shared" si="50"/>
        <v>0</v>
      </c>
      <c r="K232" s="143"/>
      <c r="L232" s="28"/>
      <c r="M232" s="144" t="s">
        <v>1</v>
      </c>
      <c r="N232" s="145" t="s">
        <v>38</v>
      </c>
      <c r="P232" s="146">
        <f t="shared" si="51"/>
        <v>0</v>
      </c>
      <c r="Q232" s="146">
        <v>0</v>
      </c>
      <c r="R232" s="146">
        <f t="shared" si="52"/>
        <v>0</v>
      </c>
      <c r="S232" s="146">
        <v>0</v>
      </c>
      <c r="T232" s="147">
        <f t="shared" si="53"/>
        <v>0</v>
      </c>
      <c r="AR232" s="148" t="s">
        <v>188</v>
      </c>
      <c r="AT232" s="148" t="s">
        <v>159</v>
      </c>
      <c r="AU232" s="148" t="s">
        <v>164</v>
      </c>
      <c r="AY232" s="13" t="s">
        <v>157</v>
      </c>
      <c r="BE232" s="149">
        <f t="shared" si="54"/>
        <v>0</v>
      </c>
      <c r="BF232" s="149">
        <f t="shared" si="55"/>
        <v>0</v>
      </c>
      <c r="BG232" s="149">
        <f t="shared" si="56"/>
        <v>0</v>
      </c>
      <c r="BH232" s="149">
        <f t="shared" si="57"/>
        <v>0</v>
      </c>
      <c r="BI232" s="149">
        <f t="shared" si="58"/>
        <v>0</v>
      </c>
      <c r="BJ232" s="13" t="s">
        <v>164</v>
      </c>
      <c r="BK232" s="149">
        <f t="shared" si="59"/>
        <v>0</v>
      </c>
      <c r="BL232" s="13" t="s">
        <v>188</v>
      </c>
      <c r="BM232" s="148" t="s">
        <v>2306</v>
      </c>
    </row>
    <row r="233" spans="2:65" s="11" customFormat="1" ht="25.9" customHeight="1">
      <c r="B233" s="123"/>
      <c r="D233" s="124" t="s">
        <v>71</v>
      </c>
      <c r="E233" s="125" t="s">
        <v>1882</v>
      </c>
      <c r="F233" s="125" t="s">
        <v>1883</v>
      </c>
      <c r="I233" s="126"/>
      <c r="J233" s="127">
        <f>BK233</f>
        <v>0</v>
      </c>
      <c r="L233" s="123"/>
      <c r="M233" s="128"/>
      <c r="P233" s="129">
        <f>SUM(P234:P235)</f>
        <v>0</v>
      </c>
      <c r="R233" s="129">
        <f>SUM(R234:R235)</f>
        <v>0</v>
      </c>
      <c r="T233" s="130">
        <f>SUM(T234:T235)</f>
        <v>0</v>
      </c>
      <c r="AR233" s="124" t="s">
        <v>163</v>
      </c>
      <c r="AT233" s="131" t="s">
        <v>71</v>
      </c>
      <c r="AU233" s="131" t="s">
        <v>72</v>
      </c>
      <c r="AY233" s="124" t="s">
        <v>157</v>
      </c>
      <c r="BK233" s="132">
        <f>SUM(BK234:BK235)</f>
        <v>0</v>
      </c>
    </row>
    <row r="234" spans="2:65" s="1" customFormat="1" ht="24.2" customHeight="1">
      <c r="B234" s="135"/>
      <c r="C234" s="136" t="s">
        <v>330</v>
      </c>
      <c r="D234" s="136" t="s">
        <v>159</v>
      </c>
      <c r="E234" s="137" t="s">
        <v>2307</v>
      </c>
      <c r="F234" s="138" t="s">
        <v>2308</v>
      </c>
      <c r="G234" s="139" t="s">
        <v>2309</v>
      </c>
      <c r="H234" s="140">
        <v>24</v>
      </c>
      <c r="I234" s="141"/>
      <c r="J234" s="142">
        <f>ROUND(I234*H234,2)</f>
        <v>0</v>
      </c>
      <c r="K234" s="143"/>
      <c r="L234" s="28"/>
      <c r="M234" s="144" t="s">
        <v>1</v>
      </c>
      <c r="N234" s="145" t="s">
        <v>38</v>
      </c>
      <c r="P234" s="146">
        <f>O234*H234</f>
        <v>0</v>
      </c>
      <c r="Q234" s="146">
        <v>0</v>
      </c>
      <c r="R234" s="146">
        <f>Q234*H234</f>
        <v>0</v>
      </c>
      <c r="S234" s="146">
        <v>0</v>
      </c>
      <c r="T234" s="147">
        <f>S234*H234</f>
        <v>0</v>
      </c>
      <c r="AR234" s="148" t="s">
        <v>1085</v>
      </c>
      <c r="AT234" s="148" t="s">
        <v>159</v>
      </c>
      <c r="AU234" s="148" t="s">
        <v>80</v>
      </c>
      <c r="AY234" s="13" t="s">
        <v>157</v>
      </c>
      <c r="BE234" s="149">
        <f>IF(N234="základná",J234,0)</f>
        <v>0</v>
      </c>
      <c r="BF234" s="149">
        <f>IF(N234="znížená",J234,0)</f>
        <v>0</v>
      </c>
      <c r="BG234" s="149">
        <f>IF(N234="zákl. prenesená",J234,0)</f>
        <v>0</v>
      </c>
      <c r="BH234" s="149">
        <f>IF(N234="zníž. prenesená",J234,0)</f>
        <v>0</v>
      </c>
      <c r="BI234" s="149">
        <f>IF(N234="nulová",J234,0)</f>
        <v>0</v>
      </c>
      <c r="BJ234" s="13" t="s">
        <v>164</v>
      </c>
      <c r="BK234" s="149">
        <f>ROUND(I234*H234,2)</f>
        <v>0</v>
      </c>
      <c r="BL234" s="13" t="s">
        <v>1085</v>
      </c>
      <c r="BM234" s="148" t="s">
        <v>2310</v>
      </c>
    </row>
    <row r="235" spans="2:65" s="1" customFormat="1" ht="24.2" customHeight="1">
      <c r="B235" s="135"/>
      <c r="C235" s="136" t="s">
        <v>502</v>
      </c>
      <c r="D235" s="136" t="s">
        <v>159</v>
      </c>
      <c r="E235" s="137" t="s">
        <v>2311</v>
      </c>
      <c r="F235" s="138" t="s">
        <v>2312</v>
      </c>
      <c r="G235" s="139" t="s">
        <v>2309</v>
      </c>
      <c r="H235" s="140">
        <v>8</v>
      </c>
      <c r="I235" s="141"/>
      <c r="J235" s="142">
        <f>ROUND(I235*H235,2)</f>
        <v>0</v>
      </c>
      <c r="K235" s="143"/>
      <c r="L235" s="28"/>
      <c r="M235" s="163" t="s">
        <v>1</v>
      </c>
      <c r="N235" s="164" t="s">
        <v>38</v>
      </c>
      <c r="O235" s="165"/>
      <c r="P235" s="166">
        <f>O235*H235</f>
        <v>0</v>
      </c>
      <c r="Q235" s="166">
        <v>0</v>
      </c>
      <c r="R235" s="166">
        <f>Q235*H235</f>
        <v>0</v>
      </c>
      <c r="S235" s="166">
        <v>0</v>
      </c>
      <c r="T235" s="167">
        <f>S235*H235</f>
        <v>0</v>
      </c>
      <c r="AR235" s="148" t="s">
        <v>1085</v>
      </c>
      <c r="AT235" s="148" t="s">
        <v>159</v>
      </c>
      <c r="AU235" s="148" t="s">
        <v>80</v>
      </c>
      <c r="AY235" s="13" t="s">
        <v>157</v>
      </c>
      <c r="BE235" s="149">
        <f>IF(N235="základná",J235,0)</f>
        <v>0</v>
      </c>
      <c r="BF235" s="149">
        <f>IF(N235="znížená",J235,0)</f>
        <v>0</v>
      </c>
      <c r="BG235" s="149">
        <f>IF(N235="zákl. prenesená",J235,0)</f>
        <v>0</v>
      </c>
      <c r="BH235" s="149">
        <f>IF(N235="zníž. prenesená",J235,0)</f>
        <v>0</v>
      </c>
      <c r="BI235" s="149">
        <f>IF(N235="nulová",J235,0)</f>
        <v>0</v>
      </c>
      <c r="BJ235" s="13" t="s">
        <v>164</v>
      </c>
      <c r="BK235" s="149">
        <f>ROUND(I235*H235,2)</f>
        <v>0</v>
      </c>
      <c r="BL235" s="13" t="s">
        <v>1085</v>
      </c>
      <c r="BM235" s="148" t="s">
        <v>2313</v>
      </c>
    </row>
    <row r="236" spans="2:65" s="1" customFormat="1" ht="6.95" customHeight="1">
      <c r="B236" s="43"/>
      <c r="C236" s="44"/>
      <c r="D236" s="44"/>
      <c r="E236" s="44"/>
      <c r="F236" s="44"/>
      <c r="G236" s="44"/>
      <c r="H236" s="44"/>
      <c r="I236" s="44"/>
      <c r="J236" s="44"/>
      <c r="K236" s="44"/>
      <c r="L236" s="28"/>
    </row>
  </sheetData>
  <autoFilter ref="C127:K235" xr:uid="{00000000-0009-0000-0000-000004000000}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73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9" t="s">
        <v>5</v>
      </c>
      <c r="M2" s="191"/>
      <c r="N2" s="191"/>
      <c r="O2" s="191"/>
      <c r="P2" s="191"/>
      <c r="Q2" s="191"/>
      <c r="R2" s="191"/>
      <c r="S2" s="191"/>
      <c r="T2" s="191"/>
      <c r="U2" s="191"/>
      <c r="V2" s="191"/>
      <c r="AT2" s="13" t="s">
        <v>93</v>
      </c>
    </row>
    <row r="3" spans="2:46" ht="6.95" hidden="1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4.95" hidden="1" customHeight="1">
      <c r="B4" s="16"/>
      <c r="D4" s="17" t="s">
        <v>103</v>
      </c>
      <c r="L4" s="16"/>
      <c r="M4" s="87" t="s">
        <v>9</v>
      </c>
      <c r="AT4" s="13" t="s">
        <v>3</v>
      </c>
    </row>
    <row r="5" spans="2:46" ht="6.95" hidden="1" customHeight="1">
      <c r="B5" s="16"/>
      <c r="L5" s="16"/>
    </row>
    <row r="6" spans="2:46" ht="12" hidden="1" customHeight="1">
      <c r="B6" s="16"/>
      <c r="D6" s="23" t="s">
        <v>15</v>
      </c>
      <c r="L6" s="16"/>
    </row>
    <row r="7" spans="2:46" ht="16.5" hidden="1" customHeight="1">
      <c r="B7" s="16"/>
      <c r="E7" s="210" t="str">
        <f>'Rekapitulácia stavby'!K6</f>
        <v>ZSS_Detvan_(rozpocet)</v>
      </c>
      <c r="F7" s="211"/>
      <c r="G7" s="211"/>
      <c r="H7" s="211"/>
      <c r="L7" s="16"/>
    </row>
    <row r="8" spans="2:46" s="1" customFormat="1" ht="12" hidden="1" customHeight="1">
      <c r="B8" s="28"/>
      <c r="D8" s="23" t="s">
        <v>104</v>
      </c>
      <c r="L8" s="28"/>
    </row>
    <row r="9" spans="2:46" s="1" customFormat="1" ht="16.5" hidden="1" customHeight="1">
      <c r="B9" s="28"/>
      <c r="E9" s="168" t="s">
        <v>2314</v>
      </c>
      <c r="F9" s="212"/>
      <c r="G9" s="212"/>
      <c r="H9" s="212"/>
      <c r="L9" s="28"/>
    </row>
    <row r="10" spans="2:46" s="1" customFormat="1" ht="11.25" hidden="1">
      <c r="B10" s="28"/>
      <c r="L10" s="28"/>
    </row>
    <row r="11" spans="2:46" s="1" customFormat="1" ht="12" hidden="1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hidden="1" customHeight="1">
      <c r="B12" s="28"/>
      <c r="D12" s="23" t="s">
        <v>19</v>
      </c>
      <c r="F12" s="21" t="s">
        <v>20</v>
      </c>
      <c r="I12" s="23" t="s">
        <v>21</v>
      </c>
      <c r="J12" s="51" t="str">
        <f>'Rekapitulácia stavby'!AN8</f>
        <v>21. 2. 2025</v>
      </c>
      <c r="L12" s="28"/>
    </row>
    <row r="13" spans="2:46" s="1" customFormat="1" ht="10.9" hidden="1" customHeight="1">
      <c r="B13" s="28"/>
      <c r="L13" s="28"/>
    </row>
    <row r="14" spans="2:46" s="1" customFormat="1" ht="12" hidden="1" customHeight="1">
      <c r="B14" s="28"/>
      <c r="D14" s="23" t="s">
        <v>23</v>
      </c>
      <c r="I14" s="23" t="s">
        <v>24</v>
      </c>
      <c r="J14" s="21" t="str">
        <f>IF('Rekapitulácia stavby'!AN10="","",'Rekapitulácia stavby'!AN10)</f>
        <v/>
      </c>
      <c r="L14" s="28"/>
    </row>
    <row r="15" spans="2:46" s="1" customFormat="1" ht="18" hidden="1" customHeight="1">
      <c r="B15" s="28"/>
      <c r="E15" s="21" t="str">
        <f>IF('Rekapitulácia stavby'!E11="","",'Rekapitulácia stavby'!E11)</f>
        <v xml:space="preserve"> </v>
      </c>
      <c r="I15" s="23" t="s">
        <v>25</v>
      </c>
      <c r="J15" s="21" t="str">
        <f>IF('Rekapitulácia stavby'!AN11="","",'Rekapitulácia stavby'!AN11)</f>
        <v/>
      </c>
      <c r="L15" s="28"/>
    </row>
    <row r="16" spans="2:46" s="1" customFormat="1" ht="6.95" hidden="1" customHeight="1">
      <c r="B16" s="28"/>
      <c r="L16" s="28"/>
    </row>
    <row r="17" spans="2:12" s="1" customFormat="1" ht="12" hidden="1" customHeight="1">
      <c r="B17" s="28"/>
      <c r="D17" s="23" t="s">
        <v>26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hidden="1" customHeight="1">
      <c r="B18" s="28"/>
      <c r="E18" s="213" t="str">
        <f>'Rekapitulácia stavby'!E14</f>
        <v>Vyplň údaj</v>
      </c>
      <c r="F18" s="190"/>
      <c r="G18" s="190"/>
      <c r="H18" s="190"/>
      <c r="I18" s="23" t="s">
        <v>25</v>
      </c>
      <c r="J18" s="24" t="str">
        <f>'Rekapitulácia stavby'!AN14</f>
        <v>Vyplň údaj</v>
      </c>
      <c r="L18" s="28"/>
    </row>
    <row r="19" spans="2:12" s="1" customFormat="1" ht="6.95" hidden="1" customHeight="1">
      <c r="B19" s="28"/>
      <c r="L19" s="28"/>
    </row>
    <row r="20" spans="2:12" s="1" customFormat="1" ht="12" hidden="1" customHeight="1">
      <c r="B20" s="28"/>
      <c r="D20" s="23" t="s">
        <v>28</v>
      </c>
      <c r="I20" s="23" t="s">
        <v>24</v>
      </c>
      <c r="J20" s="21" t="str">
        <f>IF('Rekapitulácia stavby'!AN16="","",'Rekapitulácia stavby'!AN16)</f>
        <v/>
      </c>
      <c r="L20" s="28"/>
    </row>
    <row r="21" spans="2:12" s="1" customFormat="1" ht="18" hidden="1" customHeight="1">
      <c r="B21" s="28"/>
      <c r="E21" s="21" t="str">
        <f>IF('Rekapitulácia stavby'!E17="","",'Rekapitulácia stavby'!E17)</f>
        <v xml:space="preserve"> </v>
      </c>
      <c r="I21" s="23" t="s">
        <v>25</v>
      </c>
      <c r="J21" s="21" t="str">
        <f>IF('Rekapitulácia stavby'!AN17="","",'Rekapitulácia stavby'!AN17)</f>
        <v/>
      </c>
      <c r="L21" s="28"/>
    </row>
    <row r="22" spans="2:12" s="1" customFormat="1" ht="6.95" hidden="1" customHeight="1">
      <c r="B22" s="28"/>
      <c r="L22" s="28"/>
    </row>
    <row r="23" spans="2:12" s="1" customFormat="1" ht="12" hidden="1" customHeight="1">
      <c r="B23" s="28"/>
      <c r="D23" s="23" t="s">
        <v>30</v>
      </c>
      <c r="I23" s="23" t="s">
        <v>24</v>
      </c>
      <c r="J23" s="21" t="str">
        <f>IF('Rekapitulácia stavby'!AN19="","",'Rekapitulácia stavby'!AN19)</f>
        <v/>
      </c>
      <c r="L23" s="28"/>
    </row>
    <row r="24" spans="2:12" s="1" customFormat="1" ht="18" hidden="1" customHeight="1">
      <c r="B24" s="28"/>
      <c r="E24" s="21" t="str">
        <f>IF('Rekapitulácia stavby'!E20="","",'Rekapitulácia stavby'!E20)</f>
        <v xml:space="preserve"> </v>
      </c>
      <c r="I24" s="23" t="s">
        <v>25</v>
      </c>
      <c r="J24" s="21" t="str">
        <f>IF('Rekapitulácia stavby'!AN20="","",'Rekapitulácia stavby'!AN20)</f>
        <v/>
      </c>
      <c r="L24" s="28"/>
    </row>
    <row r="25" spans="2:12" s="1" customFormat="1" ht="6.95" hidden="1" customHeight="1">
      <c r="B25" s="28"/>
      <c r="L25" s="28"/>
    </row>
    <row r="26" spans="2:12" s="1" customFormat="1" ht="12" hidden="1" customHeight="1">
      <c r="B26" s="28"/>
      <c r="D26" s="23" t="s">
        <v>31</v>
      </c>
      <c r="L26" s="28"/>
    </row>
    <row r="27" spans="2:12" s="7" customFormat="1" ht="16.5" hidden="1" customHeight="1">
      <c r="B27" s="88"/>
      <c r="E27" s="195" t="s">
        <v>1</v>
      </c>
      <c r="F27" s="195"/>
      <c r="G27" s="195"/>
      <c r="H27" s="195"/>
      <c r="L27" s="88"/>
    </row>
    <row r="28" spans="2:12" s="1" customFormat="1" ht="6.95" hidden="1" customHeight="1">
      <c r="B28" s="28"/>
      <c r="L28" s="28"/>
    </row>
    <row r="29" spans="2:12" s="1" customFormat="1" ht="6.95" hidden="1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hidden="1" customHeight="1">
      <c r="B30" s="28"/>
      <c r="D30" s="89" t="s">
        <v>32</v>
      </c>
      <c r="J30" s="65">
        <f>ROUND(J122, 2)</f>
        <v>0</v>
      </c>
      <c r="L30" s="28"/>
    </row>
    <row r="31" spans="2:12" s="1" customFormat="1" ht="6.95" hidden="1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hidden="1" customHeight="1">
      <c r="B32" s="28"/>
      <c r="F32" s="31" t="s">
        <v>34</v>
      </c>
      <c r="I32" s="31" t="s">
        <v>33</v>
      </c>
      <c r="J32" s="31" t="s">
        <v>35</v>
      </c>
      <c r="L32" s="28"/>
    </row>
    <row r="33" spans="2:12" s="1" customFormat="1" ht="14.45" hidden="1" customHeight="1">
      <c r="B33" s="28"/>
      <c r="D33" s="54" t="s">
        <v>36</v>
      </c>
      <c r="E33" s="33" t="s">
        <v>37</v>
      </c>
      <c r="F33" s="90">
        <f>ROUND((SUM(BE122:BE172)),  2)</f>
        <v>0</v>
      </c>
      <c r="G33" s="91"/>
      <c r="H33" s="91"/>
      <c r="I33" s="92">
        <v>0.23</v>
      </c>
      <c r="J33" s="90">
        <f>ROUND(((SUM(BE122:BE172))*I33),  2)</f>
        <v>0</v>
      </c>
      <c r="L33" s="28"/>
    </row>
    <row r="34" spans="2:12" s="1" customFormat="1" ht="14.45" hidden="1" customHeight="1">
      <c r="B34" s="28"/>
      <c r="E34" s="33" t="s">
        <v>38</v>
      </c>
      <c r="F34" s="90">
        <f>ROUND((SUM(BF122:BF172)),  2)</f>
        <v>0</v>
      </c>
      <c r="G34" s="91"/>
      <c r="H34" s="91"/>
      <c r="I34" s="92">
        <v>0.23</v>
      </c>
      <c r="J34" s="90">
        <f>ROUND(((SUM(BF122:BF172))*I34),  2)</f>
        <v>0</v>
      </c>
      <c r="L34" s="28"/>
    </row>
    <row r="35" spans="2:12" s="1" customFormat="1" ht="14.45" hidden="1" customHeight="1">
      <c r="B35" s="28"/>
      <c r="E35" s="23" t="s">
        <v>39</v>
      </c>
      <c r="F35" s="93">
        <f>ROUND((SUM(BG122:BG172)),  2)</f>
        <v>0</v>
      </c>
      <c r="I35" s="94">
        <v>0.23</v>
      </c>
      <c r="J35" s="93">
        <f>0</f>
        <v>0</v>
      </c>
      <c r="L35" s="28"/>
    </row>
    <row r="36" spans="2:12" s="1" customFormat="1" ht="14.45" hidden="1" customHeight="1">
      <c r="B36" s="28"/>
      <c r="E36" s="23" t="s">
        <v>40</v>
      </c>
      <c r="F36" s="93">
        <f>ROUND((SUM(BH122:BH172)),  2)</f>
        <v>0</v>
      </c>
      <c r="I36" s="94">
        <v>0.23</v>
      </c>
      <c r="J36" s="93">
        <f>0</f>
        <v>0</v>
      </c>
      <c r="L36" s="28"/>
    </row>
    <row r="37" spans="2:12" s="1" customFormat="1" ht="14.45" hidden="1" customHeight="1">
      <c r="B37" s="28"/>
      <c r="E37" s="33" t="s">
        <v>41</v>
      </c>
      <c r="F37" s="90">
        <f>ROUND((SUM(BI122:BI172)),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6.95" hidden="1" customHeight="1">
      <c r="B38" s="28"/>
      <c r="L38" s="28"/>
    </row>
    <row r="39" spans="2:12" s="1" customFormat="1" ht="25.35" hidden="1" customHeight="1">
      <c r="B39" s="28"/>
      <c r="C39" s="95"/>
      <c r="D39" s="96" t="s">
        <v>42</v>
      </c>
      <c r="E39" s="56"/>
      <c r="F39" s="56"/>
      <c r="G39" s="97" t="s">
        <v>43</v>
      </c>
      <c r="H39" s="98" t="s">
        <v>44</v>
      </c>
      <c r="I39" s="56"/>
      <c r="J39" s="99">
        <f>SUM(J30:J37)</f>
        <v>0</v>
      </c>
      <c r="K39" s="100"/>
      <c r="L39" s="28"/>
    </row>
    <row r="40" spans="2:12" s="1" customFormat="1" ht="14.45" hidden="1" customHeight="1">
      <c r="B40" s="28"/>
      <c r="L40" s="28"/>
    </row>
    <row r="41" spans="2:12" ht="14.45" hidden="1" customHeight="1">
      <c r="B41" s="16"/>
      <c r="L41" s="16"/>
    </row>
    <row r="42" spans="2:12" ht="14.45" hidden="1" customHeight="1">
      <c r="B42" s="16"/>
      <c r="L42" s="16"/>
    </row>
    <row r="43" spans="2:12" ht="14.45" hidden="1" customHeight="1">
      <c r="B43" s="16"/>
      <c r="L43" s="16"/>
    </row>
    <row r="44" spans="2:12" ht="14.45" hidden="1" customHeight="1">
      <c r="B44" s="16"/>
      <c r="L44" s="16"/>
    </row>
    <row r="45" spans="2:12" ht="14.45" hidden="1" customHeight="1">
      <c r="B45" s="16"/>
      <c r="L45" s="16"/>
    </row>
    <row r="46" spans="2:12" ht="14.45" hidden="1" customHeight="1">
      <c r="B46" s="16"/>
      <c r="L46" s="16"/>
    </row>
    <row r="47" spans="2:12" ht="14.45" hidden="1" customHeight="1">
      <c r="B47" s="16"/>
      <c r="L47" s="16"/>
    </row>
    <row r="48" spans="2:12" ht="14.45" hidden="1" customHeight="1">
      <c r="B48" s="16"/>
      <c r="L48" s="16"/>
    </row>
    <row r="49" spans="2:12" ht="14.45" hidden="1" customHeight="1">
      <c r="B49" s="16"/>
      <c r="L49" s="16"/>
    </row>
    <row r="50" spans="2:12" s="1" customFormat="1" ht="14.45" hidden="1" customHeight="1">
      <c r="B50" s="28"/>
      <c r="D50" s="40" t="s">
        <v>45</v>
      </c>
      <c r="E50" s="41"/>
      <c r="F50" s="41"/>
      <c r="G50" s="40" t="s">
        <v>46</v>
      </c>
      <c r="H50" s="41"/>
      <c r="I50" s="41"/>
      <c r="J50" s="41"/>
      <c r="K50" s="41"/>
      <c r="L50" s="28"/>
    </row>
    <row r="51" spans="2:12" ht="11.25" hidden="1">
      <c r="B51" s="16"/>
      <c r="L51" s="16"/>
    </row>
    <row r="52" spans="2:12" ht="11.25" hidden="1">
      <c r="B52" s="16"/>
      <c r="L52" s="16"/>
    </row>
    <row r="53" spans="2:12" ht="11.25" hidden="1">
      <c r="B53" s="16"/>
      <c r="L53" s="16"/>
    </row>
    <row r="54" spans="2:12" ht="11.25" hidden="1">
      <c r="B54" s="16"/>
      <c r="L54" s="16"/>
    </row>
    <row r="55" spans="2:12" ht="11.25" hidden="1">
      <c r="B55" s="16"/>
      <c r="L55" s="16"/>
    </row>
    <row r="56" spans="2:12" ht="11.25" hidden="1">
      <c r="B56" s="16"/>
      <c r="L56" s="16"/>
    </row>
    <row r="57" spans="2:12" ht="11.25" hidden="1">
      <c r="B57" s="16"/>
      <c r="L57" s="16"/>
    </row>
    <row r="58" spans="2:12" ht="11.25" hidden="1">
      <c r="B58" s="16"/>
      <c r="L58" s="16"/>
    </row>
    <row r="59" spans="2:12" ht="11.25" hidden="1">
      <c r="B59" s="16"/>
      <c r="L59" s="16"/>
    </row>
    <row r="60" spans="2:12" ht="11.25" hidden="1">
      <c r="B60" s="16"/>
      <c r="L60" s="16"/>
    </row>
    <row r="61" spans="2:12" s="1" customFormat="1" ht="12.75" hidden="1">
      <c r="B61" s="28"/>
      <c r="D61" s="42" t="s">
        <v>47</v>
      </c>
      <c r="E61" s="30"/>
      <c r="F61" s="101" t="s">
        <v>48</v>
      </c>
      <c r="G61" s="42" t="s">
        <v>47</v>
      </c>
      <c r="H61" s="30"/>
      <c r="I61" s="30"/>
      <c r="J61" s="102" t="s">
        <v>48</v>
      </c>
      <c r="K61" s="30"/>
      <c r="L61" s="28"/>
    </row>
    <row r="62" spans="2:12" ht="11.25" hidden="1">
      <c r="B62" s="16"/>
      <c r="L62" s="16"/>
    </row>
    <row r="63" spans="2:12" ht="11.25" hidden="1">
      <c r="B63" s="16"/>
      <c r="L63" s="16"/>
    </row>
    <row r="64" spans="2:12" ht="11.25" hidden="1">
      <c r="B64" s="16"/>
      <c r="L64" s="16"/>
    </row>
    <row r="65" spans="2:12" s="1" customFormat="1" ht="12.75" hidden="1">
      <c r="B65" s="28"/>
      <c r="D65" s="40" t="s">
        <v>49</v>
      </c>
      <c r="E65" s="41"/>
      <c r="F65" s="41"/>
      <c r="G65" s="40" t="s">
        <v>50</v>
      </c>
      <c r="H65" s="41"/>
      <c r="I65" s="41"/>
      <c r="J65" s="41"/>
      <c r="K65" s="41"/>
      <c r="L65" s="28"/>
    </row>
    <row r="66" spans="2:12" ht="11.25" hidden="1">
      <c r="B66" s="16"/>
      <c r="L66" s="16"/>
    </row>
    <row r="67" spans="2:12" ht="11.25" hidden="1">
      <c r="B67" s="16"/>
      <c r="L67" s="16"/>
    </row>
    <row r="68" spans="2:12" ht="11.25" hidden="1">
      <c r="B68" s="16"/>
      <c r="L68" s="16"/>
    </row>
    <row r="69" spans="2:12" ht="11.25" hidden="1">
      <c r="B69" s="16"/>
      <c r="L69" s="16"/>
    </row>
    <row r="70" spans="2:12" ht="11.25" hidden="1">
      <c r="B70" s="16"/>
      <c r="L70" s="16"/>
    </row>
    <row r="71" spans="2:12" ht="11.25" hidden="1">
      <c r="B71" s="16"/>
      <c r="L71" s="16"/>
    </row>
    <row r="72" spans="2:12" ht="11.25" hidden="1">
      <c r="B72" s="16"/>
      <c r="L72" s="16"/>
    </row>
    <row r="73" spans="2:12" ht="11.25" hidden="1">
      <c r="B73" s="16"/>
      <c r="L73" s="16"/>
    </row>
    <row r="74" spans="2:12" ht="11.25" hidden="1">
      <c r="B74" s="16"/>
      <c r="L74" s="16"/>
    </row>
    <row r="75" spans="2:12" ht="11.25" hidden="1">
      <c r="B75" s="16"/>
      <c r="L75" s="16"/>
    </row>
    <row r="76" spans="2:12" s="1" customFormat="1" ht="12.75" hidden="1">
      <c r="B76" s="28"/>
      <c r="D76" s="42" t="s">
        <v>47</v>
      </c>
      <c r="E76" s="30"/>
      <c r="F76" s="101" t="s">
        <v>48</v>
      </c>
      <c r="G76" s="42" t="s">
        <v>47</v>
      </c>
      <c r="H76" s="30"/>
      <c r="I76" s="30"/>
      <c r="J76" s="102" t="s">
        <v>48</v>
      </c>
      <c r="K76" s="30"/>
      <c r="L76" s="28"/>
    </row>
    <row r="77" spans="2:12" s="1" customFormat="1" ht="14.45" hidden="1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78" spans="2:12" ht="11.25" hidden="1"/>
    <row r="79" spans="2:12" ht="11.25" hidden="1"/>
    <row r="80" spans="2:12" ht="11.25" hidden="1"/>
    <row r="81" spans="2:47" s="1" customFormat="1" ht="6.95" hidden="1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hidden="1" customHeight="1">
      <c r="B82" s="28"/>
      <c r="C82" s="17" t="s">
        <v>106</v>
      </c>
      <c r="L82" s="28"/>
    </row>
    <row r="83" spans="2:47" s="1" customFormat="1" ht="6.95" hidden="1" customHeight="1">
      <c r="B83" s="28"/>
      <c r="L83" s="28"/>
    </row>
    <row r="84" spans="2:47" s="1" customFormat="1" ht="12" hidden="1" customHeight="1">
      <c r="B84" s="28"/>
      <c r="C84" s="23" t="s">
        <v>15</v>
      </c>
      <c r="L84" s="28"/>
    </row>
    <row r="85" spans="2:47" s="1" customFormat="1" ht="16.5" hidden="1" customHeight="1">
      <c r="B85" s="28"/>
      <c r="E85" s="210" t="str">
        <f>E7</f>
        <v>ZSS_Detvan_(rozpocet)</v>
      </c>
      <c r="F85" s="211"/>
      <c r="G85" s="211"/>
      <c r="H85" s="211"/>
      <c r="L85" s="28"/>
    </row>
    <row r="86" spans="2:47" s="1" customFormat="1" ht="12" hidden="1" customHeight="1">
      <c r="B86" s="28"/>
      <c r="C86" s="23" t="s">
        <v>104</v>
      </c>
      <c r="L86" s="28"/>
    </row>
    <row r="87" spans="2:47" s="1" customFormat="1" ht="16.5" hidden="1" customHeight="1">
      <c r="B87" s="28"/>
      <c r="E87" s="168" t="str">
        <f>E9</f>
        <v>SO 01.5 - VZT</v>
      </c>
      <c r="F87" s="212"/>
      <c r="G87" s="212"/>
      <c r="H87" s="212"/>
      <c r="L87" s="28"/>
    </row>
    <row r="88" spans="2:47" s="1" customFormat="1" ht="6.95" hidden="1" customHeight="1">
      <c r="B88" s="28"/>
      <c r="L88" s="28"/>
    </row>
    <row r="89" spans="2:47" s="1" customFormat="1" ht="12" hidden="1" customHeight="1">
      <c r="B89" s="28"/>
      <c r="C89" s="23" t="s">
        <v>19</v>
      </c>
      <c r="F89" s="21" t="str">
        <f>F12</f>
        <v xml:space="preserve"> </v>
      </c>
      <c r="I89" s="23" t="s">
        <v>21</v>
      </c>
      <c r="J89" s="51" t="str">
        <f>IF(J12="","",J12)</f>
        <v>21. 2. 2025</v>
      </c>
      <c r="L89" s="28"/>
    </row>
    <row r="90" spans="2:47" s="1" customFormat="1" ht="6.95" hidden="1" customHeight="1">
      <c r="B90" s="28"/>
      <c r="L90" s="28"/>
    </row>
    <row r="91" spans="2:47" s="1" customFormat="1" ht="15.2" hidden="1" customHeight="1">
      <c r="B91" s="28"/>
      <c r="C91" s="23" t="s">
        <v>23</v>
      </c>
      <c r="F91" s="21" t="str">
        <f>E15</f>
        <v xml:space="preserve"> </v>
      </c>
      <c r="I91" s="23" t="s">
        <v>28</v>
      </c>
      <c r="J91" s="26" t="str">
        <f>E21</f>
        <v xml:space="preserve"> </v>
      </c>
      <c r="L91" s="28"/>
    </row>
    <row r="92" spans="2:47" s="1" customFormat="1" ht="15.2" hidden="1" customHeight="1">
      <c r="B92" s="28"/>
      <c r="C92" s="23" t="s">
        <v>26</v>
      </c>
      <c r="F92" s="21" t="str">
        <f>IF(E18="","",E18)</f>
        <v>Vyplň údaj</v>
      </c>
      <c r="I92" s="23" t="s">
        <v>30</v>
      </c>
      <c r="J92" s="26" t="str">
        <f>E24</f>
        <v xml:space="preserve"> </v>
      </c>
      <c r="L92" s="28"/>
    </row>
    <row r="93" spans="2:47" s="1" customFormat="1" ht="10.35" hidden="1" customHeight="1">
      <c r="B93" s="28"/>
      <c r="L93" s="28"/>
    </row>
    <row r="94" spans="2:47" s="1" customFormat="1" ht="29.25" hidden="1" customHeight="1">
      <c r="B94" s="28"/>
      <c r="C94" s="103" t="s">
        <v>107</v>
      </c>
      <c r="D94" s="95"/>
      <c r="E94" s="95"/>
      <c r="F94" s="95"/>
      <c r="G94" s="95"/>
      <c r="H94" s="95"/>
      <c r="I94" s="95"/>
      <c r="J94" s="104" t="s">
        <v>108</v>
      </c>
      <c r="K94" s="95"/>
      <c r="L94" s="28"/>
    </row>
    <row r="95" spans="2:47" s="1" customFormat="1" ht="10.35" hidden="1" customHeight="1">
      <c r="B95" s="28"/>
      <c r="L95" s="28"/>
    </row>
    <row r="96" spans="2:47" s="1" customFormat="1" ht="22.9" hidden="1" customHeight="1">
      <c r="B96" s="28"/>
      <c r="C96" s="105" t="s">
        <v>109</v>
      </c>
      <c r="J96" s="65">
        <f>J122</f>
        <v>0</v>
      </c>
      <c r="L96" s="28"/>
      <c r="AU96" s="13" t="s">
        <v>110</v>
      </c>
    </row>
    <row r="97" spans="2:12" s="8" customFormat="1" ht="24.95" hidden="1" customHeight="1">
      <c r="B97" s="106"/>
      <c r="D97" s="107" t="s">
        <v>111</v>
      </c>
      <c r="E97" s="108"/>
      <c r="F97" s="108"/>
      <c r="G97" s="108"/>
      <c r="H97" s="108"/>
      <c r="I97" s="108"/>
      <c r="J97" s="109">
        <f>J123</f>
        <v>0</v>
      </c>
      <c r="L97" s="106"/>
    </row>
    <row r="98" spans="2:12" s="9" customFormat="1" ht="19.899999999999999" hidden="1" customHeight="1">
      <c r="B98" s="110"/>
      <c r="D98" s="111" t="s">
        <v>2315</v>
      </c>
      <c r="E98" s="112"/>
      <c r="F98" s="112"/>
      <c r="G98" s="112"/>
      <c r="H98" s="112"/>
      <c r="I98" s="112"/>
      <c r="J98" s="113">
        <f>J124</f>
        <v>0</v>
      </c>
      <c r="L98" s="110"/>
    </row>
    <row r="99" spans="2:12" s="8" customFormat="1" ht="24.95" hidden="1" customHeight="1">
      <c r="B99" s="106"/>
      <c r="D99" s="107" t="s">
        <v>2316</v>
      </c>
      <c r="E99" s="108"/>
      <c r="F99" s="108"/>
      <c r="G99" s="108"/>
      <c r="H99" s="108"/>
      <c r="I99" s="108"/>
      <c r="J99" s="109">
        <f>J138</f>
        <v>0</v>
      </c>
      <c r="L99" s="106"/>
    </row>
    <row r="100" spans="2:12" s="9" customFormat="1" ht="19.899999999999999" hidden="1" customHeight="1">
      <c r="B100" s="110"/>
      <c r="D100" s="111" t="s">
        <v>123</v>
      </c>
      <c r="E100" s="112"/>
      <c r="F100" s="112"/>
      <c r="G100" s="112"/>
      <c r="H100" s="112"/>
      <c r="I100" s="112"/>
      <c r="J100" s="113">
        <f>J139</f>
        <v>0</v>
      </c>
      <c r="L100" s="110"/>
    </row>
    <row r="101" spans="2:12" s="8" customFormat="1" ht="24.95" hidden="1" customHeight="1">
      <c r="B101" s="106"/>
      <c r="D101" s="107" t="s">
        <v>138</v>
      </c>
      <c r="E101" s="108"/>
      <c r="F101" s="108"/>
      <c r="G101" s="108"/>
      <c r="H101" s="108"/>
      <c r="I101" s="108"/>
      <c r="J101" s="109">
        <f>J144</f>
        <v>0</v>
      </c>
      <c r="L101" s="106"/>
    </row>
    <row r="102" spans="2:12" s="9" customFormat="1" ht="19.899999999999999" hidden="1" customHeight="1">
      <c r="B102" s="110"/>
      <c r="D102" s="111" t="s">
        <v>140</v>
      </c>
      <c r="E102" s="112"/>
      <c r="F102" s="112"/>
      <c r="G102" s="112"/>
      <c r="H102" s="112"/>
      <c r="I102" s="112"/>
      <c r="J102" s="113">
        <f>J145</f>
        <v>0</v>
      </c>
      <c r="L102" s="110"/>
    </row>
    <row r="103" spans="2:12" s="1" customFormat="1" ht="21.75" hidden="1" customHeight="1">
      <c r="B103" s="28"/>
      <c r="L103" s="28"/>
    </row>
    <row r="104" spans="2:12" s="1" customFormat="1" ht="6.95" hidden="1" customHeight="1">
      <c r="B104" s="43"/>
      <c r="C104" s="44"/>
      <c r="D104" s="44"/>
      <c r="E104" s="44"/>
      <c r="F104" s="44"/>
      <c r="G104" s="44"/>
      <c r="H104" s="44"/>
      <c r="I104" s="44"/>
      <c r="J104" s="44"/>
      <c r="K104" s="44"/>
      <c r="L104" s="28"/>
    </row>
    <row r="105" spans="2:12" ht="11.25" hidden="1"/>
    <row r="106" spans="2:12" ht="11.25" hidden="1"/>
    <row r="107" spans="2:12" ht="11.25" hidden="1"/>
    <row r="108" spans="2:12" s="1" customFormat="1" ht="6.95" customHeight="1">
      <c r="B108" s="45"/>
      <c r="C108" s="46"/>
      <c r="D108" s="46"/>
      <c r="E108" s="46"/>
      <c r="F108" s="46"/>
      <c r="G108" s="46"/>
      <c r="H108" s="46"/>
      <c r="I108" s="46"/>
      <c r="J108" s="46"/>
      <c r="K108" s="46"/>
      <c r="L108" s="28"/>
    </row>
    <row r="109" spans="2:12" s="1" customFormat="1" ht="24.95" customHeight="1">
      <c r="B109" s="28"/>
      <c r="C109" s="17" t="s">
        <v>143</v>
      </c>
      <c r="L109" s="28"/>
    </row>
    <row r="110" spans="2:12" s="1" customFormat="1" ht="6.95" customHeight="1">
      <c r="B110" s="28"/>
      <c r="L110" s="28"/>
    </row>
    <row r="111" spans="2:12" s="1" customFormat="1" ht="12" customHeight="1">
      <c r="B111" s="28"/>
      <c r="C111" s="23" t="s">
        <v>15</v>
      </c>
      <c r="L111" s="28"/>
    </row>
    <row r="112" spans="2:12" s="1" customFormat="1" ht="16.5" customHeight="1">
      <c r="B112" s="28"/>
      <c r="E112" s="210" t="str">
        <f>E7</f>
        <v>ZSS_Detvan_(rozpocet)</v>
      </c>
      <c r="F112" s="211"/>
      <c r="G112" s="211"/>
      <c r="H112" s="211"/>
      <c r="L112" s="28"/>
    </row>
    <row r="113" spans="2:65" s="1" customFormat="1" ht="12" customHeight="1">
      <c r="B113" s="28"/>
      <c r="C113" s="23" t="s">
        <v>104</v>
      </c>
      <c r="L113" s="28"/>
    </row>
    <row r="114" spans="2:65" s="1" customFormat="1" ht="16.5" customHeight="1">
      <c r="B114" s="28"/>
      <c r="E114" s="168" t="str">
        <f>E9</f>
        <v>SO 01.5 - VZT</v>
      </c>
      <c r="F114" s="212"/>
      <c r="G114" s="212"/>
      <c r="H114" s="212"/>
      <c r="L114" s="28"/>
    </row>
    <row r="115" spans="2:65" s="1" customFormat="1" ht="6.95" customHeight="1">
      <c r="B115" s="28"/>
      <c r="L115" s="28"/>
    </row>
    <row r="116" spans="2:65" s="1" customFormat="1" ht="12" customHeight="1">
      <c r="B116" s="28"/>
      <c r="C116" s="23" t="s">
        <v>19</v>
      </c>
      <c r="F116" s="21" t="str">
        <f>F12</f>
        <v xml:space="preserve"> </v>
      </c>
      <c r="I116" s="23" t="s">
        <v>21</v>
      </c>
      <c r="J116" s="51" t="str">
        <f>IF(J12="","",J12)</f>
        <v>21. 2. 2025</v>
      </c>
      <c r="L116" s="28"/>
    </row>
    <row r="117" spans="2:65" s="1" customFormat="1" ht="6.95" customHeight="1">
      <c r="B117" s="28"/>
      <c r="L117" s="28"/>
    </row>
    <row r="118" spans="2:65" s="1" customFormat="1" ht="15.2" customHeight="1">
      <c r="B118" s="28"/>
      <c r="C118" s="23" t="s">
        <v>23</v>
      </c>
      <c r="F118" s="21" t="str">
        <f>E15</f>
        <v xml:space="preserve"> </v>
      </c>
      <c r="I118" s="23" t="s">
        <v>28</v>
      </c>
      <c r="J118" s="26" t="str">
        <f>E21</f>
        <v xml:space="preserve"> </v>
      </c>
      <c r="L118" s="28"/>
    </row>
    <row r="119" spans="2:65" s="1" customFormat="1" ht="15.2" customHeight="1">
      <c r="B119" s="28"/>
      <c r="C119" s="23" t="s">
        <v>26</v>
      </c>
      <c r="F119" s="21" t="str">
        <f>IF(E18="","",E18)</f>
        <v>Vyplň údaj</v>
      </c>
      <c r="I119" s="23" t="s">
        <v>30</v>
      </c>
      <c r="J119" s="26" t="str">
        <f>E24</f>
        <v xml:space="preserve"> </v>
      </c>
      <c r="L119" s="28"/>
    </row>
    <row r="120" spans="2:65" s="1" customFormat="1" ht="10.35" customHeight="1">
      <c r="B120" s="28"/>
      <c r="L120" s="28"/>
    </row>
    <row r="121" spans="2:65" s="10" customFormat="1" ht="29.25" customHeight="1">
      <c r="B121" s="114"/>
      <c r="C121" s="115" t="s">
        <v>144</v>
      </c>
      <c r="D121" s="116" t="s">
        <v>57</v>
      </c>
      <c r="E121" s="116" t="s">
        <v>53</v>
      </c>
      <c r="F121" s="116" t="s">
        <v>54</v>
      </c>
      <c r="G121" s="116" t="s">
        <v>145</v>
      </c>
      <c r="H121" s="116" t="s">
        <v>146</v>
      </c>
      <c r="I121" s="116" t="s">
        <v>147</v>
      </c>
      <c r="J121" s="117" t="s">
        <v>108</v>
      </c>
      <c r="K121" s="118" t="s">
        <v>148</v>
      </c>
      <c r="L121" s="114"/>
      <c r="M121" s="58" t="s">
        <v>1</v>
      </c>
      <c r="N121" s="59" t="s">
        <v>36</v>
      </c>
      <c r="O121" s="59" t="s">
        <v>149</v>
      </c>
      <c r="P121" s="59" t="s">
        <v>150</v>
      </c>
      <c r="Q121" s="59" t="s">
        <v>151</v>
      </c>
      <c r="R121" s="59" t="s">
        <v>152</v>
      </c>
      <c r="S121" s="59" t="s">
        <v>153</v>
      </c>
      <c r="T121" s="60" t="s">
        <v>154</v>
      </c>
    </row>
    <row r="122" spans="2:65" s="1" customFormat="1" ht="22.9" customHeight="1">
      <c r="B122" s="28"/>
      <c r="C122" s="63" t="s">
        <v>109</v>
      </c>
      <c r="J122" s="119">
        <f>BK122</f>
        <v>0</v>
      </c>
      <c r="L122" s="28"/>
      <c r="M122" s="61"/>
      <c r="N122" s="52"/>
      <c r="O122" s="52"/>
      <c r="P122" s="120">
        <f>P123+P138+P144</f>
        <v>0</v>
      </c>
      <c r="Q122" s="52"/>
      <c r="R122" s="120">
        <f>R123+R138+R144</f>
        <v>0</v>
      </c>
      <c r="S122" s="52"/>
      <c r="T122" s="121">
        <f>T123+T138+T144</f>
        <v>0</v>
      </c>
      <c r="AT122" s="13" t="s">
        <v>71</v>
      </c>
      <c r="AU122" s="13" t="s">
        <v>110</v>
      </c>
      <c r="BK122" s="122">
        <f>BK123+BK138+BK144</f>
        <v>0</v>
      </c>
    </row>
    <row r="123" spans="2:65" s="11" customFormat="1" ht="25.9" customHeight="1">
      <c r="B123" s="123"/>
      <c r="D123" s="124" t="s">
        <v>71</v>
      </c>
      <c r="E123" s="125" t="s">
        <v>155</v>
      </c>
      <c r="F123" s="125" t="s">
        <v>156</v>
      </c>
      <c r="I123" s="126"/>
      <c r="J123" s="127">
        <f>BK123</f>
        <v>0</v>
      </c>
      <c r="L123" s="123"/>
      <c r="M123" s="128"/>
      <c r="P123" s="129">
        <f>P124</f>
        <v>0</v>
      </c>
      <c r="R123" s="129">
        <f>R124</f>
        <v>0</v>
      </c>
      <c r="T123" s="130">
        <f>T124</f>
        <v>0</v>
      </c>
      <c r="AR123" s="124" t="s">
        <v>80</v>
      </c>
      <c r="AT123" s="131" t="s">
        <v>71</v>
      </c>
      <c r="AU123" s="131" t="s">
        <v>72</v>
      </c>
      <c r="AY123" s="124" t="s">
        <v>157</v>
      </c>
      <c r="BK123" s="132">
        <f>BK124</f>
        <v>0</v>
      </c>
    </row>
    <row r="124" spans="2:65" s="11" customFormat="1" ht="22.9" customHeight="1">
      <c r="B124" s="123"/>
      <c r="D124" s="124" t="s">
        <v>71</v>
      </c>
      <c r="E124" s="133" t="s">
        <v>189</v>
      </c>
      <c r="F124" s="133" t="s">
        <v>2317</v>
      </c>
      <c r="I124" s="126"/>
      <c r="J124" s="134">
        <f>BK124</f>
        <v>0</v>
      </c>
      <c r="L124" s="123"/>
      <c r="M124" s="128"/>
      <c r="P124" s="129">
        <f>SUM(P125:P137)</f>
        <v>0</v>
      </c>
      <c r="R124" s="129">
        <f>SUM(R125:R137)</f>
        <v>0</v>
      </c>
      <c r="T124" s="130">
        <f>SUM(T125:T137)</f>
        <v>0</v>
      </c>
      <c r="AR124" s="124" t="s">
        <v>80</v>
      </c>
      <c r="AT124" s="131" t="s">
        <v>71</v>
      </c>
      <c r="AU124" s="131" t="s">
        <v>80</v>
      </c>
      <c r="AY124" s="124" t="s">
        <v>157</v>
      </c>
      <c r="BK124" s="132">
        <f>SUM(BK125:BK137)</f>
        <v>0</v>
      </c>
    </row>
    <row r="125" spans="2:65" s="1" customFormat="1" ht="24.2" customHeight="1">
      <c r="B125" s="135"/>
      <c r="C125" s="136" t="s">
        <v>80</v>
      </c>
      <c r="D125" s="136" t="s">
        <v>159</v>
      </c>
      <c r="E125" s="137" t="s">
        <v>2318</v>
      </c>
      <c r="F125" s="138" t="s">
        <v>2319</v>
      </c>
      <c r="G125" s="139" t="s">
        <v>1340</v>
      </c>
      <c r="H125" s="140">
        <v>30</v>
      </c>
      <c r="I125" s="141"/>
      <c r="J125" s="142">
        <f t="shared" ref="J125:J137" si="0">ROUND(I125*H125,2)</f>
        <v>0</v>
      </c>
      <c r="K125" s="143"/>
      <c r="L125" s="28"/>
      <c r="M125" s="144" t="s">
        <v>1</v>
      </c>
      <c r="N125" s="145" t="s">
        <v>38</v>
      </c>
      <c r="P125" s="146">
        <f t="shared" ref="P125:P137" si="1">O125*H125</f>
        <v>0</v>
      </c>
      <c r="Q125" s="146">
        <v>0</v>
      </c>
      <c r="R125" s="146">
        <f t="shared" ref="R125:R137" si="2">Q125*H125</f>
        <v>0</v>
      </c>
      <c r="S125" s="146">
        <v>0</v>
      </c>
      <c r="T125" s="147">
        <f t="shared" ref="T125:T137" si="3">S125*H125</f>
        <v>0</v>
      </c>
      <c r="AR125" s="148" t="s">
        <v>163</v>
      </c>
      <c r="AT125" s="148" t="s">
        <v>159</v>
      </c>
      <c r="AU125" s="148" t="s">
        <v>164</v>
      </c>
      <c r="AY125" s="13" t="s">
        <v>157</v>
      </c>
      <c r="BE125" s="149">
        <f t="shared" ref="BE125:BE137" si="4">IF(N125="základná",J125,0)</f>
        <v>0</v>
      </c>
      <c r="BF125" s="149">
        <f t="shared" ref="BF125:BF137" si="5">IF(N125="znížená",J125,0)</f>
        <v>0</v>
      </c>
      <c r="BG125" s="149">
        <f t="shared" ref="BG125:BG137" si="6">IF(N125="zákl. prenesená",J125,0)</f>
        <v>0</v>
      </c>
      <c r="BH125" s="149">
        <f t="shared" ref="BH125:BH137" si="7">IF(N125="zníž. prenesená",J125,0)</f>
        <v>0</v>
      </c>
      <c r="BI125" s="149">
        <f t="shared" ref="BI125:BI137" si="8">IF(N125="nulová",J125,0)</f>
        <v>0</v>
      </c>
      <c r="BJ125" s="13" t="s">
        <v>164</v>
      </c>
      <c r="BK125" s="149">
        <f t="shared" ref="BK125:BK137" si="9">ROUND(I125*H125,2)</f>
        <v>0</v>
      </c>
      <c r="BL125" s="13" t="s">
        <v>163</v>
      </c>
      <c r="BM125" s="148" t="s">
        <v>164</v>
      </c>
    </row>
    <row r="126" spans="2:65" s="1" customFormat="1" ht="24.2" customHeight="1">
      <c r="B126" s="135"/>
      <c r="C126" s="136" t="s">
        <v>164</v>
      </c>
      <c r="D126" s="136" t="s">
        <v>159</v>
      </c>
      <c r="E126" s="137" t="s">
        <v>2320</v>
      </c>
      <c r="F126" s="138" t="s">
        <v>2321</v>
      </c>
      <c r="G126" s="139" t="s">
        <v>1340</v>
      </c>
      <c r="H126" s="140">
        <v>240</v>
      </c>
      <c r="I126" s="141"/>
      <c r="J126" s="142">
        <f t="shared" si="0"/>
        <v>0</v>
      </c>
      <c r="K126" s="143"/>
      <c r="L126" s="28"/>
      <c r="M126" s="144" t="s">
        <v>1</v>
      </c>
      <c r="N126" s="145" t="s">
        <v>38</v>
      </c>
      <c r="P126" s="146">
        <f t="shared" si="1"/>
        <v>0</v>
      </c>
      <c r="Q126" s="146">
        <v>0</v>
      </c>
      <c r="R126" s="146">
        <f t="shared" si="2"/>
        <v>0</v>
      </c>
      <c r="S126" s="146">
        <v>0</v>
      </c>
      <c r="T126" s="147">
        <f t="shared" si="3"/>
        <v>0</v>
      </c>
      <c r="AR126" s="148" t="s">
        <v>163</v>
      </c>
      <c r="AT126" s="148" t="s">
        <v>159</v>
      </c>
      <c r="AU126" s="148" t="s">
        <v>164</v>
      </c>
      <c r="AY126" s="13" t="s">
        <v>157</v>
      </c>
      <c r="BE126" s="149">
        <f t="shared" si="4"/>
        <v>0</v>
      </c>
      <c r="BF126" s="149">
        <f t="shared" si="5"/>
        <v>0</v>
      </c>
      <c r="BG126" s="149">
        <f t="shared" si="6"/>
        <v>0</v>
      </c>
      <c r="BH126" s="149">
        <f t="shared" si="7"/>
        <v>0</v>
      </c>
      <c r="BI126" s="149">
        <f t="shared" si="8"/>
        <v>0</v>
      </c>
      <c r="BJ126" s="13" t="s">
        <v>164</v>
      </c>
      <c r="BK126" s="149">
        <f t="shared" si="9"/>
        <v>0</v>
      </c>
      <c r="BL126" s="13" t="s">
        <v>163</v>
      </c>
      <c r="BM126" s="148" t="s">
        <v>163</v>
      </c>
    </row>
    <row r="127" spans="2:65" s="1" customFormat="1" ht="24.2" customHeight="1">
      <c r="B127" s="135"/>
      <c r="C127" s="136" t="s">
        <v>168</v>
      </c>
      <c r="D127" s="136" t="s">
        <v>159</v>
      </c>
      <c r="E127" s="137" t="s">
        <v>2322</v>
      </c>
      <c r="F127" s="138" t="s">
        <v>2323</v>
      </c>
      <c r="G127" s="139" t="s">
        <v>1340</v>
      </c>
      <c r="H127" s="140">
        <v>45</v>
      </c>
      <c r="I127" s="141"/>
      <c r="J127" s="142">
        <f t="shared" si="0"/>
        <v>0</v>
      </c>
      <c r="K127" s="143"/>
      <c r="L127" s="28"/>
      <c r="M127" s="144" t="s">
        <v>1</v>
      </c>
      <c r="N127" s="145" t="s">
        <v>38</v>
      </c>
      <c r="P127" s="146">
        <f t="shared" si="1"/>
        <v>0</v>
      </c>
      <c r="Q127" s="146">
        <v>0</v>
      </c>
      <c r="R127" s="146">
        <f t="shared" si="2"/>
        <v>0</v>
      </c>
      <c r="S127" s="146">
        <v>0</v>
      </c>
      <c r="T127" s="147">
        <f t="shared" si="3"/>
        <v>0</v>
      </c>
      <c r="AR127" s="148" t="s">
        <v>163</v>
      </c>
      <c r="AT127" s="148" t="s">
        <v>159</v>
      </c>
      <c r="AU127" s="148" t="s">
        <v>164</v>
      </c>
      <c r="AY127" s="13" t="s">
        <v>157</v>
      </c>
      <c r="BE127" s="149">
        <f t="shared" si="4"/>
        <v>0</v>
      </c>
      <c r="BF127" s="149">
        <f t="shared" si="5"/>
        <v>0</v>
      </c>
      <c r="BG127" s="149">
        <f t="shared" si="6"/>
        <v>0</v>
      </c>
      <c r="BH127" s="149">
        <f t="shared" si="7"/>
        <v>0</v>
      </c>
      <c r="BI127" s="149">
        <f t="shared" si="8"/>
        <v>0</v>
      </c>
      <c r="BJ127" s="13" t="s">
        <v>164</v>
      </c>
      <c r="BK127" s="149">
        <f t="shared" si="9"/>
        <v>0</v>
      </c>
      <c r="BL127" s="13" t="s">
        <v>163</v>
      </c>
      <c r="BM127" s="148" t="s">
        <v>171</v>
      </c>
    </row>
    <row r="128" spans="2:65" s="1" customFormat="1" ht="24.2" customHeight="1">
      <c r="B128" s="135"/>
      <c r="C128" s="136" t="s">
        <v>163</v>
      </c>
      <c r="D128" s="136" t="s">
        <v>159</v>
      </c>
      <c r="E128" s="137" t="s">
        <v>2324</v>
      </c>
      <c r="F128" s="138" t="s">
        <v>2325</v>
      </c>
      <c r="G128" s="139" t="s">
        <v>1340</v>
      </c>
      <c r="H128" s="140">
        <v>40</v>
      </c>
      <c r="I128" s="141"/>
      <c r="J128" s="142">
        <f t="shared" si="0"/>
        <v>0</v>
      </c>
      <c r="K128" s="143"/>
      <c r="L128" s="28"/>
      <c r="M128" s="144" t="s">
        <v>1</v>
      </c>
      <c r="N128" s="145" t="s">
        <v>38</v>
      </c>
      <c r="P128" s="146">
        <f t="shared" si="1"/>
        <v>0</v>
      </c>
      <c r="Q128" s="146">
        <v>0</v>
      </c>
      <c r="R128" s="146">
        <f t="shared" si="2"/>
        <v>0</v>
      </c>
      <c r="S128" s="146">
        <v>0</v>
      </c>
      <c r="T128" s="147">
        <f t="shared" si="3"/>
        <v>0</v>
      </c>
      <c r="AR128" s="148" t="s">
        <v>163</v>
      </c>
      <c r="AT128" s="148" t="s">
        <v>159</v>
      </c>
      <c r="AU128" s="148" t="s">
        <v>164</v>
      </c>
      <c r="AY128" s="13" t="s">
        <v>157</v>
      </c>
      <c r="BE128" s="149">
        <f t="shared" si="4"/>
        <v>0</v>
      </c>
      <c r="BF128" s="149">
        <f t="shared" si="5"/>
        <v>0</v>
      </c>
      <c r="BG128" s="149">
        <f t="shared" si="6"/>
        <v>0</v>
      </c>
      <c r="BH128" s="149">
        <f t="shared" si="7"/>
        <v>0</v>
      </c>
      <c r="BI128" s="149">
        <f t="shared" si="8"/>
        <v>0</v>
      </c>
      <c r="BJ128" s="13" t="s">
        <v>164</v>
      </c>
      <c r="BK128" s="149">
        <f t="shared" si="9"/>
        <v>0</v>
      </c>
      <c r="BL128" s="13" t="s">
        <v>163</v>
      </c>
      <c r="BM128" s="148" t="s">
        <v>174</v>
      </c>
    </row>
    <row r="129" spans="2:65" s="1" customFormat="1" ht="24.2" customHeight="1">
      <c r="B129" s="135"/>
      <c r="C129" s="136" t="s">
        <v>175</v>
      </c>
      <c r="D129" s="136" t="s">
        <v>159</v>
      </c>
      <c r="E129" s="137" t="s">
        <v>2326</v>
      </c>
      <c r="F129" s="138" t="s">
        <v>2327</v>
      </c>
      <c r="G129" s="139" t="s">
        <v>1340</v>
      </c>
      <c r="H129" s="140">
        <v>40</v>
      </c>
      <c r="I129" s="141"/>
      <c r="J129" s="142">
        <f t="shared" si="0"/>
        <v>0</v>
      </c>
      <c r="K129" s="143"/>
      <c r="L129" s="28"/>
      <c r="M129" s="144" t="s">
        <v>1</v>
      </c>
      <c r="N129" s="145" t="s">
        <v>38</v>
      </c>
      <c r="P129" s="146">
        <f t="shared" si="1"/>
        <v>0</v>
      </c>
      <c r="Q129" s="146">
        <v>0</v>
      </c>
      <c r="R129" s="146">
        <f t="shared" si="2"/>
        <v>0</v>
      </c>
      <c r="S129" s="146">
        <v>0</v>
      </c>
      <c r="T129" s="147">
        <f t="shared" si="3"/>
        <v>0</v>
      </c>
      <c r="AR129" s="148" t="s">
        <v>163</v>
      </c>
      <c r="AT129" s="148" t="s">
        <v>159</v>
      </c>
      <c r="AU129" s="148" t="s">
        <v>164</v>
      </c>
      <c r="AY129" s="13" t="s">
        <v>157</v>
      </c>
      <c r="BE129" s="149">
        <f t="shared" si="4"/>
        <v>0</v>
      </c>
      <c r="BF129" s="149">
        <f t="shared" si="5"/>
        <v>0</v>
      </c>
      <c r="BG129" s="149">
        <f t="shared" si="6"/>
        <v>0</v>
      </c>
      <c r="BH129" s="149">
        <f t="shared" si="7"/>
        <v>0</v>
      </c>
      <c r="BI129" s="149">
        <f t="shared" si="8"/>
        <v>0</v>
      </c>
      <c r="BJ129" s="13" t="s">
        <v>164</v>
      </c>
      <c r="BK129" s="149">
        <f t="shared" si="9"/>
        <v>0</v>
      </c>
      <c r="BL129" s="13" t="s">
        <v>163</v>
      </c>
      <c r="BM129" s="148" t="s">
        <v>178</v>
      </c>
    </row>
    <row r="130" spans="2:65" s="1" customFormat="1" ht="21.75" customHeight="1">
      <c r="B130" s="135"/>
      <c r="C130" s="136" t="s">
        <v>171</v>
      </c>
      <c r="D130" s="136" t="s">
        <v>159</v>
      </c>
      <c r="E130" s="137" t="s">
        <v>2328</v>
      </c>
      <c r="F130" s="138" t="s">
        <v>2329</v>
      </c>
      <c r="G130" s="139" t="s">
        <v>206</v>
      </c>
      <c r="H130" s="140">
        <v>0.08</v>
      </c>
      <c r="I130" s="141"/>
      <c r="J130" s="142">
        <f t="shared" si="0"/>
        <v>0</v>
      </c>
      <c r="K130" s="143"/>
      <c r="L130" s="28"/>
      <c r="M130" s="144" t="s">
        <v>1</v>
      </c>
      <c r="N130" s="145" t="s">
        <v>38</v>
      </c>
      <c r="P130" s="146">
        <f t="shared" si="1"/>
        <v>0</v>
      </c>
      <c r="Q130" s="146">
        <v>0</v>
      </c>
      <c r="R130" s="146">
        <f t="shared" si="2"/>
        <v>0</v>
      </c>
      <c r="S130" s="146">
        <v>0</v>
      </c>
      <c r="T130" s="147">
        <f t="shared" si="3"/>
        <v>0</v>
      </c>
      <c r="AR130" s="148" t="s">
        <v>163</v>
      </c>
      <c r="AT130" s="148" t="s">
        <v>159</v>
      </c>
      <c r="AU130" s="148" t="s">
        <v>164</v>
      </c>
      <c r="AY130" s="13" t="s">
        <v>157</v>
      </c>
      <c r="BE130" s="149">
        <f t="shared" si="4"/>
        <v>0</v>
      </c>
      <c r="BF130" s="149">
        <f t="shared" si="5"/>
        <v>0</v>
      </c>
      <c r="BG130" s="149">
        <f t="shared" si="6"/>
        <v>0</v>
      </c>
      <c r="BH130" s="149">
        <f t="shared" si="7"/>
        <v>0</v>
      </c>
      <c r="BI130" s="149">
        <f t="shared" si="8"/>
        <v>0</v>
      </c>
      <c r="BJ130" s="13" t="s">
        <v>164</v>
      </c>
      <c r="BK130" s="149">
        <f t="shared" si="9"/>
        <v>0</v>
      </c>
      <c r="BL130" s="13" t="s">
        <v>163</v>
      </c>
      <c r="BM130" s="148" t="s">
        <v>181</v>
      </c>
    </row>
    <row r="131" spans="2:65" s="1" customFormat="1" ht="24.2" customHeight="1">
      <c r="B131" s="135"/>
      <c r="C131" s="136" t="s">
        <v>182</v>
      </c>
      <c r="D131" s="136" t="s">
        <v>159</v>
      </c>
      <c r="E131" s="137" t="s">
        <v>2330</v>
      </c>
      <c r="F131" s="138" t="s">
        <v>2331</v>
      </c>
      <c r="G131" s="139" t="s">
        <v>206</v>
      </c>
      <c r="H131" s="140">
        <v>0.08</v>
      </c>
      <c r="I131" s="141"/>
      <c r="J131" s="142">
        <f t="shared" si="0"/>
        <v>0</v>
      </c>
      <c r="K131" s="143"/>
      <c r="L131" s="28"/>
      <c r="M131" s="144" t="s">
        <v>1</v>
      </c>
      <c r="N131" s="145" t="s">
        <v>38</v>
      </c>
      <c r="P131" s="146">
        <f t="shared" si="1"/>
        <v>0</v>
      </c>
      <c r="Q131" s="146">
        <v>0</v>
      </c>
      <c r="R131" s="146">
        <f t="shared" si="2"/>
        <v>0</v>
      </c>
      <c r="S131" s="146">
        <v>0</v>
      </c>
      <c r="T131" s="147">
        <f t="shared" si="3"/>
        <v>0</v>
      </c>
      <c r="AR131" s="148" t="s">
        <v>163</v>
      </c>
      <c r="AT131" s="148" t="s">
        <v>159</v>
      </c>
      <c r="AU131" s="148" t="s">
        <v>164</v>
      </c>
      <c r="AY131" s="13" t="s">
        <v>157</v>
      </c>
      <c r="BE131" s="149">
        <f t="shared" si="4"/>
        <v>0</v>
      </c>
      <c r="BF131" s="149">
        <f t="shared" si="5"/>
        <v>0</v>
      </c>
      <c r="BG131" s="149">
        <f t="shared" si="6"/>
        <v>0</v>
      </c>
      <c r="BH131" s="149">
        <f t="shared" si="7"/>
        <v>0</v>
      </c>
      <c r="BI131" s="149">
        <f t="shared" si="8"/>
        <v>0</v>
      </c>
      <c r="BJ131" s="13" t="s">
        <v>164</v>
      </c>
      <c r="BK131" s="149">
        <f t="shared" si="9"/>
        <v>0</v>
      </c>
      <c r="BL131" s="13" t="s">
        <v>163</v>
      </c>
      <c r="BM131" s="148" t="s">
        <v>185</v>
      </c>
    </row>
    <row r="132" spans="2:65" s="1" customFormat="1" ht="21.75" customHeight="1">
      <c r="B132" s="135"/>
      <c r="C132" s="136" t="s">
        <v>174</v>
      </c>
      <c r="D132" s="136" t="s">
        <v>159</v>
      </c>
      <c r="E132" s="137" t="s">
        <v>2332</v>
      </c>
      <c r="F132" s="138" t="s">
        <v>2333</v>
      </c>
      <c r="G132" s="139" t="s">
        <v>206</v>
      </c>
      <c r="H132" s="140">
        <v>0.08</v>
      </c>
      <c r="I132" s="141"/>
      <c r="J132" s="142">
        <f t="shared" si="0"/>
        <v>0</v>
      </c>
      <c r="K132" s="143"/>
      <c r="L132" s="28"/>
      <c r="M132" s="144" t="s">
        <v>1</v>
      </c>
      <c r="N132" s="145" t="s">
        <v>38</v>
      </c>
      <c r="P132" s="146">
        <f t="shared" si="1"/>
        <v>0</v>
      </c>
      <c r="Q132" s="146">
        <v>0</v>
      </c>
      <c r="R132" s="146">
        <f t="shared" si="2"/>
        <v>0</v>
      </c>
      <c r="S132" s="146">
        <v>0</v>
      </c>
      <c r="T132" s="147">
        <f t="shared" si="3"/>
        <v>0</v>
      </c>
      <c r="AR132" s="148" t="s">
        <v>163</v>
      </c>
      <c r="AT132" s="148" t="s">
        <v>159</v>
      </c>
      <c r="AU132" s="148" t="s">
        <v>164</v>
      </c>
      <c r="AY132" s="13" t="s">
        <v>157</v>
      </c>
      <c r="BE132" s="149">
        <f t="shared" si="4"/>
        <v>0</v>
      </c>
      <c r="BF132" s="149">
        <f t="shared" si="5"/>
        <v>0</v>
      </c>
      <c r="BG132" s="149">
        <f t="shared" si="6"/>
        <v>0</v>
      </c>
      <c r="BH132" s="149">
        <f t="shared" si="7"/>
        <v>0</v>
      </c>
      <c r="BI132" s="149">
        <f t="shared" si="8"/>
        <v>0</v>
      </c>
      <c r="BJ132" s="13" t="s">
        <v>164</v>
      </c>
      <c r="BK132" s="149">
        <f t="shared" si="9"/>
        <v>0</v>
      </c>
      <c r="BL132" s="13" t="s">
        <v>163</v>
      </c>
      <c r="BM132" s="148" t="s">
        <v>188</v>
      </c>
    </row>
    <row r="133" spans="2:65" s="1" customFormat="1" ht="24.2" customHeight="1">
      <c r="B133" s="135"/>
      <c r="C133" s="136" t="s">
        <v>189</v>
      </c>
      <c r="D133" s="136" t="s">
        <v>159</v>
      </c>
      <c r="E133" s="137" t="s">
        <v>2334</v>
      </c>
      <c r="F133" s="138" t="s">
        <v>2335</v>
      </c>
      <c r="G133" s="139" t="s">
        <v>206</v>
      </c>
      <c r="H133" s="140">
        <v>0.8</v>
      </c>
      <c r="I133" s="141"/>
      <c r="J133" s="142">
        <f t="shared" si="0"/>
        <v>0</v>
      </c>
      <c r="K133" s="143"/>
      <c r="L133" s="28"/>
      <c r="M133" s="144" t="s">
        <v>1</v>
      </c>
      <c r="N133" s="145" t="s">
        <v>38</v>
      </c>
      <c r="P133" s="146">
        <f t="shared" si="1"/>
        <v>0</v>
      </c>
      <c r="Q133" s="146">
        <v>0</v>
      </c>
      <c r="R133" s="146">
        <f t="shared" si="2"/>
        <v>0</v>
      </c>
      <c r="S133" s="146">
        <v>0</v>
      </c>
      <c r="T133" s="147">
        <f t="shared" si="3"/>
        <v>0</v>
      </c>
      <c r="AR133" s="148" t="s">
        <v>163</v>
      </c>
      <c r="AT133" s="148" t="s">
        <v>159</v>
      </c>
      <c r="AU133" s="148" t="s">
        <v>164</v>
      </c>
      <c r="AY133" s="13" t="s">
        <v>157</v>
      </c>
      <c r="BE133" s="149">
        <f t="shared" si="4"/>
        <v>0</v>
      </c>
      <c r="BF133" s="149">
        <f t="shared" si="5"/>
        <v>0</v>
      </c>
      <c r="BG133" s="149">
        <f t="shared" si="6"/>
        <v>0</v>
      </c>
      <c r="BH133" s="149">
        <f t="shared" si="7"/>
        <v>0</v>
      </c>
      <c r="BI133" s="149">
        <f t="shared" si="8"/>
        <v>0</v>
      </c>
      <c r="BJ133" s="13" t="s">
        <v>164</v>
      </c>
      <c r="BK133" s="149">
        <f t="shared" si="9"/>
        <v>0</v>
      </c>
      <c r="BL133" s="13" t="s">
        <v>163</v>
      </c>
      <c r="BM133" s="148" t="s">
        <v>192</v>
      </c>
    </row>
    <row r="134" spans="2:65" s="1" customFormat="1" ht="24.2" customHeight="1">
      <c r="B134" s="135"/>
      <c r="C134" s="136" t="s">
        <v>178</v>
      </c>
      <c r="D134" s="136" t="s">
        <v>159</v>
      </c>
      <c r="E134" s="137" t="s">
        <v>2336</v>
      </c>
      <c r="F134" s="138" t="s">
        <v>2337</v>
      </c>
      <c r="G134" s="139" t="s">
        <v>206</v>
      </c>
      <c r="H134" s="140">
        <v>0.08</v>
      </c>
      <c r="I134" s="141"/>
      <c r="J134" s="142">
        <f t="shared" si="0"/>
        <v>0</v>
      </c>
      <c r="K134" s="143"/>
      <c r="L134" s="28"/>
      <c r="M134" s="144" t="s">
        <v>1</v>
      </c>
      <c r="N134" s="145" t="s">
        <v>38</v>
      </c>
      <c r="P134" s="146">
        <f t="shared" si="1"/>
        <v>0</v>
      </c>
      <c r="Q134" s="146">
        <v>0</v>
      </c>
      <c r="R134" s="146">
        <f t="shared" si="2"/>
        <v>0</v>
      </c>
      <c r="S134" s="146">
        <v>0</v>
      </c>
      <c r="T134" s="147">
        <f t="shared" si="3"/>
        <v>0</v>
      </c>
      <c r="AR134" s="148" t="s">
        <v>163</v>
      </c>
      <c r="AT134" s="148" t="s">
        <v>159</v>
      </c>
      <c r="AU134" s="148" t="s">
        <v>164</v>
      </c>
      <c r="AY134" s="13" t="s">
        <v>157</v>
      </c>
      <c r="BE134" s="149">
        <f t="shared" si="4"/>
        <v>0</v>
      </c>
      <c r="BF134" s="149">
        <f t="shared" si="5"/>
        <v>0</v>
      </c>
      <c r="BG134" s="149">
        <f t="shared" si="6"/>
        <v>0</v>
      </c>
      <c r="BH134" s="149">
        <f t="shared" si="7"/>
        <v>0</v>
      </c>
      <c r="BI134" s="149">
        <f t="shared" si="8"/>
        <v>0</v>
      </c>
      <c r="BJ134" s="13" t="s">
        <v>164</v>
      </c>
      <c r="BK134" s="149">
        <f t="shared" si="9"/>
        <v>0</v>
      </c>
      <c r="BL134" s="13" t="s">
        <v>163</v>
      </c>
      <c r="BM134" s="148" t="s">
        <v>195</v>
      </c>
    </row>
    <row r="135" spans="2:65" s="1" customFormat="1" ht="24.2" customHeight="1">
      <c r="B135" s="135"/>
      <c r="C135" s="136" t="s">
        <v>196</v>
      </c>
      <c r="D135" s="136" t="s">
        <v>159</v>
      </c>
      <c r="E135" s="137" t="s">
        <v>2338</v>
      </c>
      <c r="F135" s="138" t="s">
        <v>2339</v>
      </c>
      <c r="G135" s="139" t="s">
        <v>206</v>
      </c>
      <c r="H135" s="140">
        <v>0.16</v>
      </c>
      <c r="I135" s="141"/>
      <c r="J135" s="142">
        <f t="shared" si="0"/>
        <v>0</v>
      </c>
      <c r="K135" s="143"/>
      <c r="L135" s="28"/>
      <c r="M135" s="144" t="s">
        <v>1</v>
      </c>
      <c r="N135" s="145" t="s">
        <v>38</v>
      </c>
      <c r="P135" s="146">
        <f t="shared" si="1"/>
        <v>0</v>
      </c>
      <c r="Q135" s="146">
        <v>0</v>
      </c>
      <c r="R135" s="146">
        <f t="shared" si="2"/>
        <v>0</v>
      </c>
      <c r="S135" s="146">
        <v>0</v>
      </c>
      <c r="T135" s="147">
        <f t="shared" si="3"/>
        <v>0</v>
      </c>
      <c r="AR135" s="148" t="s">
        <v>163</v>
      </c>
      <c r="AT135" s="148" t="s">
        <v>159</v>
      </c>
      <c r="AU135" s="148" t="s">
        <v>164</v>
      </c>
      <c r="AY135" s="13" t="s">
        <v>157</v>
      </c>
      <c r="BE135" s="149">
        <f t="shared" si="4"/>
        <v>0</v>
      </c>
      <c r="BF135" s="149">
        <f t="shared" si="5"/>
        <v>0</v>
      </c>
      <c r="BG135" s="149">
        <f t="shared" si="6"/>
        <v>0</v>
      </c>
      <c r="BH135" s="149">
        <f t="shared" si="7"/>
        <v>0</v>
      </c>
      <c r="BI135" s="149">
        <f t="shared" si="8"/>
        <v>0</v>
      </c>
      <c r="BJ135" s="13" t="s">
        <v>164</v>
      </c>
      <c r="BK135" s="149">
        <f t="shared" si="9"/>
        <v>0</v>
      </c>
      <c r="BL135" s="13" t="s">
        <v>163</v>
      </c>
      <c r="BM135" s="148" t="s">
        <v>199</v>
      </c>
    </row>
    <row r="136" spans="2:65" s="1" customFormat="1" ht="16.5" customHeight="1">
      <c r="B136" s="135"/>
      <c r="C136" s="136" t="s">
        <v>181</v>
      </c>
      <c r="D136" s="136" t="s">
        <v>159</v>
      </c>
      <c r="E136" s="137" t="s">
        <v>2340</v>
      </c>
      <c r="F136" s="138" t="s">
        <v>2341</v>
      </c>
      <c r="G136" s="139" t="s">
        <v>206</v>
      </c>
      <c r="H136" s="140">
        <v>0.08</v>
      </c>
      <c r="I136" s="141"/>
      <c r="J136" s="142">
        <f t="shared" si="0"/>
        <v>0</v>
      </c>
      <c r="K136" s="143"/>
      <c r="L136" s="28"/>
      <c r="M136" s="144" t="s">
        <v>1</v>
      </c>
      <c r="N136" s="145" t="s">
        <v>38</v>
      </c>
      <c r="P136" s="146">
        <f t="shared" si="1"/>
        <v>0</v>
      </c>
      <c r="Q136" s="146">
        <v>0</v>
      </c>
      <c r="R136" s="146">
        <f t="shared" si="2"/>
        <v>0</v>
      </c>
      <c r="S136" s="146">
        <v>0</v>
      </c>
      <c r="T136" s="147">
        <f t="shared" si="3"/>
        <v>0</v>
      </c>
      <c r="AR136" s="148" t="s">
        <v>163</v>
      </c>
      <c r="AT136" s="148" t="s">
        <v>159</v>
      </c>
      <c r="AU136" s="148" t="s">
        <v>164</v>
      </c>
      <c r="AY136" s="13" t="s">
        <v>157</v>
      </c>
      <c r="BE136" s="149">
        <f t="shared" si="4"/>
        <v>0</v>
      </c>
      <c r="BF136" s="149">
        <f t="shared" si="5"/>
        <v>0</v>
      </c>
      <c r="BG136" s="149">
        <f t="shared" si="6"/>
        <v>0</v>
      </c>
      <c r="BH136" s="149">
        <f t="shared" si="7"/>
        <v>0</v>
      </c>
      <c r="BI136" s="149">
        <f t="shared" si="8"/>
        <v>0</v>
      </c>
      <c r="BJ136" s="13" t="s">
        <v>164</v>
      </c>
      <c r="BK136" s="149">
        <f t="shared" si="9"/>
        <v>0</v>
      </c>
      <c r="BL136" s="13" t="s">
        <v>163</v>
      </c>
      <c r="BM136" s="148" t="s">
        <v>202</v>
      </c>
    </row>
    <row r="137" spans="2:65" s="1" customFormat="1" ht="24.2" customHeight="1">
      <c r="B137" s="135"/>
      <c r="C137" s="136" t="s">
        <v>203</v>
      </c>
      <c r="D137" s="136" t="s">
        <v>159</v>
      </c>
      <c r="E137" s="137" t="s">
        <v>2342</v>
      </c>
      <c r="F137" s="138" t="s">
        <v>2343</v>
      </c>
      <c r="G137" s="139" t="s">
        <v>206</v>
      </c>
      <c r="H137" s="140">
        <v>0.08</v>
      </c>
      <c r="I137" s="141"/>
      <c r="J137" s="142">
        <f t="shared" si="0"/>
        <v>0</v>
      </c>
      <c r="K137" s="143"/>
      <c r="L137" s="28"/>
      <c r="M137" s="144" t="s">
        <v>1</v>
      </c>
      <c r="N137" s="145" t="s">
        <v>38</v>
      </c>
      <c r="P137" s="146">
        <f t="shared" si="1"/>
        <v>0</v>
      </c>
      <c r="Q137" s="146">
        <v>0</v>
      </c>
      <c r="R137" s="146">
        <f t="shared" si="2"/>
        <v>0</v>
      </c>
      <c r="S137" s="146">
        <v>0</v>
      </c>
      <c r="T137" s="147">
        <f t="shared" si="3"/>
        <v>0</v>
      </c>
      <c r="AR137" s="148" t="s">
        <v>163</v>
      </c>
      <c r="AT137" s="148" t="s">
        <v>159</v>
      </c>
      <c r="AU137" s="148" t="s">
        <v>164</v>
      </c>
      <c r="AY137" s="13" t="s">
        <v>157</v>
      </c>
      <c r="BE137" s="149">
        <f t="shared" si="4"/>
        <v>0</v>
      </c>
      <c r="BF137" s="149">
        <f t="shared" si="5"/>
        <v>0</v>
      </c>
      <c r="BG137" s="149">
        <f t="shared" si="6"/>
        <v>0</v>
      </c>
      <c r="BH137" s="149">
        <f t="shared" si="7"/>
        <v>0</v>
      </c>
      <c r="BI137" s="149">
        <f t="shared" si="8"/>
        <v>0</v>
      </c>
      <c r="BJ137" s="13" t="s">
        <v>164</v>
      </c>
      <c r="BK137" s="149">
        <f t="shared" si="9"/>
        <v>0</v>
      </c>
      <c r="BL137" s="13" t="s">
        <v>163</v>
      </c>
      <c r="BM137" s="148" t="s">
        <v>207</v>
      </c>
    </row>
    <row r="138" spans="2:65" s="11" customFormat="1" ht="25.9" customHeight="1">
      <c r="B138" s="123"/>
      <c r="D138" s="124" t="s">
        <v>71</v>
      </c>
      <c r="E138" s="125" t="s">
        <v>691</v>
      </c>
      <c r="F138" s="125" t="s">
        <v>692</v>
      </c>
      <c r="I138" s="126"/>
      <c r="J138" s="127">
        <f>BK138</f>
        <v>0</v>
      </c>
      <c r="L138" s="123"/>
      <c r="M138" s="128"/>
      <c r="P138" s="129">
        <f>P139</f>
        <v>0</v>
      </c>
      <c r="R138" s="129">
        <f>R139</f>
        <v>0</v>
      </c>
      <c r="T138" s="130">
        <f>T139</f>
        <v>0</v>
      </c>
      <c r="AR138" s="124" t="s">
        <v>80</v>
      </c>
      <c r="AT138" s="131" t="s">
        <v>71</v>
      </c>
      <c r="AU138" s="131" t="s">
        <v>72</v>
      </c>
      <c r="AY138" s="124" t="s">
        <v>157</v>
      </c>
      <c r="BK138" s="132">
        <f>BK139</f>
        <v>0</v>
      </c>
    </row>
    <row r="139" spans="2:65" s="11" customFormat="1" ht="22.9" customHeight="1">
      <c r="B139" s="123"/>
      <c r="D139" s="124" t="s">
        <v>71</v>
      </c>
      <c r="E139" s="133" t="s">
        <v>768</v>
      </c>
      <c r="F139" s="133" t="s">
        <v>769</v>
      </c>
      <c r="I139" s="126"/>
      <c r="J139" s="134">
        <f>BK139</f>
        <v>0</v>
      </c>
      <c r="L139" s="123"/>
      <c r="M139" s="128"/>
      <c r="P139" s="129">
        <f>SUM(P140:P143)</f>
        <v>0</v>
      </c>
      <c r="R139" s="129">
        <f>SUM(R140:R143)</f>
        <v>0</v>
      </c>
      <c r="T139" s="130">
        <f>SUM(T140:T143)</f>
        <v>0</v>
      </c>
      <c r="AR139" s="124" t="s">
        <v>164</v>
      </c>
      <c r="AT139" s="131" t="s">
        <v>71</v>
      </c>
      <c r="AU139" s="131" t="s">
        <v>80</v>
      </c>
      <c r="AY139" s="124" t="s">
        <v>157</v>
      </c>
      <c r="BK139" s="132">
        <f>SUM(BK140:BK143)</f>
        <v>0</v>
      </c>
    </row>
    <row r="140" spans="2:65" s="1" customFormat="1" ht="24.2" customHeight="1">
      <c r="B140" s="135"/>
      <c r="C140" s="136" t="s">
        <v>185</v>
      </c>
      <c r="D140" s="136" t="s">
        <v>159</v>
      </c>
      <c r="E140" s="137" t="s">
        <v>2344</v>
      </c>
      <c r="F140" s="138" t="s">
        <v>2345</v>
      </c>
      <c r="G140" s="139" t="s">
        <v>162</v>
      </c>
      <c r="H140" s="140">
        <v>16</v>
      </c>
      <c r="I140" s="141"/>
      <c r="J140" s="142">
        <f>ROUND(I140*H140,2)</f>
        <v>0</v>
      </c>
      <c r="K140" s="143"/>
      <c r="L140" s="28"/>
      <c r="M140" s="144" t="s">
        <v>1</v>
      </c>
      <c r="N140" s="145" t="s">
        <v>38</v>
      </c>
      <c r="P140" s="146">
        <f>O140*H140</f>
        <v>0</v>
      </c>
      <c r="Q140" s="146">
        <v>0</v>
      </c>
      <c r="R140" s="146">
        <f>Q140*H140</f>
        <v>0</v>
      </c>
      <c r="S140" s="146">
        <v>0</v>
      </c>
      <c r="T140" s="147">
        <f>S140*H140</f>
        <v>0</v>
      </c>
      <c r="AR140" s="148" t="s">
        <v>188</v>
      </c>
      <c r="AT140" s="148" t="s">
        <v>159</v>
      </c>
      <c r="AU140" s="148" t="s">
        <v>164</v>
      </c>
      <c r="AY140" s="13" t="s">
        <v>157</v>
      </c>
      <c r="BE140" s="149">
        <f>IF(N140="základná",J140,0)</f>
        <v>0</v>
      </c>
      <c r="BF140" s="149">
        <f>IF(N140="znížená",J140,0)</f>
        <v>0</v>
      </c>
      <c r="BG140" s="149">
        <f>IF(N140="zákl. prenesená",J140,0)</f>
        <v>0</v>
      </c>
      <c r="BH140" s="149">
        <f>IF(N140="zníž. prenesená",J140,0)</f>
        <v>0</v>
      </c>
      <c r="BI140" s="149">
        <f>IF(N140="nulová",J140,0)</f>
        <v>0</v>
      </c>
      <c r="BJ140" s="13" t="s">
        <v>164</v>
      </c>
      <c r="BK140" s="149">
        <f>ROUND(I140*H140,2)</f>
        <v>0</v>
      </c>
      <c r="BL140" s="13" t="s">
        <v>188</v>
      </c>
      <c r="BM140" s="148" t="s">
        <v>210</v>
      </c>
    </row>
    <row r="141" spans="2:65" s="1" customFormat="1" ht="16.5" customHeight="1">
      <c r="B141" s="135"/>
      <c r="C141" s="150" t="s">
        <v>211</v>
      </c>
      <c r="D141" s="150" t="s">
        <v>276</v>
      </c>
      <c r="E141" s="151" t="s">
        <v>2346</v>
      </c>
      <c r="F141" s="152" t="s">
        <v>2347</v>
      </c>
      <c r="G141" s="153" t="s">
        <v>162</v>
      </c>
      <c r="H141" s="154">
        <v>16.8</v>
      </c>
      <c r="I141" s="155"/>
      <c r="J141" s="156">
        <f>ROUND(I141*H141,2)</f>
        <v>0</v>
      </c>
      <c r="K141" s="157"/>
      <c r="L141" s="158"/>
      <c r="M141" s="159" t="s">
        <v>1</v>
      </c>
      <c r="N141" s="160" t="s">
        <v>38</v>
      </c>
      <c r="P141" s="146">
        <f>O141*H141</f>
        <v>0</v>
      </c>
      <c r="Q141" s="146">
        <v>0</v>
      </c>
      <c r="R141" s="146">
        <f>Q141*H141</f>
        <v>0</v>
      </c>
      <c r="S141" s="146">
        <v>0</v>
      </c>
      <c r="T141" s="147">
        <f>S141*H141</f>
        <v>0</v>
      </c>
      <c r="AR141" s="148" t="s">
        <v>218</v>
      </c>
      <c r="AT141" s="148" t="s">
        <v>276</v>
      </c>
      <c r="AU141" s="148" t="s">
        <v>164</v>
      </c>
      <c r="AY141" s="13" t="s">
        <v>157</v>
      </c>
      <c r="BE141" s="149">
        <f>IF(N141="základná",J141,0)</f>
        <v>0</v>
      </c>
      <c r="BF141" s="149">
        <f>IF(N141="znížená",J141,0)</f>
        <v>0</v>
      </c>
      <c r="BG141" s="149">
        <f>IF(N141="zákl. prenesená",J141,0)</f>
        <v>0</v>
      </c>
      <c r="BH141" s="149">
        <f>IF(N141="zníž. prenesená",J141,0)</f>
        <v>0</v>
      </c>
      <c r="BI141" s="149">
        <f>IF(N141="nulová",J141,0)</f>
        <v>0</v>
      </c>
      <c r="BJ141" s="13" t="s">
        <v>164</v>
      </c>
      <c r="BK141" s="149">
        <f>ROUND(I141*H141,2)</f>
        <v>0</v>
      </c>
      <c r="BL141" s="13" t="s">
        <v>188</v>
      </c>
      <c r="BM141" s="148" t="s">
        <v>214</v>
      </c>
    </row>
    <row r="142" spans="2:65" s="1" customFormat="1" ht="24.2" customHeight="1">
      <c r="B142" s="135"/>
      <c r="C142" s="136" t="s">
        <v>188</v>
      </c>
      <c r="D142" s="136" t="s">
        <v>159</v>
      </c>
      <c r="E142" s="137" t="s">
        <v>2348</v>
      </c>
      <c r="F142" s="138" t="s">
        <v>2349</v>
      </c>
      <c r="G142" s="139" t="s">
        <v>597</v>
      </c>
      <c r="H142" s="140">
        <v>4</v>
      </c>
      <c r="I142" s="141"/>
      <c r="J142" s="142">
        <f>ROUND(I142*H142,2)</f>
        <v>0</v>
      </c>
      <c r="K142" s="143"/>
      <c r="L142" s="28"/>
      <c r="M142" s="144" t="s">
        <v>1</v>
      </c>
      <c r="N142" s="145" t="s">
        <v>38</v>
      </c>
      <c r="P142" s="146">
        <f>O142*H142</f>
        <v>0</v>
      </c>
      <c r="Q142" s="146">
        <v>0</v>
      </c>
      <c r="R142" s="146">
        <f>Q142*H142</f>
        <v>0</v>
      </c>
      <c r="S142" s="146">
        <v>0</v>
      </c>
      <c r="T142" s="147">
        <f>S142*H142</f>
        <v>0</v>
      </c>
      <c r="AR142" s="148" t="s">
        <v>188</v>
      </c>
      <c r="AT142" s="148" t="s">
        <v>159</v>
      </c>
      <c r="AU142" s="148" t="s">
        <v>164</v>
      </c>
      <c r="AY142" s="13" t="s">
        <v>157</v>
      </c>
      <c r="BE142" s="149">
        <f>IF(N142="základná",J142,0)</f>
        <v>0</v>
      </c>
      <c r="BF142" s="149">
        <f>IF(N142="znížená",J142,0)</f>
        <v>0</v>
      </c>
      <c r="BG142" s="149">
        <f>IF(N142="zákl. prenesená",J142,0)</f>
        <v>0</v>
      </c>
      <c r="BH142" s="149">
        <f>IF(N142="zníž. prenesená",J142,0)</f>
        <v>0</v>
      </c>
      <c r="BI142" s="149">
        <f>IF(N142="nulová",J142,0)</f>
        <v>0</v>
      </c>
      <c r="BJ142" s="13" t="s">
        <v>164</v>
      </c>
      <c r="BK142" s="149">
        <f>ROUND(I142*H142,2)</f>
        <v>0</v>
      </c>
      <c r="BL142" s="13" t="s">
        <v>188</v>
      </c>
      <c r="BM142" s="148" t="s">
        <v>218</v>
      </c>
    </row>
    <row r="143" spans="2:65" s="1" customFormat="1" ht="24.2" customHeight="1">
      <c r="B143" s="135"/>
      <c r="C143" s="136" t="s">
        <v>219</v>
      </c>
      <c r="D143" s="136" t="s">
        <v>159</v>
      </c>
      <c r="E143" s="137" t="s">
        <v>2350</v>
      </c>
      <c r="F143" s="138" t="s">
        <v>2351</v>
      </c>
      <c r="G143" s="139" t="s">
        <v>727</v>
      </c>
      <c r="H143" s="161"/>
      <c r="I143" s="141"/>
      <c r="J143" s="142">
        <f>ROUND(I143*H143,2)</f>
        <v>0</v>
      </c>
      <c r="K143" s="143"/>
      <c r="L143" s="28"/>
      <c r="M143" s="144" t="s">
        <v>1</v>
      </c>
      <c r="N143" s="145" t="s">
        <v>38</v>
      </c>
      <c r="P143" s="146">
        <f>O143*H143</f>
        <v>0</v>
      </c>
      <c r="Q143" s="146">
        <v>0</v>
      </c>
      <c r="R143" s="146">
        <f>Q143*H143</f>
        <v>0</v>
      </c>
      <c r="S143" s="146">
        <v>0</v>
      </c>
      <c r="T143" s="147">
        <f>S143*H143</f>
        <v>0</v>
      </c>
      <c r="AR143" s="148" t="s">
        <v>188</v>
      </c>
      <c r="AT143" s="148" t="s">
        <v>159</v>
      </c>
      <c r="AU143" s="148" t="s">
        <v>164</v>
      </c>
      <c r="AY143" s="13" t="s">
        <v>157</v>
      </c>
      <c r="BE143" s="149">
        <f>IF(N143="základná",J143,0)</f>
        <v>0</v>
      </c>
      <c r="BF143" s="149">
        <f>IF(N143="znížená",J143,0)</f>
        <v>0</v>
      </c>
      <c r="BG143" s="149">
        <f>IF(N143="zákl. prenesená",J143,0)</f>
        <v>0</v>
      </c>
      <c r="BH143" s="149">
        <f>IF(N143="zníž. prenesená",J143,0)</f>
        <v>0</v>
      </c>
      <c r="BI143" s="149">
        <f>IF(N143="nulová",J143,0)</f>
        <v>0</v>
      </c>
      <c r="BJ143" s="13" t="s">
        <v>164</v>
      </c>
      <c r="BK143" s="149">
        <f>ROUND(I143*H143,2)</f>
        <v>0</v>
      </c>
      <c r="BL143" s="13" t="s">
        <v>188</v>
      </c>
      <c r="BM143" s="148" t="s">
        <v>222</v>
      </c>
    </row>
    <row r="144" spans="2:65" s="11" customFormat="1" ht="25.9" customHeight="1">
      <c r="B144" s="123"/>
      <c r="D144" s="124" t="s">
        <v>71</v>
      </c>
      <c r="E144" s="125" t="s">
        <v>1186</v>
      </c>
      <c r="F144" s="125" t="s">
        <v>1187</v>
      </c>
      <c r="I144" s="126"/>
      <c r="J144" s="127">
        <f>BK144</f>
        <v>0</v>
      </c>
      <c r="L144" s="123"/>
      <c r="M144" s="128"/>
      <c r="P144" s="129">
        <f>P145</f>
        <v>0</v>
      </c>
      <c r="R144" s="129">
        <f>R145</f>
        <v>0</v>
      </c>
      <c r="T144" s="130">
        <f>T145</f>
        <v>0</v>
      </c>
      <c r="AR144" s="124" t="s">
        <v>80</v>
      </c>
      <c r="AT144" s="131" t="s">
        <v>71</v>
      </c>
      <c r="AU144" s="131" t="s">
        <v>72</v>
      </c>
      <c r="AY144" s="124" t="s">
        <v>157</v>
      </c>
      <c r="BK144" s="132">
        <f>BK145</f>
        <v>0</v>
      </c>
    </row>
    <row r="145" spans="2:65" s="11" customFormat="1" ht="22.9" customHeight="1">
      <c r="B145" s="123"/>
      <c r="D145" s="124" t="s">
        <v>71</v>
      </c>
      <c r="E145" s="133" t="s">
        <v>1193</v>
      </c>
      <c r="F145" s="133" t="s">
        <v>1194</v>
      </c>
      <c r="I145" s="126"/>
      <c r="J145" s="134">
        <f>BK145</f>
        <v>0</v>
      </c>
      <c r="L145" s="123"/>
      <c r="M145" s="128"/>
      <c r="P145" s="129">
        <f>SUM(P146:P172)</f>
        <v>0</v>
      </c>
      <c r="R145" s="129">
        <f>SUM(R146:R172)</f>
        <v>0</v>
      </c>
      <c r="T145" s="130">
        <f>SUM(T146:T172)</f>
        <v>0</v>
      </c>
      <c r="AR145" s="124" t="s">
        <v>80</v>
      </c>
      <c r="AT145" s="131" t="s">
        <v>71</v>
      </c>
      <c r="AU145" s="131" t="s">
        <v>80</v>
      </c>
      <c r="AY145" s="124" t="s">
        <v>157</v>
      </c>
      <c r="BK145" s="132">
        <f>SUM(BK146:BK172)</f>
        <v>0</v>
      </c>
    </row>
    <row r="146" spans="2:65" s="1" customFormat="1" ht="16.5" customHeight="1">
      <c r="B146" s="135"/>
      <c r="C146" s="136" t="s">
        <v>192</v>
      </c>
      <c r="D146" s="136" t="s">
        <v>159</v>
      </c>
      <c r="E146" s="137" t="s">
        <v>2352</v>
      </c>
      <c r="F146" s="138" t="s">
        <v>2353</v>
      </c>
      <c r="G146" s="139" t="s">
        <v>856</v>
      </c>
      <c r="H146" s="140">
        <v>1</v>
      </c>
      <c r="I146" s="141"/>
      <c r="J146" s="142">
        <f t="shared" ref="J146:J172" si="10">ROUND(I146*H146,2)</f>
        <v>0</v>
      </c>
      <c r="K146" s="143"/>
      <c r="L146" s="28"/>
      <c r="M146" s="144" t="s">
        <v>1</v>
      </c>
      <c r="N146" s="145" t="s">
        <v>38</v>
      </c>
      <c r="P146" s="146">
        <f t="shared" ref="P146:P172" si="11">O146*H146</f>
        <v>0</v>
      </c>
      <c r="Q146" s="146">
        <v>0</v>
      </c>
      <c r="R146" s="146">
        <f t="shared" ref="R146:R172" si="12">Q146*H146</f>
        <v>0</v>
      </c>
      <c r="S146" s="146">
        <v>0</v>
      </c>
      <c r="T146" s="147">
        <f t="shared" ref="T146:T172" si="13">S146*H146</f>
        <v>0</v>
      </c>
      <c r="AR146" s="148" t="s">
        <v>163</v>
      </c>
      <c r="AT146" s="148" t="s">
        <v>159</v>
      </c>
      <c r="AU146" s="148" t="s">
        <v>164</v>
      </c>
      <c r="AY146" s="13" t="s">
        <v>157</v>
      </c>
      <c r="BE146" s="149">
        <f t="shared" ref="BE146:BE172" si="14">IF(N146="základná",J146,0)</f>
        <v>0</v>
      </c>
      <c r="BF146" s="149">
        <f t="shared" ref="BF146:BF172" si="15">IF(N146="znížená",J146,0)</f>
        <v>0</v>
      </c>
      <c r="BG146" s="149">
        <f t="shared" ref="BG146:BG172" si="16">IF(N146="zákl. prenesená",J146,0)</f>
        <v>0</v>
      </c>
      <c r="BH146" s="149">
        <f t="shared" ref="BH146:BH172" si="17">IF(N146="zníž. prenesená",J146,0)</f>
        <v>0</v>
      </c>
      <c r="BI146" s="149">
        <f t="shared" ref="BI146:BI172" si="18">IF(N146="nulová",J146,0)</f>
        <v>0</v>
      </c>
      <c r="BJ146" s="13" t="s">
        <v>164</v>
      </c>
      <c r="BK146" s="149">
        <f t="shared" ref="BK146:BK172" si="19">ROUND(I146*H146,2)</f>
        <v>0</v>
      </c>
      <c r="BL146" s="13" t="s">
        <v>163</v>
      </c>
      <c r="BM146" s="148" t="s">
        <v>225</v>
      </c>
    </row>
    <row r="147" spans="2:65" s="1" customFormat="1" ht="21.75" customHeight="1">
      <c r="B147" s="135"/>
      <c r="C147" s="136" t="s">
        <v>226</v>
      </c>
      <c r="D147" s="136" t="s">
        <v>159</v>
      </c>
      <c r="E147" s="137" t="s">
        <v>2354</v>
      </c>
      <c r="F147" s="138" t="s">
        <v>2355</v>
      </c>
      <c r="G147" s="139" t="s">
        <v>300</v>
      </c>
      <c r="H147" s="140">
        <v>11</v>
      </c>
      <c r="I147" s="141"/>
      <c r="J147" s="142">
        <f t="shared" si="10"/>
        <v>0</v>
      </c>
      <c r="K147" s="143"/>
      <c r="L147" s="28"/>
      <c r="M147" s="144" t="s">
        <v>1</v>
      </c>
      <c r="N147" s="145" t="s">
        <v>38</v>
      </c>
      <c r="P147" s="146">
        <f t="shared" si="11"/>
        <v>0</v>
      </c>
      <c r="Q147" s="146">
        <v>0</v>
      </c>
      <c r="R147" s="146">
        <f t="shared" si="12"/>
        <v>0</v>
      </c>
      <c r="S147" s="146">
        <v>0</v>
      </c>
      <c r="T147" s="147">
        <f t="shared" si="13"/>
        <v>0</v>
      </c>
      <c r="AR147" s="148" t="s">
        <v>163</v>
      </c>
      <c r="AT147" s="148" t="s">
        <v>159</v>
      </c>
      <c r="AU147" s="148" t="s">
        <v>164</v>
      </c>
      <c r="AY147" s="13" t="s">
        <v>157</v>
      </c>
      <c r="BE147" s="149">
        <f t="shared" si="14"/>
        <v>0</v>
      </c>
      <c r="BF147" s="149">
        <f t="shared" si="15"/>
        <v>0</v>
      </c>
      <c r="BG147" s="149">
        <f t="shared" si="16"/>
        <v>0</v>
      </c>
      <c r="BH147" s="149">
        <f t="shared" si="17"/>
        <v>0</v>
      </c>
      <c r="BI147" s="149">
        <f t="shared" si="18"/>
        <v>0</v>
      </c>
      <c r="BJ147" s="13" t="s">
        <v>164</v>
      </c>
      <c r="BK147" s="149">
        <f t="shared" si="19"/>
        <v>0</v>
      </c>
      <c r="BL147" s="13" t="s">
        <v>163</v>
      </c>
      <c r="BM147" s="148" t="s">
        <v>229</v>
      </c>
    </row>
    <row r="148" spans="2:65" s="1" customFormat="1" ht="16.5" customHeight="1">
      <c r="B148" s="135"/>
      <c r="C148" s="150" t="s">
        <v>195</v>
      </c>
      <c r="D148" s="150" t="s">
        <v>276</v>
      </c>
      <c r="E148" s="151" t="s">
        <v>2356</v>
      </c>
      <c r="F148" s="152" t="s">
        <v>2357</v>
      </c>
      <c r="G148" s="153" t="s">
        <v>597</v>
      </c>
      <c r="H148" s="154">
        <v>7</v>
      </c>
      <c r="I148" s="155"/>
      <c r="J148" s="156">
        <f t="shared" si="10"/>
        <v>0</v>
      </c>
      <c r="K148" s="157"/>
      <c r="L148" s="158"/>
      <c r="M148" s="159" t="s">
        <v>1</v>
      </c>
      <c r="N148" s="160" t="s">
        <v>38</v>
      </c>
      <c r="P148" s="146">
        <f t="shared" si="11"/>
        <v>0</v>
      </c>
      <c r="Q148" s="146">
        <v>0</v>
      </c>
      <c r="R148" s="146">
        <f t="shared" si="12"/>
        <v>0</v>
      </c>
      <c r="S148" s="146">
        <v>0</v>
      </c>
      <c r="T148" s="147">
        <f t="shared" si="13"/>
        <v>0</v>
      </c>
      <c r="AR148" s="148" t="s">
        <v>174</v>
      </c>
      <c r="AT148" s="148" t="s">
        <v>276</v>
      </c>
      <c r="AU148" s="148" t="s">
        <v>164</v>
      </c>
      <c r="AY148" s="13" t="s">
        <v>157</v>
      </c>
      <c r="BE148" s="149">
        <f t="shared" si="14"/>
        <v>0</v>
      </c>
      <c r="BF148" s="149">
        <f t="shared" si="15"/>
        <v>0</v>
      </c>
      <c r="BG148" s="149">
        <f t="shared" si="16"/>
        <v>0</v>
      </c>
      <c r="BH148" s="149">
        <f t="shared" si="17"/>
        <v>0</v>
      </c>
      <c r="BI148" s="149">
        <f t="shared" si="18"/>
        <v>0</v>
      </c>
      <c r="BJ148" s="13" t="s">
        <v>164</v>
      </c>
      <c r="BK148" s="149">
        <f t="shared" si="19"/>
        <v>0</v>
      </c>
      <c r="BL148" s="13" t="s">
        <v>163</v>
      </c>
      <c r="BM148" s="148" t="s">
        <v>232</v>
      </c>
    </row>
    <row r="149" spans="2:65" s="1" customFormat="1" ht="16.5" customHeight="1">
      <c r="B149" s="135"/>
      <c r="C149" s="150" t="s">
        <v>233</v>
      </c>
      <c r="D149" s="150" t="s">
        <v>276</v>
      </c>
      <c r="E149" s="151" t="s">
        <v>2358</v>
      </c>
      <c r="F149" s="152" t="s">
        <v>2359</v>
      </c>
      <c r="G149" s="153" t="s">
        <v>597</v>
      </c>
      <c r="H149" s="154">
        <v>1</v>
      </c>
      <c r="I149" s="155"/>
      <c r="J149" s="156">
        <f t="shared" si="10"/>
        <v>0</v>
      </c>
      <c r="K149" s="157"/>
      <c r="L149" s="158"/>
      <c r="M149" s="159" t="s">
        <v>1</v>
      </c>
      <c r="N149" s="160" t="s">
        <v>38</v>
      </c>
      <c r="P149" s="146">
        <f t="shared" si="11"/>
        <v>0</v>
      </c>
      <c r="Q149" s="146">
        <v>0</v>
      </c>
      <c r="R149" s="146">
        <f t="shared" si="12"/>
        <v>0</v>
      </c>
      <c r="S149" s="146">
        <v>0</v>
      </c>
      <c r="T149" s="147">
        <f t="shared" si="13"/>
        <v>0</v>
      </c>
      <c r="AR149" s="148" t="s">
        <v>174</v>
      </c>
      <c r="AT149" s="148" t="s">
        <v>276</v>
      </c>
      <c r="AU149" s="148" t="s">
        <v>164</v>
      </c>
      <c r="AY149" s="13" t="s">
        <v>157</v>
      </c>
      <c r="BE149" s="149">
        <f t="shared" si="14"/>
        <v>0</v>
      </c>
      <c r="BF149" s="149">
        <f t="shared" si="15"/>
        <v>0</v>
      </c>
      <c r="BG149" s="149">
        <f t="shared" si="16"/>
        <v>0</v>
      </c>
      <c r="BH149" s="149">
        <f t="shared" si="17"/>
        <v>0</v>
      </c>
      <c r="BI149" s="149">
        <f t="shared" si="18"/>
        <v>0</v>
      </c>
      <c r="BJ149" s="13" t="s">
        <v>164</v>
      </c>
      <c r="BK149" s="149">
        <f t="shared" si="19"/>
        <v>0</v>
      </c>
      <c r="BL149" s="13" t="s">
        <v>163</v>
      </c>
      <c r="BM149" s="148" t="s">
        <v>236</v>
      </c>
    </row>
    <row r="150" spans="2:65" s="1" customFormat="1" ht="21.75" customHeight="1">
      <c r="B150" s="135"/>
      <c r="C150" s="150" t="s">
        <v>199</v>
      </c>
      <c r="D150" s="150" t="s">
        <v>276</v>
      </c>
      <c r="E150" s="151" t="s">
        <v>2360</v>
      </c>
      <c r="F150" s="152" t="s">
        <v>2361</v>
      </c>
      <c r="G150" s="153" t="s">
        <v>597</v>
      </c>
      <c r="H150" s="154">
        <v>1</v>
      </c>
      <c r="I150" s="155"/>
      <c r="J150" s="156">
        <f t="shared" si="10"/>
        <v>0</v>
      </c>
      <c r="K150" s="157"/>
      <c r="L150" s="158"/>
      <c r="M150" s="159" t="s">
        <v>1</v>
      </c>
      <c r="N150" s="160" t="s">
        <v>38</v>
      </c>
      <c r="P150" s="146">
        <f t="shared" si="11"/>
        <v>0</v>
      </c>
      <c r="Q150" s="146">
        <v>0</v>
      </c>
      <c r="R150" s="146">
        <f t="shared" si="12"/>
        <v>0</v>
      </c>
      <c r="S150" s="146">
        <v>0</v>
      </c>
      <c r="T150" s="147">
        <f t="shared" si="13"/>
        <v>0</v>
      </c>
      <c r="AR150" s="148" t="s">
        <v>174</v>
      </c>
      <c r="AT150" s="148" t="s">
        <v>276</v>
      </c>
      <c r="AU150" s="148" t="s">
        <v>164</v>
      </c>
      <c r="AY150" s="13" t="s">
        <v>157</v>
      </c>
      <c r="BE150" s="149">
        <f t="shared" si="14"/>
        <v>0</v>
      </c>
      <c r="BF150" s="149">
        <f t="shared" si="15"/>
        <v>0</v>
      </c>
      <c r="BG150" s="149">
        <f t="shared" si="16"/>
        <v>0</v>
      </c>
      <c r="BH150" s="149">
        <f t="shared" si="17"/>
        <v>0</v>
      </c>
      <c r="BI150" s="149">
        <f t="shared" si="18"/>
        <v>0</v>
      </c>
      <c r="BJ150" s="13" t="s">
        <v>164</v>
      </c>
      <c r="BK150" s="149">
        <f t="shared" si="19"/>
        <v>0</v>
      </c>
      <c r="BL150" s="13" t="s">
        <v>163</v>
      </c>
      <c r="BM150" s="148" t="s">
        <v>239</v>
      </c>
    </row>
    <row r="151" spans="2:65" s="1" customFormat="1" ht="16.5" customHeight="1">
      <c r="B151" s="135"/>
      <c r="C151" s="150" t="s">
        <v>7</v>
      </c>
      <c r="D151" s="150" t="s">
        <v>276</v>
      </c>
      <c r="E151" s="151" t="s">
        <v>2362</v>
      </c>
      <c r="F151" s="152" t="s">
        <v>2363</v>
      </c>
      <c r="G151" s="153" t="s">
        <v>597</v>
      </c>
      <c r="H151" s="154">
        <v>2</v>
      </c>
      <c r="I151" s="155"/>
      <c r="J151" s="156">
        <f t="shared" si="10"/>
        <v>0</v>
      </c>
      <c r="K151" s="157"/>
      <c r="L151" s="158"/>
      <c r="M151" s="159" t="s">
        <v>1</v>
      </c>
      <c r="N151" s="160" t="s">
        <v>38</v>
      </c>
      <c r="P151" s="146">
        <f t="shared" si="11"/>
        <v>0</v>
      </c>
      <c r="Q151" s="146">
        <v>0</v>
      </c>
      <c r="R151" s="146">
        <f t="shared" si="12"/>
        <v>0</v>
      </c>
      <c r="S151" s="146">
        <v>0</v>
      </c>
      <c r="T151" s="147">
        <f t="shared" si="13"/>
        <v>0</v>
      </c>
      <c r="AR151" s="148" t="s">
        <v>174</v>
      </c>
      <c r="AT151" s="148" t="s">
        <v>276</v>
      </c>
      <c r="AU151" s="148" t="s">
        <v>164</v>
      </c>
      <c r="AY151" s="13" t="s">
        <v>157</v>
      </c>
      <c r="BE151" s="149">
        <f t="shared" si="14"/>
        <v>0</v>
      </c>
      <c r="BF151" s="149">
        <f t="shared" si="15"/>
        <v>0</v>
      </c>
      <c r="BG151" s="149">
        <f t="shared" si="16"/>
        <v>0</v>
      </c>
      <c r="BH151" s="149">
        <f t="shared" si="17"/>
        <v>0</v>
      </c>
      <c r="BI151" s="149">
        <f t="shared" si="18"/>
        <v>0</v>
      </c>
      <c r="BJ151" s="13" t="s">
        <v>164</v>
      </c>
      <c r="BK151" s="149">
        <f t="shared" si="19"/>
        <v>0</v>
      </c>
      <c r="BL151" s="13" t="s">
        <v>163</v>
      </c>
      <c r="BM151" s="148" t="s">
        <v>243</v>
      </c>
    </row>
    <row r="152" spans="2:65" s="1" customFormat="1" ht="16.5" customHeight="1">
      <c r="B152" s="135"/>
      <c r="C152" s="136" t="s">
        <v>202</v>
      </c>
      <c r="D152" s="136" t="s">
        <v>159</v>
      </c>
      <c r="E152" s="137" t="s">
        <v>2364</v>
      </c>
      <c r="F152" s="138" t="s">
        <v>2365</v>
      </c>
      <c r="G152" s="139" t="s">
        <v>300</v>
      </c>
      <c r="H152" s="140">
        <v>1</v>
      </c>
      <c r="I152" s="141"/>
      <c r="J152" s="142">
        <f t="shared" si="10"/>
        <v>0</v>
      </c>
      <c r="K152" s="143"/>
      <c r="L152" s="28"/>
      <c r="M152" s="144" t="s">
        <v>1</v>
      </c>
      <c r="N152" s="145" t="s">
        <v>38</v>
      </c>
      <c r="P152" s="146">
        <f t="shared" si="11"/>
        <v>0</v>
      </c>
      <c r="Q152" s="146">
        <v>0</v>
      </c>
      <c r="R152" s="146">
        <f t="shared" si="12"/>
        <v>0</v>
      </c>
      <c r="S152" s="146">
        <v>0</v>
      </c>
      <c r="T152" s="147">
        <f t="shared" si="13"/>
        <v>0</v>
      </c>
      <c r="AR152" s="148" t="s">
        <v>163</v>
      </c>
      <c r="AT152" s="148" t="s">
        <v>159</v>
      </c>
      <c r="AU152" s="148" t="s">
        <v>164</v>
      </c>
      <c r="AY152" s="13" t="s">
        <v>157</v>
      </c>
      <c r="BE152" s="149">
        <f t="shared" si="14"/>
        <v>0</v>
      </c>
      <c r="BF152" s="149">
        <f t="shared" si="15"/>
        <v>0</v>
      </c>
      <c r="BG152" s="149">
        <f t="shared" si="16"/>
        <v>0</v>
      </c>
      <c r="BH152" s="149">
        <f t="shared" si="17"/>
        <v>0</v>
      </c>
      <c r="BI152" s="149">
        <f t="shared" si="18"/>
        <v>0</v>
      </c>
      <c r="BJ152" s="13" t="s">
        <v>164</v>
      </c>
      <c r="BK152" s="149">
        <f t="shared" si="19"/>
        <v>0</v>
      </c>
      <c r="BL152" s="13" t="s">
        <v>163</v>
      </c>
      <c r="BM152" s="148" t="s">
        <v>246</v>
      </c>
    </row>
    <row r="153" spans="2:65" s="1" customFormat="1" ht="16.5" customHeight="1">
      <c r="B153" s="135"/>
      <c r="C153" s="150" t="s">
        <v>247</v>
      </c>
      <c r="D153" s="150" t="s">
        <v>276</v>
      </c>
      <c r="E153" s="151" t="s">
        <v>2366</v>
      </c>
      <c r="F153" s="152" t="s">
        <v>2367</v>
      </c>
      <c r="G153" s="153" t="s">
        <v>597</v>
      </c>
      <c r="H153" s="154">
        <v>1</v>
      </c>
      <c r="I153" s="155"/>
      <c r="J153" s="156">
        <f t="shared" si="10"/>
        <v>0</v>
      </c>
      <c r="K153" s="157"/>
      <c r="L153" s="158"/>
      <c r="M153" s="159" t="s">
        <v>1</v>
      </c>
      <c r="N153" s="160" t="s">
        <v>38</v>
      </c>
      <c r="P153" s="146">
        <f t="shared" si="11"/>
        <v>0</v>
      </c>
      <c r="Q153" s="146">
        <v>0</v>
      </c>
      <c r="R153" s="146">
        <f t="shared" si="12"/>
        <v>0</v>
      </c>
      <c r="S153" s="146">
        <v>0</v>
      </c>
      <c r="T153" s="147">
        <f t="shared" si="13"/>
        <v>0</v>
      </c>
      <c r="AR153" s="148" t="s">
        <v>174</v>
      </c>
      <c r="AT153" s="148" t="s">
        <v>276</v>
      </c>
      <c r="AU153" s="148" t="s">
        <v>164</v>
      </c>
      <c r="AY153" s="13" t="s">
        <v>157</v>
      </c>
      <c r="BE153" s="149">
        <f t="shared" si="14"/>
        <v>0</v>
      </c>
      <c r="BF153" s="149">
        <f t="shared" si="15"/>
        <v>0</v>
      </c>
      <c r="BG153" s="149">
        <f t="shared" si="16"/>
        <v>0</v>
      </c>
      <c r="BH153" s="149">
        <f t="shared" si="17"/>
        <v>0</v>
      </c>
      <c r="BI153" s="149">
        <f t="shared" si="18"/>
        <v>0</v>
      </c>
      <c r="BJ153" s="13" t="s">
        <v>164</v>
      </c>
      <c r="BK153" s="149">
        <f t="shared" si="19"/>
        <v>0</v>
      </c>
      <c r="BL153" s="13" t="s">
        <v>163</v>
      </c>
      <c r="BM153" s="148" t="s">
        <v>250</v>
      </c>
    </row>
    <row r="154" spans="2:65" s="1" customFormat="1" ht="21.75" customHeight="1">
      <c r="B154" s="135"/>
      <c r="C154" s="136" t="s">
        <v>207</v>
      </c>
      <c r="D154" s="136" t="s">
        <v>159</v>
      </c>
      <c r="E154" s="137" t="s">
        <v>2368</v>
      </c>
      <c r="F154" s="138" t="s">
        <v>2369</v>
      </c>
      <c r="G154" s="139" t="s">
        <v>311</v>
      </c>
      <c r="H154" s="140">
        <v>2</v>
      </c>
      <c r="I154" s="141"/>
      <c r="J154" s="142">
        <f t="shared" si="10"/>
        <v>0</v>
      </c>
      <c r="K154" s="143"/>
      <c r="L154" s="28"/>
      <c r="M154" s="144" t="s">
        <v>1</v>
      </c>
      <c r="N154" s="145" t="s">
        <v>38</v>
      </c>
      <c r="P154" s="146">
        <f t="shared" si="11"/>
        <v>0</v>
      </c>
      <c r="Q154" s="146">
        <v>0</v>
      </c>
      <c r="R154" s="146">
        <f t="shared" si="12"/>
        <v>0</v>
      </c>
      <c r="S154" s="146">
        <v>0</v>
      </c>
      <c r="T154" s="147">
        <f t="shared" si="13"/>
        <v>0</v>
      </c>
      <c r="AR154" s="148" t="s">
        <v>163</v>
      </c>
      <c r="AT154" s="148" t="s">
        <v>159</v>
      </c>
      <c r="AU154" s="148" t="s">
        <v>164</v>
      </c>
      <c r="AY154" s="13" t="s">
        <v>157</v>
      </c>
      <c r="BE154" s="149">
        <f t="shared" si="14"/>
        <v>0</v>
      </c>
      <c r="BF154" s="149">
        <f t="shared" si="15"/>
        <v>0</v>
      </c>
      <c r="BG154" s="149">
        <f t="shared" si="16"/>
        <v>0</v>
      </c>
      <c r="BH154" s="149">
        <f t="shared" si="17"/>
        <v>0</v>
      </c>
      <c r="BI154" s="149">
        <f t="shared" si="18"/>
        <v>0</v>
      </c>
      <c r="BJ154" s="13" t="s">
        <v>164</v>
      </c>
      <c r="BK154" s="149">
        <f t="shared" si="19"/>
        <v>0</v>
      </c>
      <c r="BL154" s="13" t="s">
        <v>163</v>
      </c>
      <c r="BM154" s="148" t="s">
        <v>253</v>
      </c>
    </row>
    <row r="155" spans="2:65" s="1" customFormat="1" ht="16.5" customHeight="1">
      <c r="B155" s="135"/>
      <c r="C155" s="150" t="s">
        <v>254</v>
      </c>
      <c r="D155" s="150" t="s">
        <v>276</v>
      </c>
      <c r="E155" s="151" t="s">
        <v>2370</v>
      </c>
      <c r="F155" s="152" t="s">
        <v>2371</v>
      </c>
      <c r="G155" s="153" t="s">
        <v>311</v>
      </c>
      <c r="H155" s="154">
        <v>2</v>
      </c>
      <c r="I155" s="155"/>
      <c r="J155" s="156">
        <f t="shared" si="10"/>
        <v>0</v>
      </c>
      <c r="K155" s="157"/>
      <c r="L155" s="158"/>
      <c r="M155" s="159" t="s">
        <v>1</v>
      </c>
      <c r="N155" s="160" t="s">
        <v>38</v>
      </c>
      <c r="P155" s="146">
        <f t="shared" si="11"/>
        <v>0</v>
      </c>
      <c r="Q155" s="146">
        <v>0</v>
      </c>
      <c r="R155" s="146">
        <f t="shared" si="12"/>
        <v>0</v>
      </c>
      <c r="S155" s="146">
        <v>0</v>
      </c>
      <c r="T155" s="147">
        <f t="shared" si="13"/>
        <v>0</v>
      </c>
      <c r="AR155" s="148" t="s">
        <v>174</v>
      </c>
      <c r="AT155" s="148" t="s">
        <v>276</v>
      </c>
      <c r="AU155" s="148" t="s">
        <v>164</v>
      </c>
      <c r="AY155" s="13" t="s">
        <v>157</v>
      </c>
      <c r="BE155" s="149">
        <f t="shared" si="14"/>
        <v>0</v>
      </c>
      <c r="BF155" s="149">
        <f t="shared" si="15"/>
        <v>0</v>
      </c>
      <c r="BG155" s="149">
        <f t="shared" si="16"/>
        <v>0</v>
      </c>
      <c r="BH155" s="149">
        <f t="shared" si="17"/>
        <v>0</v>
      </c>
      <c r="BI155" s="149">
        <f t="shared" si="18"/>
        <v>0</v>
      </c>
      <c r="BJ155" s="13" t="s">
        <v>164</v>
      </c>
      <c r="BK155" s="149">
        <f t="shared" si="19"/>
        <v>0</v>
      </c>
      <c r="BL155" s="13" t="s">
        <v>163</v>
      </c>
      <c r="BM155" s="148" t="s">
        <v>257</v>
      </c>
    </row>
    <row r="156" spans="2:65" s="1" customFormat="1" ht="21.75" customHeight="1">
      <c r="B156" s="135"/>
      <c r="C156" s="136" t="s">
        <v>210</v>
      </c>
      <c r="D156" s="136" t="s">
        <v>159</v>
      </c>
      <c r="E156" s="137" t="s">
        <v>2372</v>
      </c>
      <c r="F156" s="138" t="s">
        <v>2373</v>
      </c>
      <c r="G156" s="139" t="s">
        <v>311</v>
      </c>
      <c r="H156" s="140">
        <v>16</v>
      </c>
      <c r="I156" s="141"/>
      <c r="J156" s="142">
        <f t="shared" si="10"/>
        <v>0</v>
      </c>
      <c r="K156" s="143"/>
      <c r="L156" s="28"/>
      <c r="M156" s="144" t="s">
        <v>1</v>
      </c>
      <c r="N156" s="145" t="s">
        <v>38</v>
      </c>
      <c r="P156" s="146">
        <f t="shared" si="11"/>
        <v>0</v>
      </c>
      <c r="Q156" s="146">
        <v>0</v>
      </c>
      <c r="R156" s="146">
        <f t="shared" si="12"/>
        <v>0</v>
      </c>
      <c r="S156" s="146">
        <v>0</v>
      </c>
      <c r="T156" s="147">
        <f t="shared" si="13"/>
        <v>0</v>
      </c>
      <c r="AR156" s="148" t="s">
        <v>163</v>
      </c>
      <c r="AT156" s="148" t="s">
        <v>159</v>
      </c>
      <c r="AU156" s="148" t="s">
        <v>164</v>
      </c>
      <c r="AY156" s="13" t="s">
        <v>157</v>
      </c>
      <c r="BE156" s="149">
        <f t="shared" si="14"/>
        <v>0</v>
      </c>
      <c r="BF156" s="149">
        <f t="shared" si="15"/>
        <v>0</v>
      </c>
      <c r="BG156" s="149">
        <f t="shared" si="16"/>
        <v>0</v>
      </c>
      <c r="BH156" s="149">
        <f t="shared" si="17"/>
        <v>0</v>
      </c>
      <c r="BI156" s="149">
        <f t="shared" si="18"/>
        <v>0</v>
      </c>
      <c r="BJ156" s="13" t="s">
        <v>164</v>
      </c>
      <c r="BK156" s="149">
        <f t="shared" si="19"/>
        <v>0</v>
      </c>
      <c r="BL156" s="13" t="s">
        <v>163</v>
      </c>
      <c r="BM156" s="148" t="s">
        <v>260</v>
      </c>
    </row>
    <row r="157" spans="2:65" s="1" customFormat="1" ht="16.5" customHeight="1">
      <c r="B157" s="135"/>
      <c r="C157" s="150" t="s">
        <v>261</v>
      </c>
      <c r="D157" s="150" t="s">
        <v>276</v>
      </c>
      <c r="E157" s="151" t="s">
        <v>2374</v>
      </c>
      <c r="F157" s="152" t="s">
        <v>2375</v>
      </c>
      <c r="G157" s="153" t="s">
        <v>311</v>
      </c>
      <c r="H157" s="154">
        <v>16</v>
      </c>
      <c r="I157" s="155"/>
      <c r="J157" s="156">
        <f t="shared" si="10"/>
        <v>0</v>
      </c>
      <c r="K157" s="157"/>
      <c r="L157" s="158"/>
      <c r="M157" s="159" t="s">
        <v>1</v>
      </c>
      <c r="N157" s="160" t="s">
        <v>38</v>
      </c>
      <c r="P157" s="146">
        <f t="shared" si="11"/>
        <v>0</v>
      </c>
      <c r="Q157" s="146">
        <v>0</v>
      </c>
      <c r="R157" s="146">
        <f t="shared" si="12"/>
        <v>0</v>
      </c>
      <c r="S157" s="146">
        <v>0</v>
      </c>
      <c r="T157" s="147">
        <f t="shared" si="13"/>
        <v>0</v>
      </c>
      <c r="AR157" s="148" t="s">
        <v>174</v>
      </c>
      <c r="AT157" s="148" t="s">
        <v>276</v>
      </c>
      <c r="AU157" s="148" t="s">
        <v>164</v>
      </c>
      <c r="AY157" s="13" t="s">
        <v>157</v>
      </c>
      <c r="BE157" s="149">
        <f t="shared" si="14"/>
        <v>0</v>
      </c>
      <c r="BF157" s="149">
        <f t="shared" si="15"/>
        <v>0</v>
      </c>
      <c r="BG157" s="149">
        <f t="shared" si="16"/>
        <v>0</v>
      </c>
      <c r="BH157" s="149">
        <f t="shared" si="17"/>
        <v>0</v>
      </c>
      <c r="BI157" s="149">
        <f t="shared" si="18"/>
        <v>0</v>
      </c>
      <c r="BJ157" s="13" t="s">
        <v>164</v>
      </c>
      <c r="BK157" s="149">
        <f t="shared" si="19"/>
        <v>0</v>
      </c>
      <c r="BL157" s="13" t="s">
        <v>163</v>
      </c>
      <c r="BM157" s="148" t="s">
        <v>264</v>
      </c>
    </row>
    <row r="158" spans="2:65" s="1" customFormat="1" ht="21.75" customHeight="1">
      <c r="B158" s="135"/>
      <c r="C158" s="136" t="s">
        <v>214</v>
      </c>
      <c r="D158" s="136" t="s">
        <v>159</v>
      </c>
      <c r="E158" s="137" t="s">
        <v>2376</v>
      </c>
      <c r="F158" s="138" t="s">
        <v>2377</v>
      </c>
      <c r="G158" s="139" t="s">
        <v>311</v>
      </c>
      <c r="H158" s="140">
        <v>4</v>
      </c>
      <c r="I158" s="141"/>
      <c r="J158" s="142">
        <f t="shared" si="10"/>
        <v>0</v>
      </c>
      <c r="K158" s="143"/>
      <c r="L158" s="28"/>
      <c r="M158" s="144" t="s">
        <v>1</v>
      </c>
      <c r="N158" s="145" t="s">
        <v>38</v>
      </c>
      <c r="P158" s="146">
        <f t="shared" si="11"/>
        <v>0</v>
      </c>
      <c r="Q158" s="146">
        <v>0</v>
      </c>
      <c r="R158" s="146">
        <f t="shared" si="12"/>
        <v>0</v>
      </c>
      <c r="S158" s="146">
        <v>0</v>
      </c>
      <c r="T158" s="147">
        <f t="shared" si="13"/>
        <v>0</v>
      </c>
      <c r="AR158" s="148" t="s">
        <v>163</v>
      </c>
      <c r="AT158" s="148" t="s">
        <v>159</v>
      </c>
      <c r="AU158" s="148" t="s">
        <v>164</v>
      </c>
      <c r="AY158" s="13" t="s">
        <v>157</v>
      </c>
      <c r="BE158" s="149">
        <f t="shared" si="14"/>
        <v>0</v>
      </c>
      <c r="BF158" s="149">
        <f t="shared" si="15"/>
        <v>0</v>
      </c>
      <c r="BG158" s="149">
        <f t="shared" si="16"/>
        <v>0</v>
      </c>
      <c r="BH158" s="149">
        <f t="shared" si="17"/>
        <v>0</v>
      </c>
      <c r="BI158" s="149">
        <f t="shared" si="18"/>
        <v>0</v>
      </c>
      <c r="BJ158" s="13" t="s">
        <v>164</v>
      </c>
      <c r="BK158" s="149">
        <f t="shared" si="19"/>
        <v>0</v>
      </c>
      <c r="BL158" s="13" t="s">
        <v>163</v>
      </c>
      <c r="BM158" s="148" t="s">
        <v>267</v>
      </c>
    </row>
    <row r="159" spans="2:65" s="1" customFormat="1" ht="16.5" customHeight="1">
      <c r="B159" s="135"/>
      <c r="C159" s="150" t="s">
        <v>268</v>
      </c>
      <c r="D159" s="150" t="s">
        <v>276</v>
      </c>
      <c r="E159" s="151" t="s">
        <v>2378</v>
      </c>
      <c r="F159" s="152" t="s">
        <v>2379</v>
      </c>
      <c r="G159" s="153" t="s">
        <v>311</v>
      </c>
      <c r="H159" s="154">
        <v>4</v>
      </c>
      <c r="I159" s="155"/>
      <c r="J159" s="156">
        <f t="shared" si="10"/>
        <v>0</v>
      </c>
      <c r="K159" s="157"/>
      <c r="L159" s="158"/>
      <c r="M159" s="159" t="s">
        <v>1</v>
      </c>
      <c r="N159" s="160" t="s">
        <v>38</v>
      </c>
      <c r="P159" s="146">
        <f t="shared" si="11"/>
        <v>0</v>
      </c>
      <c r="Q159" s="146">
        <v>0</v>
      </c>
      <c r="R159" s="146">
        <f t="shared" si="12"/>
        <v>0</v>
      </c>
      <c r="S159" s="146">
        <v>0</v>
      </c>
      <c r="T159" s="147">
        <f t="shared" si="13"/>
        <v>0</v>
      </c>
      <c r="AR159" s="148" t="s">
        <v>174</v>
      </c>
      <c r="AT159" s="148" t="s">
        <v>276</v>
      </c>
      <c r="AU159" s="148" t="s">
        <v>164</v>
      </c>
      <c r="AY159" s="13" t="s">
        <v>157</v>
      </c>
      <c r="BE159" s="149">
        <f t="shared" si="14"/>
        <v>0</v>
      </c>
      <c r="BF159" s="149">
        <f t="shared" si="15"/>
        <v>0</v>
      </c>
      <c r="BG159" s="149">
        <f t="shared" si="16"/>
        <v>0</v>
      </c>
      <c r="BH159" s="149">
        <f t="shared" si="17"/>
        <v>0</v>
      </c>
      <c r="BI159" s="149">
        <f t="shared" si="18"/>
        <v>0</v>
      </c>
      <c r="BJ159" s="13" t="s">
        <v>164</v>
      </c>
      <c r="BK159" s="149">
        <f t="shared" si="19"/>
        <v>0</v>
      </c>
      <c r="BL159" s="13" t="s">
        <v>163</v>
      </c>
      <c r="BM159" s="148" t="s">
        <v>271</v>
      </c>
    </row>
    <row r="160" spans="2:65" s="1" customFormat="1" ht="21.75" customHeight="1">
      <c r="B160" s="135"/>
      <c r="C160" s="136" t="s">
        <v>218</v>
      </c>
      <c r="D160" s="136" t="s">
        <v>159</v>
      </c>
      <c r="E160" s="137" t="s">
        <v>2380</v>
      </c>
      <c r="F160" s="138" t="s">
        <v>2381</v>
      </c>
      <c r="G160" s="139" t="s">
        <v>311</v>
      </c>
      <c r="H160" s="140">
        <v>8</v>
      </c>
      <c r="I160" s="141"/>
      <c r="J160" s="142">
        <f t="shared" si="10"/>
        <v>0</v>
      </c>
      <c r="K160" s="143"/>
      <c r="L160" s="28"/>
      <c r="M160" s="144" t="s">
        <v>1</v>
      </c>
      <c r="N160" s="145" t="s">
        <v>38</v>
      </c>
      <c r="P160" s="146">
        <f t="shared" si="11"/>
        <v>0</v>
      </c>
      <c r="Q160" s="146">
        <v>0</v>
      </c>
      <c r="R160" s="146">
        <f t="shared" si="12"/>
        <v>0</v>
      </c>
      <c r="S160" s="146">
        <v>0</v>
      </c>
      <c r="T160" s="147">
        <f t="shared" si="13"/>
        <v>0</v>
      </c>
      <c r="AR160" s="148" t="s">
        <v>163</v>
      </c>
      <c r="AT160" s="148" t="s">
        <v>159</v>
      </c>
      <c r="AU160" s="148" t="s">
        <v>164</v>
      </c>
      <c r="AY160" s="13" t="s">
        <v>157</v>
      </c>
      <c r="BE160" s="149">
        <f t="shared" si="14"/>
        <v>0</v>
      </c>
      <c r="BF160" s="149">
        <f t="shared" si="15"/>
        <v>0</v>
      </c>
      <c r="BG160" s="149">
        <f t="shared" si="16"/>
        <v>0</v>
      </c>
      <c r="BH160" s="149">
        <f t="shared" si="17"/>
        <v>0</v>
      </c>
      <c r="BI160" s="149">
        <f t="shared" si="18"/>
        <v>0</v>
      </c>
      <c r="BJ160" s="13" t="s">
        <v>164</v>
      </c>
      <c r="BK160" s="149">
        <f t="shared" si="19"/>
        <v>0</v>
      </c>
      <c r="BL160" s="13" t="s">
        <v>163</v>
      </c>
      <c r="BM160" s="148" t="s">
        <v>274</v>
      </c>
    </row>
    <row r="161" spans="2:65" s="1" customFormat="1" ht="16.5" customHeight="1">
      <c r="B161" s="135"/>
      <c r="C161" s="150" t="s">
        <v>275</v>
      </c>
      <c r="D161" s="150" t="s">
        <v>276</v>
      </c>
      <c r="E161" s="151" t="s">
        <v>2382</v>
      </c>
      <c r="F161" s="152" t="s">
        <v>2383</v>
      </c>
      <c r="G161" s="153" t="s">
        <v>311</v>
      </c>
      <c r="H161" s="154">
        <v>8</v>
      </c>
      <c r="I161" s="155"/>
      <c r="J161" s="156">
        <f t="shared" si="10"/>
        <v>0</v>
      </c>
      <c r="K161" s="157"/>
      <c r="L161" s="158"/>
      <c r="M161" s="159" t="s">
        <v>1</v>
      </c>
      <c r="N161" s="160" t="s">
        <v>38</v>
      </c>
      <c r="P161" s="146">
        <f t="shared" si="11"/>
        <v>0</v>
      </c>
      <c r="Q161" s="146">
        <v>0</v>
      </c>
      <c r="R161" s="146">
        <f t="shared" si="12"/>
        <v>0</v>
      </c>
      <c r="S161" s="146">
        <v>0</v>
      </c>
      <c r="T161" s="147">
        <f t="shared" si="13"/>
        <v>0</v>
      </c>
      <c r="AR161" s="148" t="s">
        <v>174</v>
      </c>
      <c r="AT161" s="148" t="s">
        <v>276</v>
      </c>
      <c r="AU161" s="148" t="s">
        <v>164</v>
      </c>
      <c r="AY161" s="13" t="s">
        <v>157</v>
      </c>
      <c r="BE161" s="149">
        <f t="shared" si="14"/>
        <v>0</v>
      </c>
      <c r="BF161" s="149">
        <f t="shared" si="15"/>
        <v>0</v>
      </c>
      <c r="BG161" s="149">
        <f t="shared" si="16"/>
        <v>0</v>
      </c>
      <c r="BH161" s="149">
        <f t="shared" si="17"/>
        <v>0</v>
      </c>
      <c r="BI161" s="149">
        <f t="shared" si="18"/>
        <v>0</v>
      </c>
      <c r="BJ161" s="13" t="s">
        <v>164</v>
      </c>
      <c r="BK161" s="149">
        <f t="shared" si="19"/>
        <v>0</v>
      </c>
      <c r="BL161" s="13" t="s">
        <v>163</v>
      </c>
      <c r="BM161" s="148" t="s">
        <v>279</v>
      </c>
    </row>
    <row r="162" spans="2:65" s="1" customFormat="1" ht="21.75" customHeight="1">
      <c r="B162" s="135"/>
      <c r="C162" s="136" t="s">
        <v>222</v>
      </c>
      <c r="D162" s="136" t="s">
        <v>159</v>
      </c>
      <c r="E162" s="137" t="s">
        <v>2384</v>
      </c>
      <c r="F162" s="138" t="s">
        <v>2385</v>
      </c>
      <c r="G162" s="139" t="s">
        <v>311</v>
      </c>
      <c r="H162" s="140">
        <v>6</v>
      </c>
      <c r="I162" s="141"/>
      <c r="J162" s="142">
        <f t="shared" si="10"/>
        <v>0</v>
      </c>
      <c r="K162" s="143"/>
      <c r="L162" s="28"/>
      <c r="M162" s="144" t="s">
        <v>1</v>
      </c>
      <c r="N162" s="145" t="s">
        <v>38</v>
      </c>
      <c r="P162" s="146">
        <f t="shared" si="11"/>
        <v>0</v>
      </c>
      <c r="Q162" s="146">
        <v>0</v>
      </c>
      <c r="R162" s="146">
        <f t="shared" si="12"/>
        <v>0</v>
      </c>
      <c r="S162" s="146">
        <v>0</v>
      </c>
      <c r="T162" s="147">
        <f t="shared" si="13"/>
        <v>0</v>
      </c>
      <c r="AR162" s="148" t="s">
        <v>163</v>
      </c>
      <c r="AT162" s="148" t="s">
        <v>159</v>
      </c>
      <c r="AU162" s="148" t="s">
        <v>164</v>
      </c>
      <c r="AY162" s="13" t="s">
        <v>157</v>
      </c>
      <c r="BE162" s="149">
        <f t="shared" si="14"/>
        <v>0</v>
      </c>
      <c r="BF162" s="149">
        <f t="shared" si="15"/>
        <v>0</v>
      </c>
      <c r="BG162" s="149">
        <f t="shared" si="16"/>
        <v>0</v>
      </c>
      <c r="BH162" s="149">
        <f t="shared" si="17"/>
        <v>0</v>
      </c>
      <c r="BI162" s="149">
        <f t="shared" si="18"/>
        <v>0</v>
      </c>
      <c r="BJ162" s="13" t="s">
        <v>164</v>
      </c>
      <c r="BK162" s="149">
        <f t="shared" si="19"/>
        <v>0</v>
      </c>
      <c r="BL162" s="13" t="s">
        <v>163</v>
      </c>
      <c r="BM162" s="148" t="s">
        <v>282</v>
      </c>
    </row>
    <row r="163" spans="2:65" s="1" customFormat="1" ht="16.5" customHeight="1">
      <c r="B163" s="135"/>
      <c r="C163" s="150" t="s">
        <v>283</v>
      </c>
      <c r="D163" s="150" t="s">
        <v>276</v>
      </c>
      <c r="E163" s="151" t="s">
        <v>2386</v>
      </c>
      <c r="F163" s="152" t="s">
        <v>2387</v>
      </c>
      <c r="G163" s="153" t="s">
        <v>311</v>
      </c>
      <c r="H163" s="154">
        <v>6</v>
      </c>
      <c r="I163" s="155"/>
      <c r="J163" s="156">
        <f t="shared" si="10"/>
        <v>0</v>
      </c>
      <c r="K163" s="157"/>
      <c r="L163" s="158"/>
      <c r="M163" s="159" t="s">
        <v>1</v>
      </c>
      <c r="N163" s="160" t="s">
        <v>38</v>
      </c>
      <c r="P163" s="146">
        <f t="shared" si="11"/>
        <v>0</v>
      </c>
      <c r="Q163" s="146">
        <v>0</v>
      </c>
      <c r="R163" s="146">
        <f t="shared" si="12"/>
        <v>0</v>
      </c>
      <c r="S163" s="146">
        <v>0</v>
      </c>
      <c r="T163" s="147">
        <f t="shared" si="13"/>
        <v>0</v>
      </c>
      <c r="AR163" s="148" t="s">
        <v>174</v>
      </c>
      <c r="AT163" s="148" t="s">
        <v>276</v>
      </c>
      <c r="AU163" s="148" t="s">
        <v>164</v>
      </c>
      <c r="AY163" s="13" t="s">
        <v>157</v>
      </c>
      <c r="BE163" s="149">
        <f t="shared" si="14"/>
        <v>0</v>
      </c>
      <c r="BF163" s="149">
        <f t="shared" si="15"/>
        <v>0</v>
      </c>
      <c r="BG163" s="149">
        <f t="shared" si="16"/>
        <v>0</v>
      </c>
      <c r="BH163" s="149">
        <f t="shared" si="17"/>
        <v>0</v>
      </c>
      <c r="BI163" s="149">
        <f t="shared" si="18"/>
        <v>0</v>
      </c>
      <c r="BJ163" s="13" t="s">
        <v>164</v>
      </c>
      <c r="BK163" s="149">
        <f t="shared" si="19"/>
        <v>0</v>
      </c>
      <c r="BL163" s="13" t="s">
        <v>163</v>
      </c>
      <c r="BM163" s="148" t="s">
        <v>286</v>
      </c>
    </row>
    <row r="164" spans="2:65" s="1" customFormat="1" ht="16.5" customHeight="1">
      <c r="B164" s="135"/>
      <c r="C164" s="136" t="s">
        <v>225</v>
      </c>
      <c r="D164" s="136" t="s">
        <v>159</v>
      </c>
      <c r="E164" s="137" t="s">
        <v>2388</v>
      </c>
      <c r="F164" s="138" t="s">
        <v>2389</v>
      </c>
      <c r="G164" s="139" t="s">
        <v>300</v>
      </c>
      <c r="H164" s="140">
        <v>3</v>
      </c>
      <c r="I164" s="141"/>
      <c r="J164" s="142">
        <f t="shared" si="10"/>
        <v>0</v>
      </c>
      <c r="K164" s="143"/>
      <c r="L164" s="28"/>
      <c r="M164" s="144" t="s">
        <v>1</v>
      </c>
      <c r="N164" s="145" t="s">
        <v>38</v>
      </c>
      <c r="P164" s="146">
        <f t="shared" si="11"/>
        <v>0</v>
      </c>
      <c r="Q164" s="146">
        <v>0</v>
      </c>
      <c r="R164" s="146">
        <f t="shared" si="12"/>
        <v>0</v>
      </c>
      <c r="S164" s="146">
        <v>0</v>
      </c>
      <c r="T164" s="147">
        <f t="shared" si="13"/>
        <v>0</v>
      </c>
      <c r="AR164" s="148" t="s">
        <v>163</v>
      </c>
      <c r="AT164" s="148" t="s">
        <v>159</v>
      </c>
      <c r="AU164" s="148" t="s">
        <v>164</v>
      </c>
      <c r="AY164" s="13" t="s">
        <v>157</v>
      </c>
      <c r="BE164" s="149">
        <f t="shared" si="14"/>
        <v>0</v>
      </c>
      <c r="BF164" s="149">
        <f t="shared" si="15"/>
        <v>0</v>
      </c>
      <c r="BG164" s="149">
        <f t="shared" si="16"/>
        <v>0</v>
      </c>
      <c r="BH164" s="149">
        <f t="shared" si="17"/>
        <v>0</v>
      </c>
      <c r="BI164" s="149">
        <f t="shared" si="18"/>
        <v>0</v>
      </c>
      <c r="BJ164" s="13" t="s">
        <v>164</v>
      </c>
      <c r="BK164" s="149">
        <f t="shared" si="19"/>
        <v>0</v>
      </c>
      <c r="BL164" s="13" t="s">
        <v>163</v>
      </c>
      <c r="BM164" s="148" t="s">
        <v>289</v>
      </c>
    </row>
    <row r="165" spans="2:65" s="1" customFormat="1" ht="16.5" customHeight="1">
      <c r="B165" s="135"/>
      <c r="C165" s="150" t="s">
        <v>290</v>
      </c>
      <c r="D165" s="150" t="s">
        <v>276</v>
      </c>
      <c r="E165" s="151" t="s">
        <v>2390</v>
      </c>
      <c r="F165" s="152" t="s">
        <v>2391</v>
      </c>
      <c r="G165" s="153" t="s">
        <v>597</v>
      </c>
      <c r="H165" s="154">
        <v>2</v>
      </c>
      <c r="I165" s="155"/>
      <c r="J165" s="156">
        <f t="shared" si="10"/>
        <v>0</v>
      </c>
      <c r="K165" s="157"/>
      <c r="L165" s="158"/>
      <c r="M165" s="159" t="s">
        <v>1</v>
      </c>
      <c r="N165" s="160" t="s">
        <v>38</v>
      </c>
      <c r="P165" s="146">
        <f t="shared" si="11"/>
        <v>0</v>
      </c>
      <c r="Q165" s="146">
        <v>0</v>
      </c>
      <c r="R165" s="146">
        <f t="shared" si="12"/>
        <v>0</v>
      </c>
      <c r="S165" s="146">
        <v>0</v>
      </c>
      <c r="T165" s="147">
        <f t="shared" si="13"/>
        <v>0</v>
      </c>
      <c r="AR165" s="148" t="s">
        <v>174</v>
      </c>
      <c r="AT165" s="148" t="s">
        <v>276</v>
      </c>
      <c r="AU165" s="148" t="s">
        <v>164</v>
      </c>
      <c r="AY165" s="13" t="s">
        <v>157</v>
      </c>
      <c r="BE165" s="149">
        <f t="shared" si="14"/>
        <v>0</v>
      </c>
      <c r="BF165" s="149">
        <f t="shared" si="15"/>
        <v>0</v>
      </c>
      <c r="BG165" s="149">
        <f t="shared" si="16"/>
        <v>0</v>
      </c>
      <c r="BH165" s="149">
        <f t="shared" si="17"/>
        <v>0</v>
      </c>
      <c r="BI165" s="149">
        <f t="shared" si="18"/>
        <v>0</v>
      </c>
      <c r="BJ165" s="13" t="s">
        <v>164</v>
      </c>
      <c r="BK165" s="149">
        <f t="shared" si="19"/>
        <v>0</v>
      </c>
      <c r="BL165" s="13" t="s">
        <v>163</v>
      </c>
      <c r="BM165" s="148" t="s">
        <v>293</v>
      </c>
    </row>
    <row r="166" spans="2:65" s="1" customFormat="1" ht="16.5" customHeight="1">
      <c r="B166" s="135"/>
      <c r="C166" s="150" t="s">
        <v>229</v>
      </c>
      <c r="D166" s="150" t="s">
        <v>276</v>
      </c>
      <c r="E166" s="151" t="s">
        <v>2392</v>
      </c>
      <c r="F166" s="152" t="s">
        <v>2393</v>
      </c>
      <c r="G166" s="153" t="s">
        <v>597</v>
      </c>
      <c r="H166" s="154">
        <v>1</v>
      </c>
      <c r="I166" s="155"/>
      <c r="J166" s="156">
        <f t="shared" si="10"/>
        <v>0</v>
      </c>
      <c r="K166" s="157"/>
      <c r="L166" s="158"/>
      <c r="M166" s="159" t="s">
        <v>1</v>
      </c>
      <c r="N166" s="160" t="s">
        <v>38</v>
      </c>
      <c r="P166" s="146">
        <f t="shared" si="11"/>
        <v>0</v>
      </c>
      <c r="Q166" s="146">
        <v>0</v>
      </c>
      <c r="R166" s="146">
        <f t="shared" si="12"/>
        <v>0</v>
      </c>
      <c r="S166" s="146">
        <v>0</v>
      </c>
      <c r="T166" s="147">
        <f t="shared" si="13"/>
        <v>0</v>
      </c>
      <c r="AR166" s="148" t="s">
        <v>174</v>
      </c>
      <c r="AT166" s="148" t="s">
        <v>276</v>
      </c>
      <c r="AU166" s="148" t="s">
        <v>164</v>
      </c>
      <c r="AY166" s="13" t="s">
        <v>157</v>
      </c>
      <c r="BE166" s="149">
        <f t="shared" si="14"/>
        <v>0</v>
      </c>
      <c r="BF166" s="149">
        <f t="shared" si="15"/>
        <v>0</v>
      </c>
      <c r="BG166" s="149">
        <f t="shared" si="16"/>
        <v>0</v>
      </c>
      <c r="BH166" s="149">
        <f t="shared" si="17"/>
        <v>0</v>
      </c>
      <c r="BI166" s="149">
        <f t="shared" si="18"/>
        <v>0</v>
      </c>
      <c r="BJ166" s="13" t="s">
        <v>164</v>
      </c>
      <c r="BK166" s="149">
        <f t="shared" si="19"/>
        <v>0</v>
      </c>
      <c r="BL166" s="13" t="s">
        <v>163</v>
      </c>
      <c r="BM166" s="148" t="s">
        <v>296</v>
      </c>
    </row>
    <row r="167" spans="2:65" s="1" customFormat="1" ht="24.2" customHeight="1">
      <c r="B167" s="135"/>
      <c r="C167" s="150" t="s">
        <v>297</v>
      </c>
      <c r="D167" s="150" t="s">
        <v>276</v>
      </c>
      <c r="E167" s="151" t="s">
        <v>2394</v>
      </c>
      <c r="F167" s="152" t="s">
        <v>2395</v>
      </c>
      <c r="G167" s="153" t="s">
        <v>597</v>
      </c>
      <c r="H167" s="154">
        <v>2</v>
      </c>
      <c r="I167" s="155"/>
      <c r="J167" s="156">
        <f t="shared" si="10"/>
        <v>0</v>
      </c>
      <c r="K167" s="157"/>
      <c r="L167" s="158"/>
      <c r="M167" s="159" t="s">
        <v>1</v>
      </c>
      <c r="N167" s="160" t="s">
        <v>38</v>
      </c>
      <c r="P167" s="146">
        <f t="shared" si="11"/>
        <v>0</v>
      </c>
      <c r="Q167" s="146">
        <v>0</v>
      </c>
      <c r="R167" s="146">
        <f t="shared" si="12"/>
        <v>0</v>
      </c>
      <c r="S167" s="146">
        <v>0</v>
      </c>
      <c r="T167" s="147">
        <f t="shared" si="13"/>
        <v>0</v>
      </c>
      <c r="AR167" s="148" t="s">
        <v>174</v>
      </c>
      <c r="AT167" s="148" t="s">
        <v>276</v>
      </c>
      <c r="AU167" s="148" t="s">
        <v>164</v>
      </c>
      <c r="AY167" s="13" t="s">
        <v>157</v>
      </c>
      <c r="BE167" s="149">
        <f t="shared" si="14"/>
        <v>0</v>
      </c>
      <c r="BF167" s="149">
        <f t="shared" si="15"/>
        <v>0</v>
      </c>
      <c r="BG167" s="149">
        <f t="shared" si="16"/>
        <v>0</v>
      </c>
      <c r="BH167" s="149">
        <f t="shared" si="17"/>
        <v>0</v>
      </c>
      <c r="BI167" s="149">
        <f t="shared" si="18"/>
        <v>0</v>
      </c>
      <c r="BJ167" s="13" t="s">
        <v>164</v>
      </c>
      <c r="BK167" s="149">
        <f t="shared" si="19"/>
        <v>0</v>
      </c>
      <c r="BL167" s="13" t="s">
        <v>163</v>
      </c>
      <c r="BM167" s="148" t="s">
        <v>301</v>
      </c>
    </row>
    <row r="168" spans="2:65" s="1" customFormat="1" ht="24.2" customHeight="1">
      <c r="B168" s="135"/>
      <c r="C168" s="150" t="s">
        <v>232</v>
      </c>
      <c r="D168" s="150" t="s">
        <v>276</v>
      </c>
      <c r="E168" s="151" t="s">
        <v>2396</v>
      </c>
      <c r="F168" s="152" t="s">
        <v>2397</v>
      </c>
      <c r="G168" s="153" t="s">
        <v>597</v>
      </c>
      <c r="H168" s="154">
        <v>1</v>
      </c>
      <c r="I168" s="155"/>
      <c r="J168" s="156">
        <f t="shared" si="10"/>
        <v>0</v>
      </c>
      <c r="K168" s="157"/>
      <c r="L168" s="158"/>
      <c r="M168" s="159" t="s">
        <v>1</v>
      </c>
      <c r="N168" s="160" t="s">
        <v>38</v>
      </c>
      <c r="P168" s="146">
        <f t="shared" si="11"/>
        <v>0</v>
      </c>
      <c r="Q168" s="146">
        <v>0</v>
      </c>
      <c r="R168" s="146">
        <f t="shared" si="12"/>
        <v>0</v>
      </c>
      <c r="S168" s="146">
        <v>0</v>
      </c>
      <c r="T168" s="147">
        <f t="shared" si="13"/>
        <v>0</v>
      </c>
      <c r="AR168" s="148" t="s">
        <v>174</v>
      </c>
      <c r="AT168" s="148" t="s">
        <v>276</v>
      </c>
      <c r="AU168" s="148" t="s">
        <v>164</v>
      </c>
      <c r="AY168" s="13" t="s">
        <v>157</v>
      </c>
      <c r="BE168" s="149">
        <f t="shared" si="14"/>
        <v>0</v>
      </c>
      <c r="BF168" s="149">
        <f t="shared" si="15"/>
        <v>0</v>
      </c>
      <c r="BG168" s="149">
        <f t="shared" si="16"/>
        <v>0</v>
      </c>
      <c r="BH168" s="149">
        <f t="shared" si="17"/>
        <v>0</v>
      </c>
      <c r="BI168" s="149">
        <f t="shared" si="18"/>
        <v>0</v>
      </c>
      <c r="BJ168" s="13" t="s">
        <v>164</v>
      </c>
      <c r="BK168" s="149">
        <f t="shared" si="19"/>
        <v>0</v>
      </c>
      <c r="BL168" s="13" t="s">
        <v>163</v>
      </c>
      <c r="BM168" s="148" t="s">
        <v>304</v>
      </c>
    </row>
    <row r="169" spans="2:65" s="1" customFormat="1" ht="16.5" customHeight="1">
      <c r="B169" s="135"/>
      <c r="C169" s="136" t="s">
        <v>305</v>
      </c>
      <c r="D169" s="136" t="s">
        <v>159</v>
      </c>
      <c r="E169" s="137" t="s">
        <v>2398</v>
      </c>
      <c r="F169" s="138" t="s">
        <v>2399</v>
      </c>
      <c r="G169" s="139" t="s">
        <v>300</v>
      </c>
      <c r="H169" s="140">
        <v>3</v>
      </c>
      <c r="I169" s="141"/>
      <c r="J169" s="142">
        <f t="shared" si="10"/>
        <v>0</v>
      </c>
      <c r="K169" s="143"/>
      <c r="L169" s="28"/>
      <c r="M169" s="144" t="s">
        <v>1</v>
      </c>
      <c r="N169" s="145" t="s">
        <v>38</v>
      </c>
      <c r="P169" s="146">
        <f t="shared" si="11"/>
        <v>0</v>
      </c>
      <c r="Q169" s="146">
        <v>0</v>
      </c>
      <c r="R169" s="146">
        <f t="shared" si="12"/>
        <v>0</v>
      </c>
      <c r="S169" s="146">
        <v>0</v>
      </c>
      <c r="T169" s="147">
        <f t="shared" si="13"/>
        <v>0</v>
      </c>
      <c r="AR169" s="148" t="s">
        <v>163</v>
      </c>
      <c r="AT169" s="148" t="s">
        <v>159</v>
      </c>
      <c r="AU169" s="148" t="s">
        <v>164</v>
      </c>
      <c r="AY169" s="13" t="s">
        <v>157</v>
      </c>
      <c r="BE169" s="149">
        <f t="shared" si="14"/>
        <v>0</v>
      </c>
      <c r="BF169" s="149">
        <f t="shared" si="15"/>
        <v>0</v>
      </c>
      <c r="BG169" s="149">
        <f t="shared" si="16"/>
        <v>0</v>
      </c>
      <c r="BH169" s="149">
        <f t="shared" si="17"/>
        <v>0</v>
      </c>
      <c r="BI169" s="149">
        <f t="shared" si="18"/>
        <v>0</v>
      </c>
      <c r="BJ169" s="13" t="s">
        <v>164</v>
      </c>
      <c r="BK169" s="149">
        <f t="shared" si="19"/>
        <v>0</v>
      </c>
      <c r="BL169" s="13" t="s">
        <v>163</v>
      </c>
      <c r="BM169" s="148" t="s">
        <v>308</v>
      </c>
    </row>
    <row r="170" spans="2:65" s="1" customFormat="1" ht="16.5" customHeight="1">
      <c r="B170" s="135"/>
      <c r="C170" s="150" t="s">
        <v>236</v>
      </c>
      <c r="D170" s="150" t="s">
        <v>276</v>
      </c>
      <c r="E170" s="151" t="s">
        <v>2400</v>
      </c>
      <c r="F170" s="152" t="s">
        <v>2401</v>
      </c>
      <c r="G170" s="153" t="s">
        <v>597</v>
      </c>
      <c r="H170" s="154">
        <v>2</v>
      </c>
      <c r="I170" s="155"/>
      <c r="J170" s="156">
        <f t="shared" si="10"/>
        <v>0</v>
      </c>
      <c r="K170" s="157"/>
      <c r="L170" s="158"/>
      <c r="M170" s="159" t="s">
        <v>1</v>
      </c>
      <c r="N170" s="160" t="s">
        <v>38</v>
      </c>
      <c r="P170" s="146">
        <f t="shared" si="11"/>
        <v>0</v>
      </c>
      <c r="Q170" s="146">
        <v>0</v>
      </c>
      <c r="R170" s="146">
        <f t="shared" si="12"/>
        <v>0</v>
      </c>
      <c r="S170" s="146">
        <v>0</v>
      </c>
      <c r="T170" s="147">
        <f t="shared" si="13"/>
        <v>0</v>
      </c>
      <c r="AR170" s="148" t="s">
        <v>174</v>
      </c>
      <c r="AT170" s="148" t="s">
        <v>276</v>
      </c>
      <c r="AU170" s="148" t="s">
        <v>164</v>
      </c>
      <c r="AY170" s="13" t="s">
        <v>157</v>
      </c>
      <c r="BE170" s="149">
        <f t="shared" si="14"/>
        <v>0</v>
      </c>
      <c r="BF170" s="149">
        <f t="shared" si="15"/>
        <v>0</v>
      </c>
      <c r="BG170" s="149">
        <f t="shared" si="16"/>
        <v>0</v>
      </c>
      <c r="BH170" s="149">
        <f t="shared" si="17"/>
        <v>0</v>
      </c>
      <c r="BI170" s="149">
        <f t="shared" si="18"/>
        <v>0</v>
      </c>
      <c r="BJ170" s="13" t="s">
        <v>164</v>
      </c>
      <c r="BK170" s="149">
        <f t="shared" si="19"/>
        <v>0</v>
      </c>
      <c r="BL170" s="13" t="s">
        <v>163</v>
      </c>
      <c r="BM170" s="148" t="s">
        <v>312</v>
      </c>
    </row>
    <row r="171" spans="2:65" s="1" customFormat="1" ht="16.5" customHeight="1">
      <c r="B171" s="135"/>
      <c r="C171" s="150" t="s">
        <v>313</v>
      </c>
      <c r="D171" s="150" t="s">
        <v>276</v>
      </c>
      <c r="E171" s="151" t="s">
        <v>2402</v>
      </c>
      <c r="F171" s="152" t="s">
        <v>2403</v>
      </c>
      <c r="G171" s="153" t="s">
        <v>597</v>
      </c>
      <c r="H171" s="154">
        <v>1</v>
      </c>
      <c r="I171" s="155"/>
      <c r="J171" s="156">
        <f t="shared" si="10"/>
        <v>0</v>
      </c>
      <c r="K171" s="157"/>
      <c r="L171" s="158"/>
      <c r="M171" s="159" t="s">
        <v>1</v>
      </c>
      <c r="N171" s="160" t="s">
        <v>38</v>
      </c>
      <c r="P171" s="146">
        <f t="shared" si="11"/>
        <v>0</v>
      </c>
      <c r="Q171" s="146">
        <v>0</v>
      </c>
      <c r="R171" s="146">
        <f t="shared" si="12"/>
        <v>0</v>
      </c>
      <c r="S171" s="146">
        <v>0</v>
      </c>
      <c r="T171" s="147">
        <f t="shared" si="13"/>
        <v>0</v>
      </c>
      <c r="AR171" s="148" t="s">
        <v>174</v>
      </c>
      <c r="AT171" s="148" t="s">
        <v>276</v>
      </c>
      <c r="AU171" s="148" t="s">
        <v>164</v>
      </c>
      <c r="AY171" s="13" t="s">
        <v>157</v>
      </c>
      <c r="BE171" s="149">
        <f t="shared" si="14"/>
        <v>0</v>
      </c>
      <c r="BF171" s="149">
        <f t="shared" si="15"/>
        <v>0</v>
      </c>
      <c r="BG171" s="149">
        <f t="shared" si="16"/>
        <v>0</v>
      </c>
      <c r="BH171" s="149">
        <f t="shared" si="17"/>
        <v>0</v>
      </c>
      <c r="BI171" s="149">
        <f t="shared" si="18"/>
        <v>0</v>
      </c>
      <c r="BJ171" s="13" t="s">
        <v>164</v>
      </c>
      <c r="BK171" s="149">
        <f t="shared" si="19"/>
        <v>0</v>
      </c>
      <c r="BL171" s="13" t="s">
        <v>163</v>
      </c>
      <c r="BM171" s="148" t="s">
        <v>316</v>
      </c>
    </row>
    <row r="172" spans="2:65" s="1" customFormat="1" ht="16.5" customHeight="1">
      <c r="B172" s="135"/>
      <c r="C172" s="136" t="s">
        <v>239</v>
      </c>
      <c r="D172" s="136" t="s">
        <v>159</v>
      </c>
      <c r="E172" s="137" t="s">
        <v>2404</v>
      </c>
      <c r="F172" s="138" t="s">
        <v>2405</v>
      </c>
      <c r="G172" s="139" t="s">
        <v>856</v>
      </c>
      <c r="H172" s="140">
        <v>1</v>
      </c>
      <c r="I172" s="141"/>
      <c r="J172" s="142">
        <f t="shared" si="10"/>
        <v>0</v>
      </c>
      <c r="K172" s="143"/>
      <c r="L172" s="28"/>
      <c r="M172" s="163" t="s">
        <v>1</v>
      </c>
      <c r="N172" s="164" t="s">
        <v>38</v>
      </c>
      <c r="O172" s="165"/>
      <c r="P172" s="166">
        <f t="shared" si="11"/>
        <v>0</v>
      </c>
      <c r="Q172" s="166">
        <v>0</v>
      </c>
      <c r="R172" s="166">
        <f t="shared" si="12"/>
        <v>0</v>
      </c>
      <c r="S172" s="166">
        <v>0</v>
      </c>
      <c r="T172" s="167">
        <f t="shared" si="13"/>
        <v>0</v>
      </c>
      <c r="AR172" s="148" t="s">
        <v>163</v>
      </c>
      <c r="AT172" s="148" t="s">
        <v>159</v>
      </c>
      <c r="AU172" s="148" t="s">
        <v>164</v>
      </c>
      <c r="AY172" s="13" t="s">
        <v>157</v>
      </c>
      <c r="BE172" s="149">
        <f t="shared" si="14"/>
        <v>0</v>
      </c>
      <c r="BF172" s="149">
        <f t="shared" si="15"/>
        <v>0</v>
      </c>
      <c r="BG172" s="149">
        <f t="shared" si="16"/>
        <v>0</v>
      </c>
      <c r="BH172" s="149">
        <f t="shared" si="17"/>
        <v>0</v>
      </c>
      <c r="BI172" s="149">
        <f t="shared" si="18"/>
        <v>0</v>
      </c>
      <c r="BJ172" s="13" t="s">
        <v>164</v>
      </c>
      <c r="BK172" s="149">
        <f t="shared" si="19"/>
        <v>0</v>
      </c>
      <c r="BL172" s="13" t="s">
        <v>163</v>
      </c>
      <c r="BM172" s="148" t="s">
        <v>319</v>
      </c>
    </row>
    <row r="173" spans="2:65" s="1" customFormat="1" ht="6.95" customHeight="1">
      <c r="B173" s="43"/>
      <c r="C173" s="44"/>
      <c r="D173" s="44"/>
      <c r="E173" s="44"/>
      <c r="F173" s="44"/>
      <c r="G173" s="44"/>
      <c r="H173" s="44"/>
      <c r="I173" s="44"/>
      <c r="J173" s="44"/>
      <c r="K173" s="44"/>
      <c r="L173" s="28"/>
    </row>
  </sheetData>
  <autoFilter ref="C121:K172" xr:uid="{00000000-0009-0000-0000-000005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533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9" t="s">
        <v>5</v>
      </c>
      <c r="M2" s="191"/>
      <c r="N2" s="191"/>
      <c r="O2" s="191"/>
      <c r="P2" s="191"/>
      <c r="Q2" s="191"/>
      <c r="R2" s="191"/>
      <c r="S2" s="191"/>
      <c r="T2" s="191"/>
      <c r="U2" s="191"/>
      <c r="V2" s="191"/>
      <c r="AT2" s="13" t="s">
        <v>96</v>
      </c>
    </row>
    <row r="3" spans="2:46" ht="6.95" hidden="1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4.95" hidden="1" customHeight="1">
      <c r="B4" s="16"/>
      <c r="D4" s="17" t="s">
        <v>103</v>
      </c>
      <c r="L4" s="16"/>
      <c r="M4" s="87" t="s">
        <v>9</v>
      </c>
      <c r="AT4" s="13" t="s">
        <v>3</v>
      </c>
    </row>
    <row r="5" spans="2:46" ht="6.95" hidden="1" customHeight="1">
      <c r="B5" s="16"/>
      <c r="L5" s="16"/>
    </row>
    <row r="6" spans="2:46" ht="12" hidden="1" customHeight="1">
      <c r="B6" s="16"/>
      <c r="D6" s="23" t="s">
        <v>15</v>
      </c>
      <c r="L6" s="16"/>
    </row>
    <row r="7" spans="2:46" ht="16.5" hidden="1" customHeight="1">
      <c r="B7" s="16"/>
      <c r="E7" s="210" t="str">
        <f>'Rekapitulácia stavby'!K6</f>
        <v>ZSS_Detvan_(rozpocet)</v>
      </c>
      <c r="F7" s="211"/>
      <c r="G7" s="211"/>
      <c r="H7" s="211"/>
      <c r="L7" s="16"/>
    </row>
    <row r="8" spans="2:46" s="1" customFormat="1" ht="12" hidden="1" customHeight="1">
      <c r="B8" s="28"/>
      <c r="D8" s="23" t="s">
        <v>104</v>
      </c>
      <c r="L8" s="28"/>
    </row>
    <row r="9" spans="2:46" s="1" customFormat="1" ht="16.5" hidden="1" customHeight="1">
      <c r="B9" s="28"/>
      <c r="E9" s="168" t="s">
        <v>2406</v>
      </c>
      <c r="F9" s="212"/>
      <c r="G9" s="212"/>
      <c r="H9" s="212"/>
      <c r="L9" s="28"/>
    </row>
    <row r="10" spans="2:46" s="1" customFormat="1" ht="11.25" hidden="1">
      <c r="B10" s="28"/>
      <c r="L10" s="28"/>
    </row>
    <row r="11" spans="2:46" s="1" customFormat="1" ht="12" hidden="1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hidden="1" customHeight="1">
      <c r="B12" s="28"/>
      <c r="D12" s="23" t="s">
        <v>19</v>
      </c>
      <c r="F12" s="21" t="s">
        <v>20</v>
      </c>
      <c r="I12" s="23" t="s">
        <v>21</v>
      </c>
      <c r="J12" s="51" t="str">
        <f>'Rekapitulácia stavby'!AN8</f>
        <v>21. 2. 2025</v>
      </c>
      <c r="L12" s="28"/>
    </row>
    <row r="13" spans="2:46" s="1" customFormat="1" ht="10.9" hidden="1" customHeight="1">
      <c r="B13" s="28"/>
      <c r="L13" s="28"/>
    </row>
    <row r="14" spans="2:46" s="1" customFormat="1" ht="12" hidden="1" customHeight="1">
      <c r="B14" s="28"/>
      <c r="D14" s="23" t="s">
        <v>23</v>
      </c>
      <c r="I14" s="23" t="s">
        <v>24</v>
      </c>
      <c r="J14" s="21" t="str">
        <f>IF('Rekapitulácia stavby'!AN10="","",'Rekapitulácia stavby'!AN10)</f>
        <v/>
      </c>
      <c r="L14" s="28"/>
    </row>
    <row r="15" spans="2:46" s="1" customFormat="1" ht="18" hidden="1" customHeight="1">
      <c r="B15" s="28"/>
      <c r="E15" s="21" t="str">
        <f>IF('Rekapitulácia stavby'!E11="","",'Rekapitulácia stavby'!E11)</f>
        <v xml:space="preserve"> </v>
      </c>
      <c r="I15" s="23" t="s">
        <v>25</v>
      </c>
      <c r="J15" s="21" t="str">
        <f>IF('Rekapitulácia stavby'!AN11="","",'Rekapitulácia stavby'!AN11)</f>
        <v/>
      </c>
      <c r="L15" s="28"/>
    </row>
    <row r="16" spans="2:46" s="1" customFormat="1" ht="6.95" hidden="1" customHeight="1">
      <c r="B16" s="28"/>
      <c r="L16" s="28"/>
    </row>
    <row r="17" spans="2:12" s="1" customFormat="1" ht="12" hidden="1" customHeight="1">
      <c r="B17" s="28"/>
      <c r="D17" s="23" t="s">
        <v>26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hidden="1" customHeight="1">
      <c r="B18" s="28"/>
      <c r="E18" s="213" t="str">
        <f>'Rekapitulácia stavby'!E14</f>
        <v>Vyplň údaj</v>
      </c>
      <c r="F18" s="190"/>
      <c r="G18" s="190"/>
      <c r="H18" s="190"/>
      <c r="I18" s="23" t="s">
        <v>25</v>
      </c>
      <c r="J18" s="24" t="str">
        <f>'Rekapitulácia stavby'!AN14</f>
        <v>Vyplň údaj</v>
      </c>
      <c r="L18" s="28"/>
    </row>
    <row r="19" spans="2:12" s="1" customFormat="1" ht="6.95" hidden="1" customHeight="1">
      <c r="B19" s="28"/>
      <c r="L19" s="28"/>
    </row>
    <row r="20" spans="2:12" s="1" customFormat="1" ht="12" hidden="1" customHeight="1">
      <c r="B20" s="28"/>
      <c r="D20" s="23" t="s">
        <v>28</v>
      </c>
      <c r="I20" s="23" t="s">
        <v>24</v>
      </c>
      <c r="J20" s="21" t="str">
        <f>IF('Rekapitulácia stavby'!AN16="","",'Rekapitulácia stavby'!AN16)</f>
        <v/>
      </c>
      <c r="L20" s="28"/>
    </row>
    <row r="21" spans="2:12" s="1" customFormat="1" ht="18" hidden="1" customHeight="1">
      <c r="B21" s="28"/>
      <c r="E21" s="21" t="str">
        <f>IF('Rekapitulácia stavby'!E17="","",'Rekapitulácia stavby'!E17)</f>
        <v xml:space="preserve"> </v>
      </c>
      <c r="I21" s="23" t="s">
        <v>25</v>
      </c>
      <c r="J21" s="21" t="str">
        <f>IF('Rekapitulácia stavby'!AN17="","",'Rekapitulácia stavby'!AN17)</f>
        <v/>
      </c>
      <c r="L21" s="28"/>
    </row>
    <row r="22" spans="2:12" s="1" customFormat="1" ht="6.95" hidden="1" customHeight="1">
      <c r="B22" s="28"/>
      <c r="L22" s="28"/>
    </row>
    <row r="23" spans="2:12" s="1" customFormat="1" ht="12" hidden="1" customHeight="1">
      <c r="B23" s="28"/>
      <c r="D23" s="23" t="s">
        <v>30</v>
      </c>
      <c r="I23" s="23" t="s">
        <v>24</v>
      </c>
      <c r="J23" s="21" t="str">
        <f>IF('Rekapitulácia stavby'!AN19="","",'Rekapitulácia stavby'!AN19)</f>
        <v/>
      </c>
      <c r="L23" s="28"/>
    </row>
    <row r="24" spans="2:12" s="1" customFormat="1" ht="18" hidden="1" customHeight="1">
      <c r="B24" s="28"/>
      <c r="E24" s="21" t="str">
        <f>IF('Rekapitulácia stavby'!E20="","",'Rekapitulácia stavby'!E20)</f>
        <v xml:space="preserve"> </v>
      </c>
      <c r="I24" s="23" t="s">
        <v>25</v>
      </c>
      <c r="J24" s="21" t="str">
        <f>IF('Rekapitulácia stavby'!AN20="","",'Rekapitulácia stavby'!AN20)</f>
        <v/>
      </c>
      <c r="L24" s="28"/>
    </row>
    <row r="25" spans="2:12" s="1" customFormat="1" ht="6.95" hidden="1" customHeight="1">
      <c r="B25" s="28"/>
      <c r="L25" s="28"/>
    </row>
    <row r="26" spans="2:12" s="1" customFormat="1" ht="12" hidden="1" customHeight="1">
      <c r="B26" s="28"/>
      <c r="D26" s="23" t="s">
        <v>31</v>
      </c>
      <c r="L26" s="28"/>
    </row>
    <row r="27" spans="2:12" s="7" customFormat="1" ht="16.5" hidden="1" customHeight="1">
      <c r="B27" s="88"/>
      <c r="E27" s="195" t="s">
        <v>1</v>
      </c>
      <c r="F27" s="195"/>
      <c r="G27" s="195"/>
      <c r="H27" s="195"/>
      <c r="L27" s="88"/>
    </row>
    <row r="28" spans="2:12" s="1" customFormat="1" ht="6.95" hidden="1" customHeight="1">
      <c r="B28" s="28"/>
      <c r="L28" s="28"/>
    </row>
    <row r="29" spans="2:12" s="1" customFormat="1" ht="6.95" hidden="1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hidden="1" customHeight="1">
      <c r="B30" s="28"/>
      <c r="D30" s="89" t="s">
        <v>32</v>
      </c>
      <c r="J30" s="65">
        <f>ROUND(J136, 2)</f>
        <v>0</v>
      </c>
      <c r="L30" s="28"/>
    </row>
    <row r="31" spans="2:12" s="1" customFormat="1" ht="6.95" hidden="1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hidden="1" customHeight="1">
      <c r="B32" s="28"/>
      <c r="F32" s="31" t="s">
        <v>34</v>
      </c>
      <c r="I32" s="31" t="s">
        <v>33</v>
      </c>
      <c r="J32" s="31" t="s">
        <v>35</v>
      </c>
      <c r="L32" s="28"/>
    </row>
    <row r="33" spans="2:12" s="1" customFormat="1" ht="14.45" hidden="1" customHeight="1">
      <c r="B33" s="28"/>
      <c r="D33" s="54" t="s">
        <v>36</v>
      </c>
      <c r="E33" s="33" t="s">
        <v>37</v>
      </c>
      <c r="F33" s="90">
        <f>ROUND((SUM(BE136:BE532)),  2)</f>
        <v>0</v>
      </c>
      <c r="G33" s="91"/>
      <c r="H33" s="91"/>
      <c r="I33" s="92">
        <v>0.23</v>
      </c>
      <c r="J33" s="90">
        <f>ROUND(((SUM(BE136:BE532))*I33),  2)</f>
        <v>0</v>
      </c>
      <c r="L33" s="28"/>
    </row>
    <row r="34" spans="2:12" s="1" customFormat="1" ht="14.45" hidden="1" customHeight="1">
      <c r="B34" s="28"/>
      <c r="E34" s="33" t="s">
        <v>38</v>
      </c>
      <c r="F34" s="90">
        <f>ROUND((SUM(BF136:BF532)),  2)</f>
        <v>0</v>
      </c>
      <c r="G34" s="91"/>
      <c r="H34" s="91"/>
      <c r="I34" s="92">
        <v>0.23</v>
      </c>
      <c r="J34" s="90">
        <f>ROUND(((SUM(BF136:BF532))*I34),  2)</f>
        <v>0</v>
      </c>
      <c r="L34" s="28"/>
    </row>
    <row r="35" spans="2:12" s="1" customFormat="1" ht="14.45" hidden="1" customHeight="1">
      <c r="B35" s="28"/>
      <c r="E35" s="23" t="s">
        <v>39</v>
      </c>
      <c r="F35" s="93">
        <f>ROUND((SUM(BG136:BG532)),  2)</f>
        <v>0</v>
      </c>
      <c r="I35" s="94">
        <v>0.23</v>
      </c>
      <c r="J35" s="93">
        <f>0</f>
        <v>0</v>
      </c>
      <c r="L35" s="28"/>
    </row>
    <row r="36" spans="2:12" s="1" customFormat="1" ht="14.45" hidden="1" customHeight="1">
      <c r="B36" s="28"/>
      <c r="E36" s="23" t="s">
        <v>40</v>
      </c>
      <c r="F36" s="93">
        <f>ROUND((SUM(BH136:BH532)),  2)</f>
        <v>0</v>
      </c>
      <c r="I36" s="94">
        <v>0.23</v>
      </c>
      <c r="J36" s="93">
        <f>0</f>
        <v>0</v>
      </c>
      <c r="L36" s="28"/>
    </row>
    <row r="37" spans="2:12" s="1" customFormat="1" ht="14.45" hidden="1" customHeight="1">
      <c r="B37" s="28"/>
      <c r="E37" s="33" t="s">
        <v>41</v>
      </c>
      <c r="F37" s="90">
        <f>ROUND((SUM(BI136:BI532)),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6.95" hidden="1" customHeight="1">
      <c r="B38" s="28"/>
      <c r="L38" s="28"/>
    </row>
    <row r="39" spans="2:12" s="1" customFormat="1" ht="25.35" hidden="1" customHeight="1">
      <c r="B39" s="28"/>
      <c r="C39" s="95"/>
      <c r="D39" s="96" t="s">
        <v>42</v>
      </c>
      <c r="E39" s="56"/>
      <c r="F39" s="56"/>
      <c r="G39" s="97" t="s">
        <v>43</v>
      </c>
      <c r="H39" s="98" t="s">
        <v>44</v>
      </c>
      <c r="I39" s="56"/>
      <c r="J39" s="99">
        <f>SUM(J30:J37)</f>
        <v>0</v>
      </c>
      <c r="K39" s="100"/>
      <c r="L39" s="28"/>
    </row>
    <row r="40" spans="2:12" s="1" customFormat="1" ht="14.45" hidden="1" customHeight="1">
      <c r="B40" s="28"/>
      <c r="L40" s="28"/>
    </row>
    <row r="41" spans="2:12" ht="14.45" hidden="1" customHeight="1">
      <c r="B41" s="16"/>
      <c r="L41" s="16"/>
    </row>
    <row r="42" spans="2:12" ht="14.45" hidden="1" customHeight="1">
      <c r="B42" s="16"/>
      <c r="L42" s="16"/>
    </row>
    <row r="43" spans="2:12" ht="14.45" hidden="1" customHeight="1">
      <c r="B43" s="16"/>
      <c r="L43" s="16"/>
    </row>
    <row r="44" spans="2:12" ht="14.45" hidden="1" customHeight="1">
      <c r="B44" s="16"/>
      <c r="L44" s="16"/>
    </row>
    <row r="45" spans="2:12" ht="14.45" hidden="1" customHeight="1">
      <c r="B45" s="16"/>
      <c r="L45" s="16"/>
    </row>
    <row r="46" spans="2:12" ht="14.45" hidden="1" customHeight="1">
      <c r="B46" s="16"/>
      <c r="L46" s="16"/>
    </row>
    <row r="47" spans="2:12" ht="14.45" hidden="1" customHeight="1">
      <c r="B47" s="16"/>
      <c r="L47" s="16"/>
    </row>
    <row r="48" spans="2:12" ht="14.45" hidden="1" customHeight="1">
      <c r="B48" s="16"/>
      <c r="L48" s="16"/>
    </row>
    <row r="49" spans="2:12" ht="14.45" hidden="1" customHeight="1">
      <c r="B49" s="16"/>
      <c r="L49" s="16"/>
    </row>
    <row r="50" spans="2:12" s="1" customFormat="1" ht="14.45" hidden="1" customHeight="1">
      <c r="B50" s="28"/>
      <c r="D50" s="40" t="s">
        <v>45</v>
      </c>
      <c r="E50" s="41"/>
      <c r="F50" s="41"/>
      <c r="G50" s="40" t="s">
        <v>46</v>
      </c>
      <c r="H50" s="41"/>
      <c r="I50" s="41"/>
      <c r="J50" s="41"/>
      <c r="K50" s="41"/>
      <c r="L50" s="28"/>
    </row>
    <row r="51" spans="2:12" ht="11.25" hidden="1">
      <c r="B51" s="16"/>
      <c r="L51" s="16"/>
    </row>
    <row r="52" spans="2:12" ht="11.25" hidden="1">
      <c r="B52" s="16"/>
      <c r="L52" s="16"/>
    </row>
    <row r="53" spans="2:12" ht="11.25" hidden="1">
      <c r="B53" s="16"/>
      <c r="L53" s="16"/>
    </row>
    <row r="54" spans="2:12" ht="11.25" hidden="1">
      <c r="B54" s="16"/>
      <c r="L54" s="16"/>
    </row>
    <row r="55" spans="2:12" ht="11.25" hidden="1">
      <c r="B55" s="16"/>
      <c r="L55" s="16"/>
    </row>
    <row r="56" spans="2:12" ht="11.25" hidden="1">
      <c r="B56" s="16"/>
      <c r="L56" s="16"/>
    </row>
    <row r="57" spans="2:12" ht="11.25" hidden="1">
      <c r="B57" s="16"/>
      <c r="L57" s="16"/>
    </row>
    <row r="58" spans="2:12" ht="11.25" hidden="1">
      <c r="B58" s="16"/>
      <c r="L58" s="16"/>
    </row>
    <row r="59" spans="2:12" ht="11.25" hidden="1">
      <c r="B59" s="16"/>
      <c r="L59" s="16"/>
    </row>
    <row r="60" spans="2:12" ht="11.25" hidden="1">
      <c r="B60" s="16"/>
      <c r="L60" s="16"/>
    </row>
    <row r="61" spans="2:12" s="1" customFormat="1" ht="12.75" hidden="1">
      <c r="B61" s="28"/>
      <c r="D61" s="42" t="s">
        <v>47</v>
      </c>
      <c r="E61" s="30"/>
      <c r="F61" s="101" t="s">
        <v>48</v>
      </c>
      <c r="G61" s="42" t="s">
        <v>47</v>
      </c>
      <c r="H61" s="30"/>
      <c r="I61" s="30"/>
      <c r="J61" s="102" t="s">
        <v>48</v>
      </c>
      <c r="K61" s="30"/>
      <c r="L61" s="28"/>
    </row>
    <row r="62" spans="2:12" ht="11.25" hidden="1">
      <c r="B62" s="16"/>
      <c r="L62" s="16"/>
    </row>
    <row r="63" spans="2:12" ht="11.25" hidden="1">
      <c r="B63" s="16"/>
      <c r="L63" s="16"/>
    </row>
    <row r="64" spans="2:12" ht="11.25" hidden="1">
      <c r="B64" s="16"/>
      <c r="L64" s="16"/>
    </row>
    <row r="65" spans="2:12" s="1" customFormat="1" ht="12.75" hidden="1">
      <c r="B65" s="28"/>
      <c r="D65" s="40" t="s">
        <v>49</v>
      </c>
      <c r="E65" s="41"/>
      <c r="F65" s="41"/>
      <c r="G65" s="40" t="s">
        <v>50</v>
      </c>
      <c r="H65" s="41"/>
      <c r="I65" s="41"/>
      <c r="J65" s="41"/>
      <c r="K65" s="41"/>
      <c r="L65" s="28"/>
    </row>
    <row r="66" spans="2:12" ht="11.25" hidden="1">
      <c r="B66" s="16"/>
      <c r="L66" s="16"/>
    </row>
    <row r="67" spans="2:12" ht="11.25" hidden="1">
      <c r="B67" s="16"/>
      <c r="L67" s="16"/>
    </row>
    <row r="68" spans="2:12" ht="11.25" hidden="1">
      <c r="B68" s="16"/>
      <c r="L68" s="16"/>
    </row>
    <row r="69" spans="2:12" ht="11.25" hidden="1">
      <c r="B69" s="16"/>
      <c r="L69" s="16"/>
    </row>
    <row r="70" spans="2:12" ht="11.25" hidden="1">
      <c r="B70" s="16"/>
      <c r="L70" s="16"/>
    </row>
    <row r="71" spans="2:12" ht="11.25" hidden="1">
      <c r="B71" s="16"/>
      <c r="L71" s="16"/>
    </row>
    <row r="72" spans="2:12" ht="11.25" hidden="1">
      <c r="B72" s="16"/>
      <c r="L72" s="16"/>
    </row>
    <row r="73" spans="2:12" ht="11.25" hidden="1">
      <c r="B73" s="16"/>
      <c r="L73" s="16"/>
    </row>
    <row r="74" spans="2:12" ht="11.25" hidden="1">
      <c r="B74" s="16"/>
      <c r="L74" s="16"/>
    </row>
    <row r="75" spans="2:12" ht="11.25" hidden="1">
      <c r="B75" s="16"/>
      <c r="L75" s="16"/>
    </row>
    <row r="76" spans="2:12" s="1" customFormat="1" ht="12.75" hidden="1">
      <c r="B76" s="28"/>
      <c r="D76" s="42" t="s">
        <v>47</v>
      </c>
      <c r="E76" s="30"/>
      <c r="F76" s="101" t="s">
        <v>48</v>
      </c>
      <c r="G76" s="42" t="s">
        <v>47</v>
      </c>
      <c r="H76" s="30"/>
      <c r="I76" s="30"/>
      <c r="J76" s="102" t="s">
        <v>48</v>
      </c>
      <c r="K76" s="30"/>
      <c r="L76" s="28"/>
    </row>
    <row r="77" spans="2:12" s="1" customFormat="1" ht="14.45" hidden="1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78" spans="2:12" ht="11.25" hidden="1"/>
    <row r="79" spans="2:12" ht="11.25" hidden="1"/>
    <row r="80" spans="2:12" ht="11.25" hidden="1"/>
    <row r="81" spans="2:47" s="1" customFormat="1" ht="6.95" hidden="1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hidden="1" customHeight="1">
      <c r="B82" s="28"/>
      <c r="C82" s="17" t="s">
        <v>106</v>
      </c>
      <c r="L82" s="28"/>
    </row>
    <row r="83" spans="2:47" s="1" customFormat="1" ht="6.95" hidden="1" customHeight="1">
      <c r="B83" s="28"/>
      <c r="L83" s="28"/>
    </row>
    <row r="84" spans="2:47" s="1" customFormat="1" ht="12" hidden="1" customHeight="1">
      <c r="B84" s="28"/>
      <c r="C84" s="23" t="s">
        <v>15</v>
      </c>
      <c r="L84" s="28"/>
    </row>
    <row r="85" spans="2:47" s="1" customFormat="1" ht="16.5" hidden="1" customHeight="1">
      <c r="B85" s="28"/>
      <c r="E85" s="210" t="str">
        <f>E7</f>
        <v>ZSS_Detvan_(rozpocet)</v>
      </c>
      <c r="F85" s="211"/>
      <c r="G85" s="211"/>
      <c r="H85" s="211"/>
      <c r="L85" s="28"/>
    </row>
    <row r="86" spans="2:47" s="1" customFormat="1" ht="12" hidden="1" customHeight="1">
      <c r="B86" s="28"/>
      <c r="C86" s="23" t="s">
        <v>104</v>
      </c>
      <c r="L86" s="28"/>
    </row>
    <row r="87" spans="2:47" s="1" customFormat="1" ht="16.5" hidden="1" customHeight="1">
      <c r="B87" s="28"/>
      <c r="E87" s="168" t="str">
        <f>E9</f>
        <v>SO 01.6 - Elektroinštalácia</v>
      </c>
      <c r="F87" s="212"/>
      <c r="G87" s="212"/>
      <c r="H87" s="212"/>
      <c r="L87" s="28"/>
    </row>
    <row r="88" spans="2:47" s="1" customFormat="1" ht="6.95" hidden="1" customHeight="1">
      <c r="B88" s="28"/>
      <c r="L88" s="28"/>
    </row>
    <row r="89" spans="2:47" s="1" customFormat="1" ht="12" hidden="1" customHeight="1">
      <c r="B89" s="28"/>
      <c r="C89" s="23" t="s">
        <v>19</v>
      </c>
      <c r="F89" s="21" t="str">
        <f>F12</f>
        <v xml:space="preserve"> </v>
      </c>
      <c r="I89" s="23" t="s">
        <v>21</v>
      </c>
      <c r="J89" s="51" t="str">
        <f>IF(J12="","",J12)</f>
        <v>21. 2. 2025</v>
      </c>
      <c r="L89" s="28"/>
    </row>
    <row r="90" spans="2:47" s="1" customFormat="1" ht="6.95" hidden="1" customHeight="1">
      <c r="B90" s="28"/>
      <c r="L90" s="28"/>
    </row>
    <row r="91" spans="2:47" s="1" customFormat="1" ht="15.2" hidden="1" customHeight="1">
      <c r="B91" s="28"/>
      <c r="C91" s="23" t="s">
        <v>23</v>
      </c>
      <c r="F91" s="21" t="str">
        <f>E15</f>
        <v xml:space="preserve"> </v>
      </c>
      <c r="I91" s="23" t="s">
        <v>28</v>
      </c>
      <c r="J91" s="26" t="str">
        <f>E21</f>
        <v xml:space="preserve"> </v>
      </c>
      <c r="L91" s="28"/>
    </row>
    <row r="92" spans="2:47" s="1" customFormat="1" ht="15.2" hidden="1" customHeight="1">
      <c r="B92" s="28"/>
      <c r="C92" s="23" t="s">
        <v>26</v>
      </c>
      <c r="F92" s="21" t="str">
        <f>IF(E18="","",E18)</f>
        <v>Vyplň údaj</v>
      </c>
      <c r="I92" s="23" t="s">
        <v>30</v>
      </c>
      <c r="J92" s="26" t="str">
        <f>E24</f>
        <v xml:space="preserve"> </v>
      </c>
      <c r="L92" s="28"/>
    </row>
    <row r="93" spans="2:47" s="1" customFormat="1" ht="10.35" hidden="1" customHeight="1">
      <c r="B93" s="28"/>
      <c r="L93" s="28"/>
    </row>
    <row r="94" spans="2:47" s="1" customFormat="1" ht="29.25" hidden="1" customHeight="1">
      <c r="B94" s="28"/>
      <c r="C94" s="103" t="s">
        <v>107</v>
      </c>
      <c r="D94" s="95"/>
      <c r="E94" s="95"/>
      <c r="F94" s="95"/>
      <c r="G94" s="95"/>
      <c r="H94" s="95"/>
      <c r="I94" s="95"/>
      <c r="J94" s="104" t="s">
        <v>108</v>
      </c>
      <c r="K94" s="95"/>
      <c r="L94" s="28"/>
    </row>
    <row r="95" spans="2:47" s="1" customFormat="1" ht="10.35" hidden="1" customHeight="1">
      <c r="B95" s="28"/>
      <c r="L95" s="28"/>
    </row>
    <row r="96" spans="2:47" s="1" customFormat="1" ht="22.9" hidden="1" customHeight="1">
      <c r="B96" s="28"/>
      <c r="C96" s="105" t="s">
        <v>109</v>
      </c>
      <c r="J96" s="65">
        <f>J136</f>
        <v>0</v>
      </c>
      <c r="L96" s="28"/>
      <c r="AU96" s="13" t="s">
        <v>110</v>
      </c>
    </row>
    <row r="97" spans="2:12" s="8" customFormat="1" ht="24.95" hidden="1" customHeight="1">
      <c r="B97" s="106"/>
      <c r="D97" s="107" t="s">
        <v>2407</v>
      </c>
      <c r="E97" s="108"/>
      <c r="F97" s="108"/>
      <c r="G97" s="108"/>
      <c r="H97" s="108"/>
      <c r="I97" s="108"/>
      <c r="J97" s="109">
        <f>J137</f>
        <v>0</v>
      </c>
      <c r="L97" s="106"/>
    </row>
    <row r="98" spans="2:12" s="8" customFormat="1" ht="24.95" hidden="1" customHeight="1">
      <c r="B98" s="106"/>
      <c r="D98" s="107" t="s">
        <v>2408</v>
      </c>
      <c r="E98" s="108"/>
      <c r="F98" s="108"/>
      <c r="G98" s="108"/>
      <c r="H98" s="108"/>
      <c r="I98" s="108"/>
      <c r="J98" s="109">
        <f>J187</f>
        <v>0</v>
      </c>
      <c r="L98" s="106"/>
    </row>
    <row r="99" spans="2:12" s="8" customFormat="1" ht="24.95" hidden="1" customHeight="1">
      <c r="B99" s="106"/>
      <c r="D99" s="107" t="s">
        <v>2409</v>
      </c>
      <c r="E99" s="108"/>
      <c r="F99" s="108"/>
      <c r="G99" s="108"/>
      <c r="H99" s="108"/>
      <c r="I99" s="108"/>
      <c r="J99" s="109">
        <f>J239</f>
        <v>0</v>
      </c>
      <c r="L99" s="106"/>
    </row>
    <row r="100" spans="2:12" s="8" customFormat="1" ht="24.95" hidden="1" customHeight="1">
      <c r="B100" s="106"/>
      <c r="D100" s="107" t="s">
        <v>2410</v>
      </c>
      <c r="E100" s="108"/>
      <c r="F100" s="108"/>
      <c r="G100" s="108"/>
      <c r="H100" s="108"/>
      <c r="I100" s="108"/>
      <c r="J100" s="109">
        <f>J268</f>
        <v>0</v>
      </c>
      <c r="L100" s="106"/>
    </row>
    <row r="101" spans="2:12" s="8" customFormat="1" ht="24.95" hidden="1" customHeight="1">
      <c r="B101" s="106"/>
      <c r="D101" s="107" t="s">
        <v>2411</v>
      </c>
      <c r="E101" s="108"/>
      <c r="F101" s="108"/>
      <c r="G101" s="108"/>
      <c r="H101" s="108"/>
      <c r="I101" s="108"/>
      <c r="J101" s="109">
        <f>J292</f>
        <v>0</v>
      </c>
      <c r="L101" s="106"/>
    </row>
    <row r="102" spans="2:12" s="8" customFormat="1" ht="24.95" hidden="1" customHeight="1">
      <c r="B102" s="106"/>
      <c r="D102" s="107" t="s">
        <v>2412</v>
      </c>
      <c r="E102" s="108"/>
      <c r="F102" s="108"/>
      <c r="G102" s="108"/>
      <c r="H102" s="108"/>
      <c r="I102" s="108"/>
      <c r="J102" s="109">
        <f>J293</f>
        <v>0</v>
      </c>
      <c r="L102" s="106"/>
    </row>
    <row r="103" spans="2:12" s="8" customFormat="1" ht="24.95" hidden="1" customHeight="1">
      <c r="B103" s="106"/>
      <c r="D103" s="107" t="s">
        <v>2413</v>
      </c>
      <c r="E103" s="108"/>
      <c r="F103" s="108"/>
      <c r="G103" s="108"/>
      <c r="H103" s="108"/>
      <c r="I103" s="108"/>
      <c r="J103" s="109">
        <f>J322</f>
        <v>0</v>
      </c>
      <c r="L103" s="106"/>
    </row>
    <row r="104" spans="2:12" s="8" customFormat="1" ht="24.95" hidden="1" customHeight="1">
      <c r="B104" s="106"/>
      <c r="D104" s="107" t="s">
        <v>2414</v>
      </c>
      <c r="E104" s="108"/>
      <c r="F104" s="108"/>
      <c r="G104" s="108"/>
      <c r="H104" s="108"/>
      <c r="I104" s="108"/>
      <c r="J104" s="109">
        <f>J346</f>
        <v>0</v>
      </c>
      <c r="L104" s="106"/>
    </row>
    <row r="105" spans="2:12" s="8" customFormat="1" ht="24.95" hidden="1" customHeight="1">
      <c r="B105" s="106"/>
      <c r="D105" s="107" t="s">
        <v>2415</v>
      </c>
      <c r="E105" s="108"/>
      <c r="F105" s="108"/>
      <c r="G105" s="108"/>
      <c r="H105" s="108"/>
      <c r="I105" s="108"/>
      <c r="J105" s="109">
        <f>J367</f>
        <v>0</v>
      </c>
      <c r="L105" s="106"/>
    </row>
    <row r="106" spans="2:12" s="8" customFormat="1" ht="24.95" hidden="1" customHeight="1">
      <c r="B106" s="106"/>
      <c r="D106" s="107" t="s">
        <v>2416</v>
      </c>
      <c r="E106" s="108"/>
      <c r="F106" s="108"/>
      <c r="G106" s="108"/>
      <c r="H106" s="108"/>
      <c r="I106" s="108"/>
      <c r="J106" s="109">
        <f>J387</f>
        <v>0</v>
      </c>
      <c r="L106" s="106"/>
    </row>
    <row r="107" spans="2:12" s="8" customFormat="1" ht="24.95" hidden="1" customHeight="1">
      <c r="B107" s="106"/>
      <c r="D107" s="107" t="s">
        <v>2417</v>
      </c>
      <c r="E107" s="108"/>
      <c r="F107" s="108"/>
      <c r="G107" s="108"/>
      <c r="H107" s="108"/>
      <c r="I107" s="108"/>
      <c r="J107" s="109">
        <f>J408</f>
        <v>0</v>
      </c>
      <c r="L107" s="106"/>
    </row>
    <row r="108" spans="2:12" s="8" customFormat="1" ht="24.95" hidden="1" customHeight="1">
      <c r="B108" s="106"/>
      <c r="D108" s="107" t="s">
        <v>2418</v>
      </c>
      <c r="E108" s="108"/>
      <c r="F108" s="108"/>
      <c r="G108" s="108"/>
      <c r="H108" s="108"/>
      <c r="I108" s="108"/>
      <c r="J108" s="109">
        <f>J430</f>
        <v>0</v>
      </c>
      <c r="L108" s="106"/>
    </row>
    <row r="109" spans="2:12" s="9" customFormat="1" ht="19.899999999999999" hidden="1" customHeight="1">
      <c r="B109" s="110"/>
      <c r="D109" s="111" t="s">
        <v>2419</v>
      </c>
      <c r="E109" s="112"/>
      <c r="F109" s="112"/>
      <c r="G109" s="112"/>
      <c r="H109" s="112"/>
      <c r="I109" s="112"/>
      <c r="J109" s="113">
        <f>J439</f>
        <v>0</v>
      </c>
      <c r="L109" s="110"/>
    </row>
    <row r="110" spans="2:12" s="8" customFormat="1" ht="24.95" hidden="1" customHeight="1">
      <c r="B110" s="106"/>
      <c r="D110" s="107" t="s">
        <v>2420</v>
      </c>
      <c r="E110" s="108"/>
      <c r="F110" s="108"/>
      <c r="G110" s="108"/>
      <c r="H110" s="108"/>
      <c r="I110" s="108"/>
      <c r="J110" s="109">
        <f>J441</f>
        <v>0</v>
      </c>
      <c r="L110" s="106"/>
    </row>
    <row r="111" spans="2:12" s="8" customFormat="1" ht="24.95" hidden="1" customHeight="1">
      <c r="B111" s="106"/>
      <c r="D111" s="107" t="s">
        <v>2421</v>
      </c>
      <c r="E111" s="108"/>
      <c r="F111" s="108"/>
      <c r="G111" s="108"/>
      <c r="H111" s="108"/>
      <c r="I111" s="108"/>
      <c r="J111" s="109">
        <f>J449</f>
        <v>0</v>
      </c>
      <c r="L111" s="106"/>
    </row>
    <row r="112" spans="2:12" s="8" customFormat="1" ht="24.95" hidden="1" customHeight="1">
      <c r="B112" s="106"/>
      <c r="D112" s="107" t="s">
        <v>2422</v>
      </c>
      <c r="E112" s="108"/>
      <c r="F112" s="108"/>
      <c r="G112" s="108"/>
      <c r="H112" s="108"/>
      <c r="I112" s="108"/>
      <c r="J112" s="109">
        <f>J502</f>
        <v>0</v>
      </c>
      <c r="L112" s="106"/>
    </row>
    <row r="113" spans="2:12" s="8" customFormat="1" ht="24.95" hidden="1" customHeight="1">
      <c r="B113" s="106"/>
      <c r="D113" s="107" t="s">
        <v>2423</v>
      </c>
      <c r="E113" s="108"/>
      <c r="F113" s="108"/>
      <c r="G113" s="108"/>
      <c r="H113" s="108"/>
      <c r="I113" s="108"/>
      <c r="J113" s="109">
        <f>J510</f>
        <v>0</v>
      </c>
      <c r="L113" s="106"/>
    </row>
    <row r="114" spans="2:12" s="8" customFormat="1" ht="24.95" hidden="1" customHeight="1">
      <c r="B114" s="106"/>
      <c r="D114" s="107" t="s">
        <v>2424</v>
      </c>
      <c r="E114" s="108"/>
      <c r="F114" s="108"/>
      <c r="G114" s="108"/>
      <c r="H114" s="108"/>
      <c r="I114" s="108"/>
      <c r="J114" s="109">
        <f>J514</f>
        <v>0</v>
      </c>
      <c r="L114" s="106"/>
    </row>
    <row r="115" spans="2:12" s="8" customFormat="1" ht="24.95" hidden="1" customHeight="1">
      <c r="B115" s="106"/>
      <c r="D115" s="107" t="s">
        <v>2425</v>
      </c>
      <c r="E115" s="108"/>
      <c r="F115" s="108"/>
      <c r="G115" s="108"/>
      <c r="H115" s="108"/>
      <c r="I115" s="108"/>
      <c r="J115" s="109">
        <f>J525</f>
        <v>0</v>
      </c>
      <c r="L115" s="106"/>
    </row>
    <row r="116" spans="2:12" s="8" customFormat="1" ht="24.95" hidden="1" customHeight="1">
      <c r="B116" s="106"/>
      <c r="D116" s="107" t="s">
        <v>2426</v>
      </c>
      <c r="E116" s="108"/>
      <c r="F116" s="108"/>
      <c r="G116" s="108"/>
      <c r="H116" s="108"/>
      <c r="I116" s="108"/>
      <c r="J116" s="109">
        <f>J528</f>
        <v>0</v>
      </c>
      <c r="L116" s="106"/>
    </row>
    <row r="117" spans="2:12" s="1" customFormat="1" ht="21.75" hidden="1" customHeight="1">
      <c r="B117" s="28"/>
      <c r="L117" s="28"/>
    </row>
    <row r="118" spans="2:12" s="1" customFormat="1" ht="6.95" hidden="1" customHeight="1">
      <c r="B118" s="43"/>
      <c r="C118" s="44"/>
      <c r="D118" s="44"/>
      <c r="E118" s="44"/>
      <c r="F118" s="44"/>
      <c r="G118" s="44"/>
      <c r="H118" s="44"/>
      <c r="I118" s="44"/>
      <c r="J118" s="44"/>
      <c r="K118" s="44"/>
      <c r="L118" s="28"/>
    </row>
    <row r="119" spans="2:12" ht="11.25" hidden="1"/>
    <row r="120" spans="2:12" ht="11.25" hidden="1"/>
    <row r="121" spans="2:12" ht="11.25" hidden="1"/>
    <row r="122" spans="2:12" s="1" customFormat="1" ht="6.95" customHeight="1">
      <c r="B122" s="45"/>
      <c r="C122" s="46"/>
      <c r="D122" s="46"/>
      <c r="E122" s="46"/>
      <c r="F122" s="46"/>
      <c r="G122" s="46"/>
      <c r="H122" s="46"/>
      <c r="I122" s="46"/>
      <c r="J122" s="46"/>
      <c r="K122" s="46"/>
      <c r="L122" s="28"/>
    </row>
    <row r="123" spans="2:12" s="1" customFormat="1" ht="24.95" customHeight="1">
      <c r="B123" s="28"/>
      <c r="C123" s="17" t="s">
        <v>143</v>
      </c>
      <c r="L123" s="28"/>
    </row>
    <row r="124" spans="2:12" s="1" customFormat="1" ht="6.95" customHeight="1">
      <c r="B124" s="28"/>
      <c r="L124" s="28"/>
    </row>
    <row r="125" spans="2:12" s="1" customFormat="1" ht="12" customHeight="1">
      <c r="B125" s="28"/>
      <c r="C125" s="23" t="s">
        <v>15</v>
      </c>
      <c r="L125" s="28"/>
    </row>
    <row r="126" spans="2:12" s="1" customFormat="1" ht="16.5" customHeight="1">
      <c r="B126" s="28"/>
      <c r="E126" s="210" t="str">
        <f>E7</f>
        <v>ZSS_Detvan_(rozpocet)</v>
      </c>
      <c r="F126" s="211"/>
      <c r="G126" s="211"/>
      <c r="H126" s="211"/>
      <c r="L126" s="28"/>
    </row>
    <row r="127" spans="2:12" s="1" customFormat="1" ht="12" customHeight="1">
      <c r="B127" s="28"/>
      <c r="C127" s="23" t="s">
        <v>104</v>
      </c>
      <c r="L127" s="28"/>
    </row>
    <row r="128" spans="2:12" s="1" customFormat="1" ht="16.5" customHeight="1">
      <c r="B128" s="28"/>
      <c r="E128" s="168" t="str">
        <f>E9</f>
        <v>SO 01.6 - Elektroinštalácia</v>
      </c>
      <c r="F128" s="212"/>
      <c r="G128" s="212"/>
      <c r="H128" s="212"/>
      <c r="L128" s="28"/>
    </row>
    <row r="129" spans="2:65" s="1" customFormat="1" ht="6.95" customHeight="1">
      <c r="B129" s="28"/>
      <c r="L129" s="28"/>
    </row>
    <row r="130" spans="2:65" s="1" customFormat="1" ht="12" customHeight="1">
      <c r="B130" s="28"/>
      <c r="C130" s="23" t="s">
        <v>19</v>
      </c>
      <c r="F130" s="21" t="str">
        <f>F12</f>
        <v xml:space="preserve"> </v>
      </c>
      <c r="I130" s="23" t="s">
        <v>21</v>
      </c>
      <c r="J130" s="51" t="str">
        <f>IF(J12="","",J12)</f>
        <v>21. 2. 2025</v>
      </c>
      <c r="L130" s="28"/>
    </row>
    <row r="131" spans="2:65" s="1" customFormat="1" ht="6.95" customHeight="1">
      <c r="B131" s="28"/>
      <c r="L131" s="28"/>
    </row>
    <row r="132" spans="2:65" s="1" customFormat="1" ht="15.2" customHeight="1">
      <c r="B132" s="28"/>
      <c r="C132" s="23" t="s">
        <v>23</v>
      </c>
      <c r="F132" s="21" t="str">
        <f>E15</f>
        <v xml:space="preserve"> </v>
      </c>
      <c r="I132" s="23" t="s">
        <v>28</v>
      </c>
      <c r="J132" s="26" t="str">
        <f>E21</f>
        <v xml:space="preserve"> </v>
      </c>
      <c r="L132" s="28"/>
    </row>
    <row r="133" spans="2:65" s="1" customFormat="1" ht="15.2" customHeight="1">
      <c r="B133" s="28"/>
      <c r="C133" s="23" t="s">
        <v>26</v>
      </c>
      <c r="F133" s="21" t="str">
        <f>IF(E18="","",E18)</f>
        <v>Vyplň údaj</v>
      </c>
      <c r="I133" s="23" t="s">
        <v>30</v>
      </c>
      <c r="J133" s="26" t="str">
        <f>E24</f>
        <v xml:space="preserve"> </v>
      </c>
      <c r="L133" s="28"/>
    </row>
    <row r="134" spans="2:65" s="1" customFormat="1" ht="10.35" customHeight="1">
      <c r="B134" s="28"/>
      <c r="L134" s="28"/>
    </row>
    <row r="135" spans="2:65" s="10" customFormat="1" ht="29.25" customHeight="1">
      <c r="B135" s="114"/>
      <c r="C135" s="115" t="s">
        <v>144</v>
      </c>
      <c r="D135" s="116" t="s">
        <v>57</v>
      </c>
      <c r="E135" s="116" t="s">
        <v>53</v>
      </c>
      <c r="F135" s="116" t="s">
        <v>54</v>
      </c>
      <c r="G135" s="116" t="s">
        <v>145</v>
      </c>
      <c r="H135" s="116" t="s">
        <v>146</v>
      </c>
      <c r="I135" s="116" t="s">
        <v>147</v>
      </c>
      <c r="J135" s="117" t="s">
        <v>108</v>
      </c>
      <c r="K135" s="118" t="s">
        <v>148</v>
      </c>
      <c r="L135" s="114"/>
      <c r="M135" s="58" t="s">
        <v>1</v>
      </c>
      <c r="N135" s="59" t="s">
        <v>36</v>
      </c>
      <c r="O135" s="59" t="s">
        <v>149</v>
      </c>
      <c r="P135" s="59" t="s">
        <v>150</v>
      </c>
      <c r="Q135" s="59" t="s">
        <v>151</v>
      </c>
      <c r="R135" s="59" t="s">
        <v>152</v>
      </c>
      <c r="S135" s="59" t="s">
        <v>153</v>
      </c>
      <c r="T135" s="60" t="s">
        <v>154</v>
      </c>
    </row>
    <row r="136" spans="2:65" s="1" customFormat="1" ht="22.9" customHeight="1">
      <c r="B136" s="28"/>
      <c r="C136" s="63" t="s">
        <v>109</v>
      </c>
      <c r="J136" s="119">
        <f>BK136</f>
        <v>0</v>
      </c>
      <c r="L136" s="28"/>
      <c r="M136" s="61"/>
      <c r="N136" s="52"/>
      <c r="O136" s="52"/>
      <c r="P136" s="120">
        <f>P137+P187+P239+P268+P292+P293+P322+P346+P367+P387+P408+P430+P441+P449+P502+P510+P514+P525+P528</f>
        <v>0</v>
      </c>
      <c r="Q136" s="52"/>
      <c r="R136" s="120">
        <f>R137+R187+R239+R268+R292+R293+R322+R346+R367+R387+R408+R430+R441+R449+R502+R510+R514+R525+R528</f>
        <v>0</v>
      </c>
      <c r="S136" s="52"/>
      <c r="T136" s="121">
        <f>T137+T187+T239+T268+T292+T293+T322+T346+T367+T387+T408+T430+T441+T449+T502+T510+T514+T525+T528</f>
        <v>0</v>
      </c>
      <c r="AT136" s="13" t="s">
        <v>71</v>
      </c>
      <c r="AU136" s="13" t="s">
        <v>110</v>
      </c>
      <c r="BK136" s="122">
        <f>BK137+BK187+BK239+BK268+BK292+BK293+BK322+BK346+BK367+BK387+BK408+BK430+BK441+BK449+BK502+BK510+BK514+BK525+BK528</f>
        <v>0</v>
      </c>
    </row>
    <row r="137" spans="2:65" s="11" customFormat="1" ht="25.9" customHeight="1">
      <c r="B137" s="123"/>
      <c r="D137" s="124" t="s">
        <v>71</v>
      </c>
      <c r="E137" s="125" t="s">
        <v>155</v>
      </c>
      <c r="F137" s="125" t="s">
        <v>2427</v>
      </c>
      <c r="I137" s="126"/>
      <c r="J137" s="127">
        <f>BK137</f>
        <v>0</v>
      </c>
      <c r="L137" s="123"/>
      <c r="M137" s="128"/>
      <c r="P137" s="129">
        <f>SUM(P138:P186)</f>
        <v>0</v>
      </c>
      <c r="R137" s="129">
        <f>SUM(R138:R186)</f>
        <v>0</v>
      </c>
      <c r="T137" s="130">
        <f>SUM(T138:T186)</f>
        <v>0</v>
      </c>
      <c r="AR137" s="124" t="s">
        <v>80</v>
      </c>
      <c r="AT137" s="131" t="s">
        <v>71</v>
      </c>
      <c r="AU137" s="131" t="s">
        <v>72</v>
      </c>
      <c r="AY137" s="124" t="s">
        <v>157</v>
      </c>
      <c r="BK137" s="132">
        <f>SUM(BK138:BK186)</f>
        <v>0</v>
      </c>
    </row>
    <row r="138" spans="2:65" s="1" customFormat="1" ht="16.5" customHeight="1">
      <c r="B138" s="135"/>
      <c r="C138" s="136" t="s">
        <v>80</v>
      </c>
      <c r="D138" s="136" t="s">
        <v>159</v>
      </c>
      <c r="E138" s="137" t="s">
        <v>2428</v>
      </c>
      <c r="F138" s="138" t="s">
        <v>2429</v>
      </c>
      <c r="G138" s="139" t="s">
        <v>311</v>
      </c>
      <c r="H138" s="140">
        <v>500</v>
      </c>
      <c r="I138" s="141"/>
      <c r="J138" s="142">
        <f t="shared" ref="J138:J169" si="0">ROUND(I138*H138,2)</f>
        <v>0</v>
      </c>
      <c r="K138" s="143"/>
      <c r="L138" s="28"/>
      <c r="M138" s="144" t="s">
        <v>1</v>
      </c>
      <c r="N138" s="145" t="s">
        <v>38</v>
      </c>
      <c r="P138" s="146">
        <f t="shared" ref="P138:P169" si="1">O138*H138</f>
        <v>0</v>
      </c>
      <c r="Q138" s="146">
        <v>0</v>
      </c>
      <c r="R138" s="146">
        <f t="shared" ref="R138:R169" si="2">Q138*H138</f>
        <v>0</v>
      </c>
      <c r="S138" s="146">
        <v>0</v>
      </c>
      <c r="T138" s="147">
        <f t="shared" ref="T138:T169" si="3">S138*H138</f>
        <v>0</v>
      </c>
      <c r="AR138" s="148" t="s">
        <v>163</v>
      </c>
      <c r="AT138" s="148" t="s">
        <v>159</v>
      </c>
      <c r="AU138" s="148" t="s">
        <v>80</v>
      </c>
      <c r="AY138" s="13" t="s">
        <v>157</v>
      </c>
      <c r="BE138" s="149">
        <f t="shared" ref="BE138:BE169" si="4">IF(N138="základná",J138,0)</f>
        <v>0</v>
      </c>
      <c r="BF138" s="149">
        <f t="shared" ref="BF138:BF169" si="5">IF(N138="znížená",J138,0)</f>
        <v>0</v>
      </c>
      <c r="BG138" s="149">
        <f t="shared" ref="BG138:BG169" si="6">IF(N138="zákl. prenesená",J138,0)</f>
        <v>0</v>
      </c>
      <c r="BH138" s="149">
        <f t="shared" ref="BH138:BH169" si="7">IF(N138="zníž. prenesená",J138,0)</f>
        <v>0</v>
      </c>
      <c r="BI138" s="149">
        <f t="shared" ref="BI138:BI169" si="8">IF(N138="nulová",J138,0)</f>
        <v>0</v>
      </c>
      <c r="BJ138" s="13" t="s">
        <v>164</v>
      </c>
      <c r="BK138" s="149">
        <f t="shared" ref="BK138:BK169" si="9">ROUND(I138*H138,2)</f>
        <v>0</v>
      </c>
      <c r="BL138" s="13" t="s">
        <v>163</v>
      </c>
      <c r="BM138" s="148" t="s">
        <v>164</v>
      </c>
    </row>
    <row r="139" spans="2:65" s="1" customFormat="1" ht="16.5" customHeight="1">
      <c r="B139" s="135"/>
      <c r="C139" s="136" t="s">
        <v>164</v>
      </c>
      <c r="D139" s="136" t="s">
        <v>159</v>
      </c>
      <c r="E139" s="137" t="s">
        <v>2430</v>
      </c>
      <c r="F139" s="138" t="s">
        <v>2431</v>
      </c>
      <c r="G139" s="139" t="s">
        <v>311</v>
      </c>
      <c r="H139" s="140">
        <v>500</v>
      </c>
      <c r="I139" s="141"/>
      <c r="J139" s="142">
        <f t="shared" si="0"/>
        <v>0</v>
      </c>
      <c r="K139" s="143"/>
      <c r="L139" s="28"/>
      <c r="M139" s="144" t="s">
        <v>1</v>
      </c>
      <c r="N139" s="145" t="s">
        <v>38</v>
      </c>
      <c r="P139" s="146">
        <f t="shared" si="1"/>
        <v>0</v>
      </c>
      <c r="Q139" s="146">
        <v>0</v>
      </c>
      <c r="R139" s="146">
        <f t="shared" si="2"/>
        <v>0</v>
      </c>
      <c r="S139" s="146">
        <v>0</v>
      </c>
      <c r="T139" s="147">
        <f t="shared" si="3"/>
        <v>0</v>
      </c>
      <c r="AR139" s="148" t="s">
        <v>163</v>
      </c>
      <c r="AT139" s="148" t="s">
        <v>159</v>
      </c>
      <c r="AU139" s="148" t="s">
        <v>80</v>
      </c>
      <c r="AY139" s="13" t="s">
        <v>157</v>
      </c>
      <c r="BE139" s="149">
        <f t="shared" si="4"/>
        <v>0</v>
      </c>
      <c r="BF139" s="149">
        <f t="shared" si="5"/>
        <v>0</v>
      </c>
      <c r="BG139" s="149">
        <f t="shared" si="6"/>
        <v>0</v>
      </c>
      <c r="BH139" s="149">
        <f t="shared" si="7"/>
        <v>0</v>
      </c>
      <c r="BI139" s="149">
        <f t="shared" si="8"/>
        <v>0</v>
      </c>
      <c r="BJ139" s="13" t="s">
        <v>164</v>
      </c>
      <c r="BK139" s="149">
        <f t="shared" si="9"/>
        <v>0</v>
      </c>
      <c r="BL139" s="13" t="s">
        <v>163</v>
      </c>
      <c r="BM139" s="148" t="s">
        <v>163</v>
      </c>
    </row>
    <row r="140" spans="2:65" s="1" customFormat="1" ht="16.5" customHeight="1">
      <c r="B140" s="135"/>
      <c r="C140" s="136" t="s">
        <v>168</v>
      </c>
      <c r="D140" s="136" t="s">
        <v>159</v>
      </c>
      <c r="E140" s="137" t="s">
        <v>2432</v>
      </c>
      <c r="F140" s="138" t="s">
        <v>2433</v>
      </c>
      <c r="G140" s="139" t="s">
        <v>311</v>
      </c>
      <c r="H140" s="140">
        <v>100</v>
      </c>
      <c r="I140" s="141"/>
      <c r="J140" s="142">
        <f t="shared" si="0"/>
        <v>0</v>
      </c>
      <c r="K140" s="143"/>
      <c r="L140" s="28"/>
      <c r="M140" s="144" t="s">
        <v>1</v>
      </c>
      <c r="N140" s="145" t="s">
        <v>38</v>
      </c>
      <c r="P140" s="146">
        <f t="shared" si="1"/>
        <v>0</v>
      </c>
      <c r="Q140" s="146">
        <v>0</v>
      </c>
      <c r="R140" s="146">
        <f t="shared" si="2"/>
        <v>0</v>
      </c>
      <c r="S140" s="146">
        <v>0</v>
      </c>
      <c r="T140" s="147">
        <f t="shared" si="3"/>
        <v>0</v>
      </c>
      <c r="AR140" s="148" t="s">
        <v>163</v>
      </c>
      <c r="AT140" s="148" t="s">
        <v>159</v>
      </c>
      <c r="AU140" s="148" t="s">
        <v>80</v>
      </c>
      <c r="AY140" s="13" t="s">
        <v>157</v>
      </c>
      <c r="BE140" s="149">
        <f t="shared" si="4"/>
        <v>0</v>
      </c>
      <c r="BF140" s="149">
        <f t="shared" si="5"/>
        <v>0</v>
      </c>
      <c r="BG140" s="149">
        <f t="shared" si="6"/>
        <v>0</v>
      </c>
      <c r="BH140" s="149">
        <f t="shared" si="7"/>
        <v>0</v>
      </c>
      <c r="BI140" s="149">
        <f t="shared" si="8"/>
        <v>0</v>
      </c>
      <c r="BJ140" s="13" t="s">
        <v>164</v>
      </c>
      <c r="BK140" s="149">
        <f t="shared" si="9"/>
        <v>0</v>
      </c>
      <c r="BL140" s="13" t="s">
        <v>163</v>
      </c>
      <c r="BM140" s="148" t="s">
        <v>171</v>
      </c>
    </row>
    <row r="141" spans="2:65" s="1" customFormat="1" ht="16.5" customHeight="1">
      <c r="B141" s="135"/>
      <c r="C141" s="136" t="s">
        <v>163</v>
      </c>
      <c r="D141" s="136" t="s">
        <v>159</v>
      </c>
      <c r="E141" s="137" t="s">
        <v>2434</v>
      </c>
      <c r="F141" s="138" t="s">
        <v>2435</v>
      </c>
      <c r="G141" s="139" t="s">
        <v>311</v>
      </c>
      <c r="H141" s="140">
        <v>100</v>
      </c>
      <c r="I141" s="141"/>
      <c r="J141" s="142">
        <f t="shared" si="0"/>
        <v>0</v>
      </c>
      <c r="K141" s="143"/>
      <c r="L141" s="28"/>
      <c r="M141" s="144" t="s">
        <v>1</v>
      </c>
      <c r="N141" s="145" t="s">
        <v>38</v>
      </c>
      <c r="P141" s="146">
        <f t="shared" si="1"/>
        <v>0</v>
      </c>
      <c r="Q141" s="146">
        <v>0</v>
      </c>
      <c r="R141" s="146">
        <f t="shared" si="2"/>
        <v>0</v>
      </c>
      <c r="S141" s="146">
        <v>0</v>
      </c>
      <c r="T141" s="147">
        <f t="shared" si="3"/>
        <v>0</v>
      </c>
      <c r="AR141" s="148" t="s">
        <v>163</v>
      </c>
      <c r="AT141" s="148" t="s">
        <v>159</v>
      </c>
      <c r="AU141" s="148" t="s">
        <v>80</v>
      </c>
      <c r="AY141" s="13" t="s">
        <v>157</v>
      </c>
      <c r="BE141" s="149">
        <f t="shared" si="4"/>
        <v>0</v>
      </c>
      <c r="BF141" s="149">
        <f t="shared" si="5"/>
        <v>0</v>
      </c>
      <c r="BG141" s="149">
        <f t="shared" si="6"/>
        <v>0</v>
      </c>
      <c r="BH141" s="149">
        <f t="shared" si="7"/>
        <v>0</v>
      </c>
      <c r="BI141" s="149">
        <f t="shared" si="8"/>
        <v>0</v>
      </c>
      <c r="BJ141" s="13" t="s">
        <v>164</v>
      </c>
      <c r="BK141" s="149">
        <f t="shared" si="9"/>
        <v>0</v>
      </c>
      <c r="BL141" s="13" t="s">
        <v>163</v>
      </c>
      <c r="BM141" s="148" t="s">
        <v>174</v>
      </c>
    </row>
    <row r="142" spans="2:65" s="1" customFormat="1" ht="16.5" customHeight="1">
      <c r="B142" s="135"/>
      <c r="C142" s="136" t="s">
        <v>175</v>
      </c>
      <c r="D142" s="136" t="s">
        <v>159</v>
      </c>
      <c r="E142" s="137" t="s">
        <v>2436</v>
      </c>
      <c r="F142" s="138" t="s">
        <v>2437</v>
      </c>
      <c r="G142" s="139" t="s">
        <v>311</v>
      </c>
      <c r="H142" s="140">
        <v>50</v>
      </c>
      <c r="I142" s="141"/>
      <c r="J142" s="142">
        <f t="shared" si="0"/>
        <v>0</v>
      </c>
      <c r="K142" s="143"/>
      <c r="L142" s="28"/>
      <c r="M142" s="144" t="s">
        <v>1</v>
      </c>
      <c r="N142" s="145" t="s">
        <v>38</v>
      </c>
      <c r="P142" s="146">
        <f t="shared" si="1"/>
        <v>0</v>
      </c>
      <c r="Q142" s="146">
        <v>0</v>
      </c>
      <c r="R142" s="146">
        <f t="shared" si="2"/>
        <v>0</v>
      </c>
      <c r="S142" s="146">
        <v>0</v>
      </c>
      <c r="T142" s="147">
        <f t="shared" si="3"/>
        <v>0</v>
      </c>
      <c r="AR142" s="148" t="s">
        <v>163</v>
      </c>
      <c r="AT142" s="148" t="s">
        <v>159</v>
      </c>
      <c r="AU142" s="148" t="s">
        <v>80</v>
      </c>
      <c r="AY142" s="13" t="s">
        <v>157</v>
      </c>
      <c r="BE142" s="149">
        <f t="shared" si="4"/>
        <v>0</v>
      </c>
      <c r="BF142" s="149">
        <f t="shared" si="5"/>
        <v>0</v>
      </c>
      <c r="BG142" s="149">
        <f t="shared" si="6"/>
        <v>0</v>
      </c>
      <c r="BH142" s="149">
        <f t="shared" si="7"/>
        <v>0</v>
      </c>
      <c r="BI142" s="149">
        <f t="shared" si="8"/>
        <v>0</v>
      </c>
      <c r="BJ142" s="13" t="s">
        <v>164</v>
      </c>
      <c r="BK142" s="149">
        <f t="shared" si="9"/>
        <v>0</v>
      </c>
      <c r="BL142" s="13" t="s">
        <v>163</v>
      </c>
      <c r="BM142" s="148" t="s">
        <v>178</v>
      </c>
    </row>
    <row r="143" spans="2:65" s="1" customFormat="1" ht="24.2" customHeight="1">
      <c r="B143" s="135"/>
      <c r="C143" s="136" t="s">
        <v>171</v>
      </c>
      <c r="D143" s="136" t="s">
        <v>159</v>
      </c>
      <c r="E143" s="137" t="s">
        <v>2438</v>
      </c>
      <c r="F143" s="138" t="s">
        <v>2439</v>
      </c>
      <c r="G143" s="139" t="s">
        <v>300</v>
      </c>
      <c r="H143" s="140">
        <v>1200</v>
      </c>
      <c r="I143" s="141"/>
      <c r="J143" s="142">
        <f t="shared" si="0"/>
        <v>0</v>
      </c>
      <c r="K143" s="143"/>
      <c r="L143" s="28"/>
      <c r="M143" s="144" t="s">
        <v>1</v>
      </c>
      <c r="N143" s="145" t="s">
        <v>38</v>
      </c>
      <c r="P143" s="146">
        <f t="shared" si="1"/>
        <v>0</v>
      </c>
      <c r="Q143" s="146">
        <v>0</v>
      </c>
      <c r="R143" s="146">
        <f t="shared" si="2"/>
        <v>0</v>
      </c>
      <c r="S143" s="146">
        <v>0</v>
      </c>
      <c r="T143" s="147">
        <f t="shared" si="3"/>
        <v>0</v>
      </c>
      <c r="AR143" s="148" t="s">
        <v>163</v>
      </c>
      <c r="AT143" s="148" t="s">
        <v>159</v>
      </c>
      <c r="AU143" s="148" t="s">
        <v>80</v>
      </c>
      <c r="AY143" s="13" t="s">
        <v>157</v>
      </c>
      <c r="BE143" s="149">
        <f t="shared" si="4"/>
        <v>0</v>
      </c>
      <c r="BF143" s="149">
        <f t="shared" si="5"/>
        <v>0</v>
      </c>
      <c r="BG143" s="149">
        <f t="shared" si="6"/>
        <v>0</v>
      </c>
      <c r="BH143" s="149">
        <f t="shared" si="7"/>
        <v>0</v>
      </c>
      <c r="BI143" s="149">
        <f t="shared" si="8"/>
        <v>0</v>
      </c>
      <c r="BJ143" s="13" t="s">
        <v>164</v>
      </c>
      <c r="BK143" s="149">
        <f t="shared" si="9"/>
        <v>0</v>
      </c>
      <c r="BL143" s="13" t="s">
        <v>163</v>
      </c>
      <c r="BM143" s="148" t="s">
        <v>181</v>
      </c>
    </row>
    <row r="144" spans="2:65" s="1" customFormat="1" ht="16.5" customHeight="1">
      <c r="B144" s="135"/>
      <c r="C144" s="136" t="s">
        <v>182</v>
      </c>
      <c r="D144" s="136" t="s">
        <v>159</v>
      </c>
      <c r="E144" s="137" t="s">
        <v>2440</v>
      </c>
      <c r="F144" s="138" t="s">
        <v>2441</v>
      </c>
      <c r="G144" s="139" t="s">
        <v>300</v>
      </c>
      <c r="H144" s="140">
        <v>380</v>
      </c>
      <c r="I144" s="141"/>
      <c r="J144" s="142">
        <f t="shared" si="0"/>
        <v>0</v>
      </c>
      <c r="K144" s="143"/>
      <c r="L144" s="28"/>
      <c r="M144" s="144" t="s">
        <v>1</v>
      </c>
      <c r="N144" s="145" t="s">
        <v>38</v>
      </c>
      <c r="P144" s="146">
        <f t="shared" si="1"/>
        <v>0</v>
      </c>
      <c r="Q144" s="146">
        <v>0</v>
      </c>
      <c r="R144" s="146">
        <f t="shared" si="2"/>
        <v>0</v>
      </c>
      <c r="S144" s="146">
        <v>0</v>
      </c>
      <c r="T144" s="147">
        <f t="shared" si="3"/>
        <v>0</v>
      </c>
      <c r="AR144" s="148" t="s">
        <v>163</v>
      </c>
      <c r="AT144" s="148" t="s">
        <v>159</v>
      </c>
      <c r="AU144" s="148" t="s">
        <v>80</v>
      </c>
      <c r="AY144" s="13" t="s">
        <v>157</v>
      </c>
      <c r="BE144" s="149">
        <f t="shared" si="4"/>
        <v>0</v>
      </c>
      <c r="BF144" s="149">
        <f t="shared" si="5"/>
        <v>0</v>
      </c>
      <c r="BG144" s="149">
        <f t="shared" si="6"/>
        <v>0</v>
      </c>
      <c r="BH144" s="149">
        <f t="shared" si="7"/>
        <v>0</v>
      </c>
      <c r="BI144" s="149">
        <f t="shared" si="8"/>
        <v>0</v>
      </c>
      <c r="BJ144" s="13" t="s">
        <v>164</v>
      </c>
      <c r="BK144" s="149">
        <f t="shared" si="9"/>
        <v>0</v>
      </c>
      <c r="BL144" s="13" t="s">
        <v>163</v>
      </c>
      <c r="BM144" s="148" t="s">
        <v>185</v>
      </c>
    </row>
    <row r="145" spans="2:65" s="1" customFormat="1" ht="16.5" customHeight="1">
      <c r="B145" s="135"/>
      <c r="C145" s="136" t="s">
        <v>174</v>
      </c>
      <c r="D145" s="136" t="s">
        <v>159</v>
      </c>
      <c r="E145" s="137" t="s">
        <v>2442</v>
      </c>
      <c r="F145" s="138" t="s">
        <v>2443</v>
      </c>
      <c r="G145" s="139" t="s">
        <v>300</v>
      </c>
      <c r="H145" s="140">
        <v>15</v>
      </c>
      <c r="I145" s="141"/>
      <c r="J145" s="142">
        <f t="shared" si="0"/>
        <v>0</v>
      </c>
      <c r="K145" s="143"/>
      <c r="L145" s="28"/>
      <c r="M145" s="144" t="s">
        <v>1</v>
      </c>
      <c r="N145" s="145" t="s">
        <v>38</v>
      </c>
      <c r="P145" s="146">
        <f t="shared" si="1"/>
        <v>0</v>
      </c>
      <c r="Q145" s="146">
        <v>0</v>
      </c>
      <c r="R145" s="146">
        <f t="shared" si="2"/>
        <v>0</v>
      </c>
      <c r="S145" s="146">
        <v>0</v>
      </c>
      <c r="T145" s="147">
        <f t="shared" si="3"/>
        <v>0</v>
      </c>
      <c r="AR145" s="148" t="s">
        <v>163</v>
      </c>
      <c r="AT145" s="148" t="s">
        <v>159</v>
      </c>
      <c r="AU145" s="148" t="s">
        <v>80</v>
      </c>
      <c r="AY145" s="13" t="s">
        <v>157</v>
      </c>
      <c r="BE145" s="149">
        <f t="shared" si="4"/>
        <v>0</v>
      </c>
      <c r="BF145" s="149">
        <f t="shared" si="5"/>
        <v>0</v>
      </c>
      <c r="BG145" s="149">
        <f t="shared" si="6"/>
        <v>0</v>
      </c>
      <c r="BH145" s="149">
        <f t="shared" si="7"/>
        <v>0</v>
      </c>
      <c r="BI145" s="149">
        <f t="shared" si="8"/>
        <v>0</v>
      </c>
      <c r="BJ145" s="13" t="s">
        <v>164</v>
      </c>
      <c r="BK145" s="149">
        <f t="shared" si="9"/>
        <v>0</v>
      </c>
      <c r="BL145" s="13" t="s">
        <v>163</v>
      </c>
      <c r="BM145" s="148" t="s">
        <v>188</v>
      </c>
    </row>
    <row r="146" spans="2:65" s="1" customFormat="1" ht="16.5" customHeight="1">
      <c r="B146" s="135"/>
      <c r="C146" s="136" t="s">
        <v>189</v>
      </c>
      <c r="D146" s="136" t="s">
        <v>159</v>
      </c>
      <c r="E146" s="137" t="s">
        <v>2444</v>
      </c>
      <c r="F146" s="138" t="s">
        <v>2445</v>
      </c>
      <c r="G146" s="139" t="s">
        <v>300</v>
      </c>
      <c r="H146" s="140">
        <v>40</v>
      </c>
      <c r="I146" s="141"/>
      <c r="J146" s="142">
        <f t="shared" si="0"/>
        <v>0</v>
      </c>
      <c r="K146" s="143"/>
      <c r="L146" s="28"/>
      <c r="M146" s="144" t="s">
        <v>1</v>
      </c>
      <c r="N146" s="145" t="s">
        <v>38</v>
      </c>
      <c r="P146" s="146">
        <f t="shared" si="1"/>
        <v>0</v>
      </c>
      <c r="Q146" s="146">
        <v>0</v>
      </c>
      <c r="R146" s="146">
        <f t="shared" si="2"/>
        <v>0</v>
      </c>
      <c r="S146" s="146">
        <v>0</v>
      </c>
      <c r="T146" s="147">
        <f t="shared" si="3"/>
        <v>0</v>
      </c>
      <c r="AR146" s="148" t="s">
        <v>163</v>
      </c>
      <c r="AT146" s="148" t="s">
        <v>159</v>
      </c>
      <c r="AU146" s="148" t="s">
        <v>80</v>
      </c>
      <c r="AY146" s="13" t="s">
        <v>157</v>
      </c>
      <c r="BE146" s="149">
        <f t="shared" si="4"/>
        <v>0</v>
      </c>
      <c r="BF146" s="149">
        <f t="shared" si="5"/>
        <v>0</v>
      </c>
      <c r="BG146" s="149">
        <f t="shared" si="6"/>
        <v>0</v>
      </c>
      <c r="BH146" s="149">
        <f t="shared" si="7"/>
        <v>0</v>
      </c>
      <c r="BI146" s="149">
        <f t="shared" si="8"/>
        <v>0</v>
      </c>
      <c r="BJ146" s="13" t="s">
        <v>164</v>
      </c>
      <c r="BK146" s="149">
        <f t="shared" si="9"/>
        <v>0</v>
      </c>
      <c r="BL146" s="13" t="s">
        <v>163</v>
      </c>
      <c r="BM146" s="148" t="s">
        <v>192</v>
      </c>
    </row>
    <row r="147" spans="2:65" s="1" customFormat="1" ht="16.5" customHeight="1">
      <c r="B147" s="135"/>
      <c r="C147" s="136" t="s">
        <v>178</v>
      </c>
      <c r="D147" s="136" t="s">
        <v>159</v>
      </c>
      <c r="E147" s="137" t="s">
        <v>2446</v>
      </c>
      <c r="F147" s="138" t="s">
        <v>2447</v>
      </c>
      <c r="G147" s="139" t="s">
        <v>300</v>
      </c>
      <c r="H147" s="140">
        <v>5</v>
      </c>
      <c r="I147" s="141"/>
      <c r="J147" s="142">
        <f t="shared" si="0"/>
        <v>0</v>
      </c>
      <c r="K147" s="143"/>
      <c r="L147" s="28"/>
      <c r="M147" s="144" t="s">
        <v>1</v>
      </c>
      <c r="N147" s="145" t="s">
        <v>38</v>
      </c>
      <c r="P147" s="146">
        <f t="shared" si="1"/>
        <v>0</v>
      </c>
      <c r="Q147" s="146">
        <v>0</v>
      </c>
      <c r="R147" s="146">
        <f t="shared" si="2"/>
        <v>0</v>
      </c>
      <c r="S147" s="146">
        <v>0</v>
      </c>
      <c r="T147" s="147">
        <f t="shared" si="3"/>
        <v>0</v>
      </c>
      <c r="AR147" s="148" t="s">
        <v>163</v>
      </c>
      <c r="AT147" s="148" t="s">
        <v>159</v>
      </c>
      <c r="AU147" s="148" t="s">
        <v>80</v>
      </c>
      <c r="AY147" s="13" t="s">
        <v>157</v>
      </c>
      <c r="BE147" s="149">
        <f t="shared" si="4"/>
        <v>0</v>
      </c>
      <c r="BF147" s="149">
        <f t="shared" si="5"/>
        <v>0</v>
      </c>
      <c r="BG147" s="149">
        <f t="shared" si="6"/>
        <v>0</v>
      </c>
      <c r="BH147" s="149">
        <f t="shared" si="7"/>
        <v>0</v>
      </c>
      <c r="BI147" s="149">
        <f t="shared" si="8"/>
        <v>0</v>
      </c>
      <c r="BJ147" s="13" t="s">
        <v>164</v>
      </c>
      <c r="BK147" s="149">
        <f t="shared" si="9"/>
        <v>0</v>
      </c>
      <c r="BL147" s="13" t="s">
        <v>163</v>
      </c>
      <c r="BM147" s="148" t="s">
        <v>195</v>
      </c>
    </row>
    <row r="148" spans="2:65" s="1" customFormat="1" ht="16.5" customHeight="1">
      <c r="B148" s="135"/>
      <c r="C148" s="136" t="s">
        <v>196</v>
      </c>
      <c r="D148" s="136" t="s">
        <v>159</v>
      </c>
      <c r="E148" s="137" t="s">
        <v>2448</v>
      </c>
      <c r="F148" s="138" t="s">
        <v>2449</v>
      </c>
      <c r="G148" s="139" t="s">
        <v>300</v>
      </c>
      <c r="H148" s="140">
        <v>30</v>
      </c>
      <c r="I148" s="141"/>
      <c r="J148" s="142">
        <f t="shared" si="0"/>
        <v>0</v>
      </c>
      <c r="K148" s="143"/>
      <c r="L148" s="28"/>
      <c r="M148" s="144" t="s">
        <v>1</v>
      </c>
      <c r="N148" s="145" t="s">
        <v>38</v>
      </c>
      <c r="P148" s="146">
        <f t="shared" si="1"/>
        <v>0</v>
      </c>
      <c r="Q148" s="146">
        <v>0</v>
      </c>
      <c r="R148" s="146">
        <f t="shared" si="2"/>
        <v>0</v>
      </c>
      <c r="S148" s="146">
        <v>0</v>
      </c>
      <c r="T148" s="147">
        <f t="shared" si="3"/>
        <v>0</v>
      </c>
      <c r="AR148" s="148" t="s">
        <v>163</v>
      </c>
      <c r="AT148" s="148" t="s">
        <v>159</v>
      </c>
      <c r="AU148" s="148" t="s">
        <v>80</v>
      </c>
      <c r="AY148" s="13" t="s">
        <v>157</v>
      </c>
      <c r="BE148" s="149">
        <f t="shared" si="4"/>
        <v>0</v>
      </c>
      <c r="BF148" s="149">
        <f t="shared" si="5"/>
        <v>0</v>
      </c>
      <c r="BG148" s="149">
        <f t="shared" si="6"/>
        <v>0</v>
      </c>
      <c r="BH148" s="149">
        <f t="shared" si="7"/>
        <v>0</v>
      </c>
      <c r="BI148" s="149">
        <f t="shared" si="8"/>
        <v>0</v>
      </c>
      <c r="BJ148" s="13" t="s">
        <v>164</v>
      </c>
      <c r="BK148" s="149">
        <f t="shared" si="9"/>
        <v>0</v>
      </c>
      <c r="BL148" s="13" t="s">
        <v>163</v>
      </c>
      <c r="BM148" s="148" t="s">
        <v>199</v>
      </c>
    </row>
    <row r="149" spans="2:65" s="1" customFormat="1" ht="16.5" customHeight="1">
      <c r="B149" s="135"/>
      <c r="C149" s="136" t="s">
        <v>181</v>
      </c>
      <c r="D149" s="136" t="s">
        <v>159</v>
      </c>
      <c r="E149" s="137" t="s">
        <v>2450</v>
      </c>
      <c r="F149" s="138" t="s">
        <v>2451</v>
      </c>
      <c r="G149" s="139" t="s">
        <v>300</v>
      </c>
      <c r="H149" s="140">
        <v>7</v>
      </c>
      <c r="I149" s="141"/>
      <c r="J149" s="142">
        <f t="shared" si="0"/>
        <v>0</v>
      </c>
      <c r="K149" s="143"/>
      <c r="L149" s="28"/>
      <c r="M149" s="144" t="s">
        <v>1</v>
      </c>
      <c r="N149" s="145" t="s">
        <v>38</v>
      </c>
      <c r="P149" s="146">
        <f t="shared" si="1"/>
        <v>0</v>
      </c>
      <c r="Q149" s="146">
        <v>0</v>
      </c>
      <c r="R149" s="146">
        <f t="shared" si="2"/>
        <v>0</v>
      </c>
      <c r="S149" s="146">
        <v>0</v>
      </c>
      <c r="T149" s="147">
        <f t="shared" si="3"/>
        <v>0</v>
      </c>
      <c r="AR149" s="148" t="s">
        <v>163</v>
      </c>
      <c r="AT149" s="148" t="s">
        <v>159</v>
      </c>
      <c r="AU149" s="148" t="s">
        <v>80</v>
      </c>
      <c r="AY149" s="13" t="s">
        <v>157</v>
      </c>
      <c r="BE149" s="149">
        <f t="shared" si="4"/>
        <v>0</v>
      </c>
      <c r="BF149" s="149">
        <f t="shared" si="5"/>
        <v>0</v>
      </c>
      <c r="BG149" s="149">
        <f t="shared" si="6"/>
        <v>0</v>
      </c>
      <c r="BH149" s="149">
        <f t="shared" si="7"/>
        <v>0</v>
      </c>
      <c r="BI149" s="149">
        <f t="shared" si="8"/>
        <v>0</v>
      </c>
      <c r="BJ149" s="13" t="s">
        <v>164</v>
      </c>
      <c r="BK149" s="149">
        <f t="shared" si="9"/>
        <v>0</v>
      </c>
      <c r="BL149" s="13" t="s">
        <v>163</v>
      </c>
      <c r="BM149" s="148" t="s">
        <v>202</v>
      </c>
    </row>
    <row r="150" spans="2:65" s="1" customFormat="1" ht="16.5" customHeight="1">
      <c r="B150" s="135"/>
      <c r="C150" s="136" t="s">
        <v>203</v>
      </c>
      <c r="D150" s="136" t="s">
        <v>159</v>
      </c>
      <c r="E150" s="137" t="s">
        <v>2452</v>
      </c>
      <c r="F150" s="138" t="s">
        <v>2453</v>
      </c>
      <c r="G150" s="139" t="s">
        <v>300</v>
      </c>
      <c r="H150" s="140">
        <v>8</v>
      </c>
      <c r="I150" s="141"/>
      <c r="J150" s="142">
        <f t="shared" si="0"/>
        <v>0</v>
      </c>
      <c r="K150" s="143"/>
      <c r="L150" s="28"/>
      <c r="M150" s="144" t="s">
        <v>1</v>
      </c>
      <c r="N150" s="145" t="s">
        <v>38</v>
      </c>
      <c r="P150" s="146">
        <f t="shared" si="1"/>
        <v>0</v>
      </c>
      <c r="Q150" s="146">
        <v>0</v>
      </c>
      <c r="R150" s="146">
        <f t="shared" si="2"/>
        <v>0</v>
      </c>
      <c r="S150" s="146">
        <v>0</v>
      </c>
      <c r="T150" s="147">
        <f t="shared" si="3"/>
        <v>0</v>
      </c>
      <c r="AR150" s="148" t="s">
        <v>163</v>
      </c>
      <c r="AT150" s="148" t="s">
        <v>159</v>
      </c>
      <c r="AU150" s="148" t="s">
        <v>80</v>
      </c>
      <c r="AY150" s="13" t="s">
        <v>157</v>
      </c>
      <c r="BE150" s="149">
        <f t="shared" si="4"/>
        <v>0</v>
      </c>
      <c r="BF150" s="149">
        <f t="shared" si="5"/>
        <v>0</v>
      </c>
      <c r="BG150" s="149">
        <f t="shared" si="6"/>
        <v>0</v>
      </c>
      <c r="BH150" s="149">
        <f t="shared" si="7"/>
        <v>0</v>
      </c>
      <c r="BI150" s="149">
        <f t="shared" si="8"/>
        <v>0</v>
      </c>
      <c r="BJ150" s="13" t="s">
        <v>164</v>
      </c>
      <c r="BK150" s="149">
        <f t="shared" si="9"/>
        <v>0</v>
      </c>
      <c r="BL150" s="13" t="s">
        <v>163</v>
      </c>
      <c r="BM150" s="148" t="s">
        <v>207</v>
      </c>
    </row>
    <row r="151" spans="2:65" s="1" customFormat="1" ht="16.5" customHeight="1">
      <c r="B151" s="135"/>
      <c r="C151" s="136" t="s">
        <v>185</v>
      </c>
      <c r="D151" s="136" t="s">
        <v>159</v>
      </c>
      <c r="E151" s="137" t="s">
        <v>2454</v>
      </c>
      <c r="F151" s="138" t="s">
        <v>2455</v>
      </c>
      <c r="G151" s="139" t="s">
        <v>1</v>
      </c>
      <c r="H151" s="140">
        <v>800</v>
      </c>
      <c r="I151" s="141"/>
      <c r="J151" s="142">
        <f t="shared" si="0"/>
        <v>0</v>
      </c>
      <c r="K151" s="143"/>
      <c r="L151" s="28"/>
      <c r="M151" s="144" t="s">
        <v>1</v>
      </c>
      <c r="N151" s="145" t="s">
        <v>38</v>
      </c>
      <c r="P151" s="146">
        <f t="shared" si="1"/>
        <v>0</v>
      </c>
      <c r="Q151" s="146">
        <v>0</v>
      </c>
      <c r="R151" s="146">
        <f t="shared" si="2"/>
        <v>0</v>
      </c>
      <c r="S151" s="146">
        <v>0</v>
      </c>
      <c r="T151" s="147">
        <f t="shared" si="3"/>
        <v>0</v>
      </c>
      <c r="AR151" s="148" t="s">
        <v>163</v>
      </c>
      <c r="AT151" s="148" t="s">
        <v>159</v>
      </c>
      <c r="AU151" s="148" t="s">
        <v>80</v>
      </c>
      <c r="AY151" s="13" t="s">
        <v>157</v>
      </c>
      <c r="BE151" s="149">
        <f t="shared" si="4"/>
        <v>0</v>
      </c>
      <c r="BF151" s="149">
        <f t="shared" si="5"/>
        <v>0</v>
      </c>
      <c r="BG151" s="149">
        <f t="shared" si="6"/>
        <v>0</v>
      </c>
      <c r="BH151" s="149">
        <f t="shared" si="7"/>
        <v>0</v>
      </c>
      <c r="BI151" s="149">
        <f t="shared" si="8"/>
        <v>0</v>
      </c>
      <c r="BJ151" s="13" t="s">
        <v>164</v>
      </c>
      <c r="BK151" s="149">
        <f t="shared" si="9"/>
        <v>0</v>
      </c>
      <c r="BL151" s="13" t="s">
        <v>163</v>
      </c>
      <c r="BM151" s="148" t="s">
        <v>210</v>
      </c>
    </row>
    <row r="152" spans="2:65" s="1" customFormat="1" ht="16.5" customHeight="1">
      <c r="B152" s="135"/>
      <c r="C152" s="136" t="s">
        <v>211</v>
      </c>
      <c r="D152" s="136" t="s">
        <v>159</v>
      </c>
      <c r="E152" s="137" t="s">
        <v>2456</v>
      </c>
      <c r="F152" s="138" t="s">
        <v>2457</v>
      </c>
      <c r="G152" s="139" t="s">
        <v>300</v>
      </c>
      <c r="H152" s="140">
        <v>20</v>
      </c>
      <c r="I152" s="141"/>
      <c r="J152" s="142">
        <f t="shared" si="0"/>
        <v>0</v>
      </c>
      <c r="K152" s="143"/>
      <c r="L152" s="28"/>
      <c r="M152" s="144" t="s">
        <v>1</v>
      </c>
      <c r="N152" s="145" t="s">
        <v>38</v>
      </c>
      <c r="P152" s="146">
        <f t="shared" si="1"/>
        <v>0</v>
      </c>
      <c r="Q152" s="146">
        <v>0</v>
      </c>
      <c r="R152" s="146">
        <f t="shared" si="2"/>
        <v>0</v>
      </c>
      <c r="S152" s="146">
        <v>0</v>
      </c>
      <c r="T152" s="147">
        <f t="shared" si="3"/>
        <v>0</v>
      </c>
      <c r="AR152" s="148" t="s">
        <v>163</v>
      </c>
      <c r="AT152" s="148" t="s">
        <v>159</v>
      </c>
      <c r="AU152" s="148" t="s">
        <v>80</v>
      </c>
      <c r="AY152" s="13" t="s">
        <v>157</v>
      </c>
      <c r="BE152" s="149">
        <f t="shared" si="4"/>
        <v>0</v>
      </c>
      <c r="BF152" s="149">
        <f t="shared" si="5"/>
        <v>0</v>
      </c>
      <c r="BG152" s="149">
        <f t="shared" si="6"/>
        <v>0</v>
      </c>
      <c r="BH152" s="149">
        <f t="shared" si="7"/>
        <v>0</v>
      </c>
      <c r="BI152" s="149">
        <f t="shared" si="8"/>
        <v>0</v>
      </c>
      <c r="BJ152" s="13" t="s">
        <v>164</v>
      </c>
      <c r="BK152" s="149">
        <f t="shared" si="9"/>
        <v>0</v>
      </c>
      <c r="BL152" s="13" t="s">
        <v>163</v>
      </c>
      <c r="BM152" s="148" t="s">
        <v>214</v>
      </c>
    </row>
    <row r="153" spans="2:65" s="1" customFormat="1" ht="16.5" customHeight="1">
      <c r="B153" s="135"/>
      <c r="C153" s="136" t="s">
        <v>188</v>
      </c>
      <c r="D153" s="136" t="s">
        <v>159</v>
      </c>
      <c r="E153" s="137" t="s">
        <v>2458</v>
      </c>
      <c r="F153" s="138" t="s">
        <v>2459</v>
      </c>
      <c r="G153" s="139" t="s">
        <v>300</v>
      </c>
      <c r="H153" s="140">
        <v>100</v>
      </c>
      <c r="I153" s="141"/>
      <c r="J153" s="142">
        <f t="shared" si="0"/>
        <v>0</v>
      </c>
      <c r="K153" s="143"/>
      <c r="L153" s="28"/>
      <c r="M153" s="144" t="s">
        <v>1</v>
      </c>
      <c r="N153" s="145" t="s">
        <v>38</v>
      </c>
      <c r="P153" s="146">
        <f t="shared" si="1"/>
        <v>0</v>
      </c>
      <c r="Q153" s="146">
        <v>0</v>
      </c>
      <c r="R153" s="146">
        <f t="shared" si="2"/>
        <v>0</v>
      </c>
      <c r="S153" s="146">
        <v>0</v>
      </c>
      <c r="T153" s="147">
        <f t="shared" si="3"/>
        <v>0</v>
      </c>
      <c r="AR153" s="148" t="s">
        <v>163</v>
      </c>
      <c r="AT153" s="148" t="s">
        <v>159</v>
      </c>
      <c r="AU153" s="148" t="s">
        <v>80</v>
      </c>
      <c r="AY153" s="13" t="s">
        <v>157</v>
      </c>
      <c r="BE153" s="149">
        <f t="shared" si="4"/>
        <v>0</v>
      </c>
      <c r="BF153" s="149">
        <f t="shared" si="5"/>
        <v>0</v>
      </c>
      <c r="BG153" s="149">
        <f t="shared" si="6"/>
        <v>0</v>
      </c>
      <c r="BH153" s="149">
        <f t="shared" si="7"/>
        <v>0</v>
      </c>
      <c r="BI153" s="149">
        <f t="shared" si="8"/>
        <v>0</v>
      </c>
      <c r="BJ153" s="13" t="s">
        <v>164</v>
      </c>
      <c r="BK153" s="149">
        <f t="shared" si="9"/>
        <v>0</v>
      </c>
      <c r="BL153" s="13" t="s">
        <v>163</v>
      </c>
      <c r="BM153" s="148" t="s">
        <v>218</v>
      </c>
    </row>
    <row r="154" spans="2:65" s="1" customFormat="1" ht="24.2" customHeight="1">
      <c r="B154" s="135"/>
      <c r="C154" s="136" t="s">
        <v>219</v>
      </c>
      <c r="D154" s="136" t="s">
        <v>159</v>
      </c>
      <c r="E154" s="137" t="s">
        <v>2460</v>
      </c>
      <c r="F154" s="138" t="s">
        <v>2461</v>
      </c>
      <c r="G154" s="139" t="s">
        <v>311</v>
      </c>
      <c r="H154" s="140">
        <v>1250</v>
      </c>
      <c r="I154" s="141"/>
      <c r="J154" s="142">
        <f t="shared" si="0"/>
        <v>0</v>
      </c>
      <c r="K154" s="143"/>
      <c r="L154" s="28"/>
      <c r="M154" s="144" t="s">
        <v>1</v>
      </c>
      <c r="N154" s="145" t="s">
        <v>38</v>
      </c>
      <c r="P154" s="146">
        <f t="shared" si="1"/>
        <v>0</v>
      </c>
      <c r="Q154" s="146">
        <v>0</v>
      </c>
      <c r="R154" s="146">
        <f t="shared" si="2"/>
        <v>0</v>
      </c>
      <c r="S154" s="146">
        <v>0</v>
      </c>
      <c r="T154" s="147">
        <f t="shared" si="3"/>
        <v>0</v>
      </c>
      <c r="AR154" s="148" t="s">
        <v>163</v>
      </c>
      <c r="AT154" s="148" t="s">
        <v>159</v>
      </c>
      <c r="AU154" s="148" t="s">
        <v>80</v>
      </c>
      <c r="AY154" s="13" t="s">
        <v>157</v>
      </c>
      <c r="BE154" s="149">
        <f t="shared" si="4"/>
        <v>0</v>
      </c>
      <c r="BF154" s="149">
        <f t="shared" si="5"/>
        <v>0</v>
      </c>
      <c r="BG154" s="149">
        <f t="shared" si="6"/>
        <v>0</v>
      </c>
      <c r="BH154" s="149">
        <f t="shared" si="7"/>
        <v>0</v>
      </c>
      <c r="BI154" s="149">
        <f t="shared" si="8"/>
        <v>0</v>
      </c>
      <c r="BJ154" s="13" t="s">
        <v>164</v>
      </c>
      <c r="BK154" s="149">
        <f t="shared" si="9"/>
        <v>0</v>
      </c>
      <c r="BL154" s="13" t="s">
        <v>163</v>
      </c>
      <c r="BM154" s="148" t="s">
        <v>222</v>
      </c>
    </row>
    <row r="155" spans="2:65" s="1" customFormat="1" ht="24.2" customHeight="1">
      <c r="B155" s="135"/>
      <c r="C155" s="136" t="s">
        <v>192</v>
      </c>
      <c r="D155" s="136" t="s">
        <v>159</v>
      </c>
      <c r="E155" s="137" t="s">
        <v>2462</v>
      </c>
      <c r="F155" s="138" t="s">
        <v>2463</v>
      </c>
      <c r="G155" s="139" t="s">
        <v>311</v>
      </c>
      <c r="H155" s="140">
        <v>600</v>
      </c>
      <c r="I155" s="141"/>
      <c r="J155" s="142">
        <f t="shared" si="0"/>
        <v>0</v>
      </c>
      <c r="K155" s="143"/>
      <c r="L155" s="28"/>
      <c r="M155" s="144" t="s">
        <v>1</v>
      </c>
      <c r="N155" s="145" t="s">
        <v>38</v>
      </c>
      <c r="P155" s="146">
        <f t="shared" si="1"/>
        <v>0</v>
      </c>
      <c r="Q155" s="146">
        <v>0</v>
      </c>
      <c r="R155" s="146">
        <f t="shared" si="2"/>
        <v>0</v>
      </c>
      <c r="S155" s="146">
        <v>0</v>
      </c>
      <c r="T155" s="147">
        <f t="shared" si="3"/>
        <v>0</v>
      </c>
      <c r="AR155" s="148" t="s">
        <v>163</v>
      </c>
      <c r="AT155" s="148" t="s">
        <v>159</v>
      </c>
      <c r="AU155" s="148" t="s">
        <v>80</v>
      </c>
      <c r="AY155" s="13" t="s">
        <v>157</v>
      </c>
      <c r="BE155" s="149">
        <f t="shared" si="4"/>
        <v>0</v>
      </c>
      <c r="BF155" s="149">
        <f t="shared" si="5"/>
        <v>0</v>
      </c>
      <c r="BG155" s="149">
        <f t="shared" si="6"/>
        <v>0</v>
      </c>
      <c r="BH155" s="149">
        <f t="shared" si="7"/>
        <v>0</v>
      </c>
      <c r="BI155" s="149">
        <f t="shared" si="8"/>
        <v>0</v>
      </c>
      <c r="BJ155" s="13" t="s">
        <v>164</v>
      </c>
      <c r="BK155" s="149">
        <f t="shared" si="9"/>
        <v>0</v>
      </c>
      <c r="BL155" s="13" t="s">
        <v>163</v>
      </c>
      <c r="BM155" s="148" t="s">
        <v>225</v>
      </c>
    </row>
    <row r="156" spans="2:65" s="1" customFormat="1" ht="24.2" customHeight="1">
      <c r="B156" s="135"/>
      <c r="C156" s="136" t="s">
        <v>226</v>
      </c>
      <c r="D156" s="136" t="s">
        <v>159</v>
      </c>
      <c r="E156" s="137" t="s">
        <v>2464</v>
      </c>
      <c r="F156" s="138" t="s">
        <v>2465</v>
      </c>
      <c r="G156" s="139" t="s">
        <v>311</v>
      </c>
      <c r="H156" s="140">
        <v>2500</v>
      </c>
      <c r="I156" s="141"/>
      <c r="J156" s="142">
        <f t="shared" si="0"/>
        <v>0</v>
      </c>
      <c r="K156" s="143"/>
      <c r="L156" s="28"/>
      <c r="M156" s="144" t="s">
        <v>1</v>
      </c>
      <c r="N156" s="145" t="s">
        <v>38</v>
      </c>
      <c r="P156" s="146">
        <f t="shared" si="1"/>
        <v>0</v>
      </c>
      <c r="Q156" s="146">
        <v>0</v>
      </c>
      <c r="R156" s="146">
        <f t="shared" si="2"/>
        <v>0</v>
      </c>
      <c r="S156" s="146">
        <v>0</v>
      </c>
      <c r="T156" s="147">
        <f t="shared" si="3"/>
        <v>0</v>
      </c>
      <c r="AR156" s="148" t="s">
        <v>163</v>
      </c>
      <c r="AT156" s="148" t="s">
        <v>159</v>
      </c>
      <c r="AU156" s="148" t="s">
        <v>80</v>
      </c>
      <c r="AY156" s="13" t="s">
        <v>157</v>
      </c>
      <c r="BE156" s="149">
        <f t="shared" si="4"/>
        <v>0</v>
      </c>
      <c r="BF156" s="149">
        <f t="shared" si="5"/>
        <v>0</v>
      </c>
      <c r="BG156" s="149">
        <f t="shared" si="6"/>
        <v>0</v>
      </c>
      <c r="BH156" s="149">
        <f t="shared" si="7"/>
        <v>0</v>
      </c>
      <c r="BI156" s="149">
        <f t="shared" si="8"/>
        <v>0</v>
      </c>
      <c r="BJ156" s="13" t="s">
        <v>164</v>
      </c>
      <c r="BK156" s="149">
        <f t="shared" si="9"/>
        <v>0</v>
      </c>
      <c r="BL156" s="13" t="s">
        <v>163</v>
      </c>
      <c r="BM156" s="148" t="s">
        <v>229</v>
      </c>
    </row>
    <row r="157" spans="2:65" s="1" customFormat="1" ht="24.2" customHeight="1">
      <c r="B157" s="135"/>
      <c r="C157" s="136" t="s">
        <v>195</v>
      </c>
      <c r="D157" s="136" t="s">
        <v>159</v>
      </c>
      <c r="E157" s="137" t="s">
        <v>2466</v>
      </c>
      <c r="F157" s="138" t="s">
        <v>2467</v>
      </c>
      <c r="G157" s="139" t="s">
        <v>311</v>
      </c>
      <c r="H157" s="140">
        <v>2800</v>
      </c>
      <c r="I157" s="141"/>
      <c r="J157" s="142">
        <f t="shared" si="0"/>
        <v>0</v>
      </c>
      <c r="K157" s="143"/>
      <c r="L157" s="28"/>
      <c r="M157" s="144" t="s">
        <v>1</v>
      </c>
      <c r="N157" s="145" t="s">
        <v>38</v>
      </c>
      <c r="P157" s="146">
        <f t="shared" si="1"/>
        <v>0</v>
      </c>
      <c r="Q157" s="146">
        <v>0</v>
      </c>
      <c r="R157" s="146">
        <f t="shared" si="2"/>
        <v>0</v>
      </c>
      <c r="S157" s="146">
        <v>0</v>
      </c>
      <c r="T157" s="147">
        <f t="shared" si="3"/>
        <v>0</v>
      </c>
      <c r="AR157" s="148" t="s">
        <v>163</v>
      </c>
      <c r="AT157" s="148" t="s">
        <v>159</v>
      </c>
      <c r="AU157" s="148" t="s">
        <v>80</v>
      </c>
      <c r="AY157" s="13" t="s">
        <v>157</v>
      </c>
      <c r="BE157" s="149">
        <f t="shared" si="4"/>
        <v>0</v>
      </c>
      <c r="BF157" s="149">
        <f t="shared" si="5"/>
        <v>0</v>
      </c>
      <c r="BG157" s="149">
        <f t="shared" si="6"/>
        <v>0</v>
      </c>
      <c r="BH157" s="149">
        <f t="shared" si="7"/>
        <v>0</v>
      </c>
      <c r="BI157" s="149">
        <f t="shared" si="8"/>
        <v>0</v>
      </c>
      <c r="BJ157" s="13" t="s">
        <v>164</v>
      </c>
      <c r="BK157" s="149">
        <f t="shared" si="9"/>
        <v>0</v>
      </c>
      <c r="BL157" s="13" t="s">
        <v>163</v>
      </c>
      <c r="BM157" s="148" t="s">
        <v>232</v>
      </c>
    </row>
    <row r="158" spans="2:65" s="1" customFormat="1" ht="24.2" customHeight="1">
      <c r="B158" s="135"/>
      <c r="C158" s="136" t="s">
        <v>233</v>
      </c>
      <c r="D158" s="136" t="s">
        <v>159</v>
      </c>
      <c r="E158" s="137" t="s">
        <v>2468</v>
      </c>
      <c r="F158" s="138" t="s">
        <v>2469</v>
      </c>
      <c r="G158" s="139" t="s">
        <v>311</v>
      </c>
      <c r="H158" s="140">
        <v>280</v>
      </c>
      <c r="I158" s="141"/>
      <c r="J158" s="142">
        <f t="shared" si="0"/>
        <v>0</v>
      </c>
      <c r="K158" s="143"/>
      <c r="L158" s="28"/>
      <c r="M158" s="144" t="s">
        <v>1</v>
      </c>
      <c r="N158" s="145" t="s">
        <v>38</v>
      </c>
      <c r="P158" s="146">
        <f t="shared" si="1"/>
        <v>0</v>
      </c>
      <c r="Q158" s="146">
        <v>0</v>
      </c>
      <c r="R158" s="146">
        <f t="shared" si="2"/>
        <v>0</v>
      </c>
      <c r="S158" s="146">
        <v>0</v>
      </c>
      <c r="T158" s="147">
        <f t="shared" si="3"/>
        <v>0</v>
      </c>
      <c r="AR158" s="148" t="s">
        <v>163</v>
      </c>
      <c r="AT158" s="148" t="s">
        <v>159</v>
      </c>
      <c r="AU158" s="148" t="s">
        <v>80</v>
      </c>
      <c r="AY158" s="13" t="s">
        <v>157</v>
      </c>
      <c r="BE158" s="149">
        <f t="shared" si="4"/>
        <v>0</v>
      </c>
      <c r="BF158" s="149">
        <f t="shared" si="5"/>
        <v>0</v>
      </c>
      <c r="BG158" s="149">
        <f t="shared" si="6"/>
        <v>0</v>
      </c>
      <c r="BH158" s="149">
        <f t="shared" si="7"/>
        <v>0</v>
      </c>
      <c r="BI158" s="149">
        <f t="shared" si="8"/>
        <v>0</v>
      </c>
      <c r="BJ158" s="13" t="s">
        <v>164</v>
      </c>
      <c r="BK158" s="149">
        <f t="shared" si="9"/>
        <v>0</v>
      </c>
      <c r="BL158" s="13" t="s">
        <v>163</v>
      </c>
      <c r="BM158" s="148" t="s">
        <v>236</v>
      </c>
    </row>
    <row r="159" spans="2:65" s="1" customFormat="1" ht="24.2" customHeight="1">
      <c r="B159" s="135"/>
      <c r="C159" s="136" t="s">
        <v>199</v>
      </c>
      <c r="D159" s="136" t="s">
        <v>159</v>
      </c>
      <c r="E159" s="137" t="s">
        <v>2470</v>
      </c>
      <c r="F159" s="138" t="s">
        <v>2471</v>
      </c>
      <c r="G159" s="139" t="s">
        <v>311</v>
      </c>
      <c r="H159" s="140">
        <v>100</v>
      </c>
      <c r="I159" s="141"/>
      <c r="J159" s="142">
        <f t="shared" si="0"/>
        <v>0</v>
      </c>
      <c r="K159" s="143"/>
      <c r="L159" s="28"/>
      <c r="M159" s="144" t="s">
        <v>1</v>
      </c>
      <c r="N159" s="145" t="s">
        <v>38</v>
      </c>
      <c r="P159" s="146">
        <f t="shared" si="1"/>
        <v>0</v>
      </c>
      <c r="Q159" s="146">
        <v>0</v>
      </c>
      <c r="R159" s="146">
        <f t="shared" si="2"/>
        <v>0</v>
      </c>
      <c r="S159" s="146">
        <v>0</v>
      </c>
      <c r="T159" s="147">
        <f t="shared" si="3"/>
        <v>0</v>
      </c>
      <c r="AR159" s="148" t="s">
        <v>163</v>
      </c>
      <c r="AT159" s="148" t="s">
        <v>159</v>
      </c>
      <c r="AU159" s="148" t="s">
        <v>80</v>
      </c>
      <c r="AY159" s="13" t="s">
        <v>157</v>
      </c>
      <c r="BE159" s="149">
        <f t="shared" si="4"/>
        <v>0</v>
      </c>
      <c r="BF159" s="149">
        <f t="shared" si="5"/>
        <v>0</v>
      </c>
      <c r="BG159" s="149">
        <f t="shared" si="6"/>
        <v>0</v>
      </c>
      <c r="BH159" s="149">
        <f t="shared" si="7"/>
        <v>0</v>
      </c>
      <c r="BI159" s="149">
        <f t="shared" si="8"/>
        <v>0</v>
      </c>
      <c r="BJ159" s="13" t="s">
        <v>164</v>
      </c>
      <c r="BK159" s="149">
        <f t="shared" si="9"/>
        <v>0</v>
      </c>
      <c r="BL159" s="13" t="s">
        <v>163</v>
      </c>
      <c r="BM159" s="148" t="s">
        <v>239</v>
      </c>
    </row>
    <row r="160" spans="2:65" s="1" customFormat="1" ht="21.75" customHeight="1">
      <c r="B160" s="135"/>
      <c r="C160" s="136" t="s">
        <v>7</v>
      </c>
      <c r="D160" s="136" t="s">
        <v>159</v>
      </c>
      <c r="E160" s="137" t="s">
        <v>2472</v>
      </c>
      <c r="F160" s="138" t="s">
        <v>2473</v>
      </c>
      <c r="G160" s="139" t="s">
        <v>311</v>
      </c>
      <c r="H160" s="140">
        <v>260</v>
      </c>
      <c r="I160" s="141"/>
      <c r="J160" s="142">
        <f t="shared" si="0"/>
        <v>0</v>
      </c>
      <c r="K160" s="143"/>
      <c r="L160" s="28"/>
      <c r="M160" s="144" t="s">
        <v>1</v>
      </c>
      <c r="N160" s="145" t="s">
        <v>38</v>
      </c>
      <c r="P160" s="146">
        <f t="shared" si="1"/>
        <v>0</v>
      </c>
      <c r="Q160" s="146">
        <v>0</v>
      </c>
      <c r="R160" s="146">
        <f t="shared" si="2"/>
        <v>0</v>
      </c>
      <c r="S160" s="146">
        <v>0</v>
      </c>
      <c r="T160" s="147">
        <f t="shared" si="3"/>
        <v>0</v>
      </c>
      <c r="AR160" s="148" t="s">
        <v>163</v>
      </c>
      <c r="AT160" s="148" t="s">
        <v>159</v>
      </c>
      <c r="AU160" s="148" t="s">
        <v>80</v>
      </c>
      <c r="AY160" s="13" t="s">
        <v>157</v>
      </c>
      <c r="BE160" s="149">
        <f t="shared" si="4"/>
        <v>0</v>
      </c>
      <c r="BF160" s="149">
        <f t="shared" si="5"/>
        <v>0</v>
      </c>
      <c r="BG160" s="149">
        <f t="shared" si="6"/>
        <v>0</v>
      </c>
      <c r="BH160" s="149">
        <f t="shared" si="7"/>
        <v>0</v>
      </c>
      <c r="BI160" s="149">
        <f t="shared" si="8"/>
        <v>0</v>
      </c>
      <c r="BJ160" s="13" t="s">
        <v>164</v>
      </c>
      <c r="BK160" s="149">
        <f t="shared" si="9"/>
        <v>0</v>
      </c>
      <c r="BL160" s="13" t="s">
        <v>163</v>
      </c>
      <c r="BM160" s="148" t="s">
        <v>243</v>
      </c>
    </row>
    <row r="161" spans="2:65" s="1" customFormat="1" ht="21.75" customHeight="1">
      <c r="B161" s="135"/>
      <c r="C161" s="136" t="s">
        <v>202</v>
      </c>
      <c r="D161" s="136" t="s">
        <v>159</v>
      </c>
      <c r="E161" s="137" t="s">
        <v>2474</v>
      </c>
      <c r="F161" s="138" t="s">
        <v>2475</v>
      </c>
      <c r="G161" s="139" t="s">
        <v>311</v>
      </c>
      <c r="H161" s="140">
        <v>50</v>
      </c>
      <c r="I161" s="141"/>
      <c r="J161" s="142">
        <f t="shared" si="0"/>
        <v>0</v>
      </c>
      <c r="K161" s="143"/>
      <c r="L161" s="28"/>
      <c r="M161" s="144" t="s">
        <v>1</v>
      </c>
      <c r="N161" s="145" t="s">
        <v>38</v>
      </c>
      <c r="P161" s="146">
        <f t="shared" si="1"/>
        <v>0</v>
      </c>
      <c r="Q161" s="146">
        <v>0</v>
      </c>
      <c r="R161" s="146">
        <f t="shared" si="2"/>
        <v>0</v>
      </c>
      <c r="S161" s="146">
        <v>0</v>
      </c>
      <c r="T161" s="147">
        <f t="shared" si="3"/>
        <v>0</v>
      </c>
      <c r="AR161" s="148" t="s">
        <v>163</v>
      </c>
      <c r="AT161" s="148" t="s">
        <v>159</v>
      </c>
      <c r="AU161" s="148" t="s">
        <v>80</v>
      </c>
      <c r="AY161" s="13" t="s">
        <v>157</v>
      </c>
      <c r="BE161" s="149">
        <f t="shared" si="4"/>
        <v>0</v>
      </c>
      <c r="BF161" s="149">
        <f t="shared" si="5"/>
        <v>0</v>
      </c>
      <c r="BG161" s="149">
        <f t="shared" si="6"/>
        <v>0</v>
      </c>
      <c r="BH161" s="149">
        <f t="shared" si="7"/>
        <v>0</v>
      </c>
      <c r="BI161" s="149">
        <f t="shared" si="8"/>
        <v>0</v>
      </c>
      <c r="BJ161" s="13" t="s">
        <v>164</v>
      </c>
      <c r="BK161" s="149">
        <f t="shared" si="9"/>
        <v>0</v>
      </c>
      <c r="BL161" s="13" t="s">
        <v>163</v>
      </c>
      <c r="BM161" s="148" t="s">
        <v>246</v>
      </c>
    </row>
    <row r="162" spans="2:65" s="1" customFormat="1" ht="24.2" customHeight="1">
      <c r="B162" s="135"/>
      <c r="C162" s="136" t="s">
        <v>247</v>
      </c>
      <c r="D162" s="136" t="s">
        <v>159</v>
      </c>
      <c r="E162" s="137" t="s">
        <v>2476</v>
      </c>
      <c r="F162" s="138" t="s">
        <v>2477</v>
      </c>
      <c r="G162" s="139" t="s">
        <v>311</v>
      </c>
      <c r="H162" s="140">
        <v>200</v>
      </c>
      <c r="I162" s="141"/>
      <c r="J162" s="142">
        <f t="shared" si="0"/>
        <v>0</v>
      </c>
      <c r="K162" s="143"/>
      <c r="L162" s="28"/>
      <c r="M162" s="144" t="s">
        <v>1</v>
      </c>
      <c r="N162" s="145" t="s">
        <v>38</v>
      </c>
      <c r="P162" s="146">
        <f t="shared" si="1"/>
        <v>0</v>
      </c>
      <c r="Q162" s="146">
        <v>0</v>
      </c>
      <c r="R162" s="146">
        <f t="shared" si="2"/>
        <v>0</v>
      </c>
      <c r="S162" s="146">
        <v>0</v>
      </c>
      <c r="T162" s="147">
        <f t="shared" si="3"/>
        <v>0</v>
      </c>
      <c r="AR162" s="148" t="s">
        <v>163</v>
      </c>
      <c r="AT162" s="148" t="s">
        <v>159</v>
      </c>
      <c r="AU162" s="148" t="s">
        <v>80</v>
      </c>
      <c r="AY162" s="13" t="s">
        <v>157</v>
      </c>
      <c r="BE162" s="149">
        <f t="shared" si="4"/>
        <v>0</v>
      </c>
      <c r="BF162" s="149">
        <f t="shared" si="5"/>
        <v>0</v>
      </c>
      <c r="BG162" s="149">
        <f t="shared" si="6"/>
        <v>0</v>
      </c>
      <c r="BH162" s="149">
        <f t="shared" si="7"/>
        <v>0</v>
      </c>
      <c r="BI162" s="149">
        <f t="shared" si="8"/>
        <v>0</v>
      </c>
      <c r="BJ162" s="13" t="s">
        <v>164</v>
      </c>
      <c r="BK162" s="149">
        <f t="shared" si="9"/>
        <v>0</v>
      </c>
      <c r="BL162" s="13" t="s">
        <v>163</v>
      </c>
      <c r="BM162" s="148" t="s">
        <v>250</v>
      </c>
    </row>
    <row r="163" spans="2:65" s="1" customFormat="1" ht="24.2" customHeight="1">
      <c r="B163" s="135"/>
      <c r="C163" s="136" t="s">
        <v>207</v>
      </c>
      <c r="D163" s="136" t="s">
        <v>159</v>
      </c>
      <c r="E163" s="137" t="s">
        <v>2478</v>
      </c>
      <c r="F163" s="138" t="s">
        <v>2479</v>
      </c>
      <c r="G163" s="139" t="s">
        <v>311</v>
      </c>
      <c r="H163" s="140">
        <v>300</v>
      </c>
      <c r="I163" s="141"/>
      <c r="J163" s="142">
        <f t="shared" si="0"/>
        <v>0</v>
      </c>
      <c r="K163" s="143"/>
      <c r="L163" s="28"/>
      <c r="M163" s="144" t="s">
        <v>1</v>
      </c>
      <c r="N163" s="145" t="s">
        <v>38</v>
      </c>
      <c r="P163" s="146">
        <f t="shared" si="1"/>
        <v>0</v>
      </c>
      <c r="Q163" s="146">
        <v>0</v>
      </c>
      <c r="R163" s="146">
        <f t="shared" si="2"/>
        <v>0</v>
      </c>
      <c r="S163" s="146">
        <v>0</v>
      </c>
      <c r="T163" s="147">
        <f t="shared" si="3"/>
        <v>0</v>
      </c>
      <c r="AR163" s="148" t="s">
        <v>163</v>
      </c>
      <c r="AT163" s="148" t="s">
        <v>159</v>
      </c>
      <c r="AU163" s="148" t="s">
        <v>80</v>
      </c>
      <c r="AY163" s="13" t="s">
        <v>157</v>
      </c>
      <c r="BE163" s="149">
        <f t="shared" si="4"/>
        <v>0</v>
      </c>
      <c r="BF163" s="149">
        <f t="shared" si="5"/>
        <v>0</v>
      </c>
      <c r="BG163" s="149">
        <f t="shared" si="6"/>
        <v>0</v>
      </c>
      <c r="BH163" s="149">
        <f t="shared" si="7"/>
        <v>0</v>
      </c>
      <c r="BI163" s="149">
        <f t="shared" si="8"/>
        <v>0</v>
      </c>
      <c r="BJ163" s="13" t="s">
        <v>164</v>
      </c>
      <c r="BK163" s="149">
        <f t="shared" si="9"/>
        <v>0</v>
      </c>
      <c r="BL163" s="13" t="s">
        <v>163</v>
      </c>
      <c r="BM163" s="148" t="s">
        <v>253</v>
      </c>
    </row>
    <row r="164" spans="2:65" s="1" customFormat="1" ht="24.2" customHeight="1">
      <c r="B164" s="135"/>
      <c r="C164" s="136" t="s">
        <v>254</v>
      </c>
      <c r="D164" s="136" t="s">
        <v>159</v>
      </c>
      <c r="E164" s="137" t="s">
        <v>2480</v>
      </c>
      <c r="F164" s="138" t="s">
        <v>2481</v>
      </c>
      <c r="G164" s="139" t="s">
        <v>311</v>
      </c>
      <c r="H164" s="140">
        <v>50</v>
      </c>
      <c r="I164" s="141"/>
      <c r="J164" s="142">
        <f t="shared" si="0"/>
        <v>0</v>
      </c>
      <c r="K164" s="143"/>
      <c r="L164" s="28"/>
      <c r="M164" s="144" t="s">
        <v>1</v>
      </c>
      <c r="N164" s="145" t="s">
        <v>38</v>
      </c>
      <c r="P164" s="146">
        <f t="shared" si="1"/>
        <v>0</v>
      </c>
      <c r="Q164" s="146">
        <v>0</v>
      </c>
      <c r="R164" s="146">
        <f t="shared" si="2"/>
        <v>0</v>
      </c>
      <c r="S164" s="146">
        <v>0</v>
      </c>
      <c r="T164" s="147">
        <f t="shared" si="3"/>
        <v>0</v>
      </c>
      <c r="AR164" s="148" t="s">
        <v>163</v>
      </c>
      <c r="AT164" s="148" t="s">
        <v>159</v>
      </c>
      <c r="AU164" s="148" t="s">
        <v>80</v>
      </c>
      <c r="AY164" s="13" t="s">
        <v>157</v>
      </c>
      <c r="BE164" s="149">
        <f t="shared" si="4"/>
        <v>0</v>
      </c>
      <c r="BF164" s="149">
        <f t="shared" si="5"/>
        <v>0</v>
      </c>
      <c r="BG164" s="149">
        <f t="shared" si="6"/>
        <v>0</v>
      </c>
      <c r="BH164" s="149">
        <f t="shared" si="7"/>
        <v>0</v>
      </c>
      <c r="BI164" s="149">
        <f t="shared" si="8"/>
        <v>0</v>
      </c>
      <c r="BJ164" s="13" t="s">
        <v>164</v>
      </c>
      <c r="BK164" s="149">
        <f t="shared" si="9"/>
        <v>0</v>
      </c>
      <c r="BL164" s="13" t="s">
        <v>163</v>
      </c>
      <c r="BM164" s="148" t="s">
        <v>257</v>
      </c>
    </row>
    <row r="165" spans="2:65" s="1" customFormat="1" ht="21.75" customHeight="1">
      <c r="B165" s="135"/>
      <c r="C165" s="136" t="s">
        <v>210</v>
      </c>
      <c r="D165" s="136" t="s">
        <v>159</v>
      </c>
      <c r="E165" s="137" t="s">
        <v>2482</v>
      </c>
      <c r="F165" s="138" t="s">
        <v>2483</v>
      </c>
      <c r="G165" s="139" t="s">
        <v>311</v>
      </c>
      <c r="H165" s="140">
        <v>40</v>
      </c>
      <c r="I165" s="141"/>
      <c r="J165" s="142">
        <f t="shared" si="0"/>
        <v>0</v>
      </c>
      <c r="K165" s="143"/>
      <c r="L165" s="28"/>
      <c r="M165" s="144" t="s">
        <v>1</v>
      </c>
      <c r="N165" s="145" t="s">
        <v>38</v>
      </c>
      <c r="P165" s="146">
        <f t="shared" si="1"/>
        <v>0</v>
      </c>
      <c r="Q165" s="146">
        <v>0</v>
      </c>
      <c r="R165" s="146">
        <f t="shared" si="2"/>
        <v>0</v>
      </c>
      <c r="S165" s="146">
        <v>0</v>
      </c>
      <c r="T165" s="147">
        <f t="shared" si="3"/>
        <v>0</v>
      </c>
      <c r="AR165" s="148" t="s">
        <v>163</v>
      </c>
      <c r="AT165" s="148" t="s">
        <v>159</v>
      </c>
      <c r="AU165" s="148" t="s">
        <v>80</v>
      </c>
      <c r="AY165" s="13" t="s">
        <v>157</v>
      </c>
      <c r="BE165" s="149">
        <f t="shared" si="4"/>
        <v>0</v>
      </c>
      <c r="BF165" s="149">
        <f t="shared" si="5"/>
        <v>0</v>
      </c>
      <c r="BG165" s="149">
        <f t="shared" si="6"/>
        <v>0</v>
      </c>
      <c r="BH165" s="149">
        <f t="shared" si="7"/>
        <v>0</v>
      </c>
      <c r="BI165" s="149">
        <f t="shared" si="8"/>
        <v>0</v>
      </c>
      <c r="BJ165" s="13" t="s">
        <v>164</v>
      </c>
      <c r="BK165" s="149">
        <f t="shared" si="9"/>
        <v>0</v>
      </c>
      <c r="BL165" s="13" t="s">
        <v>163</v>
      </c>
      <c r="BM165" s="148" t="s">
        <v>260</v>
      </c>
    </row>
    <row r="166" spans="2:65" s="1" customFormat="1" ht="16.5" customHeight="1">
      <c r="B166" s="135"/>
      <c r="C166" s="136" t="s">
        <v>261</v>
      </c>
      <c r="D166" s="136" t="s">
        <v>159</v>
      </c>
      <c r="E166" s="137" t="s">
        <v>2484</v>
      </c>
      <c r="F166" s="138" t="s">
        <v>2485</v>
      </c>
      <c r="G166" s="139" t="s">
        <v>311</v>
      </c>
      <c r="H166" s="140">
        <v>600</v>
      </c>
      <c r="I166" s="141"/>
      <c r="J166" s="142">
        <f t="shared" si="0"/>
        <v>0</v>
      </c>
      <c r="K166" s="143"/>
      <c r="L166" s="28"/>
      <c r="M166" s="144" t="s">
        <v>1</v>
      </c>
      <c r="N166" s="145" t="s">
        <v>38</v>
      </c>
      <c r="P166" s="146">
        <f t="shared" si="1"/>
        <v>0</v>
      </c>
      <c r="Q166" s="146">
        <v>0</v>
      </c>
      <c r="R166" s="146">
        <f t="shared" si="2"/>
        <v>0</v>
      </c>
      <c r="S166" s="146">
        <v>0</v>
      </c>
      <c r="T166" s="147">
        <f t="shared" si="3"/>
        <v>0</v>
      </c>
      <c r="AR166" s="148" t="s">
        <v>163</v>
      </c>
      <c r="AT166" s="148" t="s">
        <v>159</v>
      </c>
      <c r="AU166" s="148" t="s">
        <v>80</v>
      </c>
      <c r="AY166" s="13" t="s">
        <v>157</v>
      </c>
      <c r="BE166" s="149">
        <f t="shared" si="4"/>
        <v>0</v>
      </c>
      <c r="BF166" s="149">
        <f t="shared" si="5"/>
        <v>0</v>
      </c>
      <c r="BG166" s="149">
        <f t="shared" si="6"/>
        <v>0</v>
      </c>
      <c r="BH166" s="149">
        <f t="shared" si="7"/>
        <v>0</v>
      </c>
      <c r="BI166" s="149">
        <f t="shared" si="8"/>
        <v>0</v>
      </c>
      <c r="BJ166" s="13" t="s">
        <v>164</v>
      </c>
      <c r="BK166" s="149">
        <f t="shared" si="9"/>
        <v>0</v>
      </c>
      <c r="BL166" s="13" t="s">
        <v>163</v>
      </c>
      <c r="BM166" s="148" t="s">
        <v>264</v>
      </c>
    </row>
    <row r="167" spans="2:65" s="1" customFormat="1" ht="16.5" customHeight="1">
      <c r="B167" s="135"/>
      <c r="C167" s="136" t="s">
        <v>214</v>
      </c>
      <c r="D167" s="136" t="s">
        <v>159</v>
      </c>
      <c r="E167" s="137" t="s">
        <v>2486</v>
      </c>
      <c r="F167" s="138" t="s">
        <v>2487</v>
      </c>
      <c r="G167" s="139" t="s">
        <v>311</v>
      </c>
      <c r="H167" s="140">
        <v>400</v>
      </c>
      <c r="I167" s="141"/>
      <c r="J167" s="142">
        <f t="shared" si="0"/>
        <v>0</v>
      </c>
      <c r="K167" s="143"/>
      <c r="L167" s="28"/>
      <c r="M167" s="144" t="s">
        <v>1</v>
      </c>
      <c r="N167" s="145" t="s">
        <v>38</v>
      </c>
      <c r="P167" s="146">
        <f t="shared" si="1"/>
        <v>0</v>
      </c>
      <c r="Q167" s="146">
        <v>0</v>
      </c>
      <c r="R167" s="146">
        <f t="shared" si="2"/>
        <v>0</v>
      </c>
      <c r="S167" s="146">
        <v>0</v>
      </c>
      <c r="T167" s="147">
        <f t="shared" si="3"/>
        <v>0</v>
      </c>
      <c r="AR167" s="148" t="s">
        <v>163</v>
      </c>
      <c r="AT167" s="148" t="s">
        <v>159</v>
      </c>
      <c r="AU167" s="148" t="s">
        <v>80</v>
      </c>
      <c r="AY167" s="13" t="s">
        <v>157</v>
      </c>
      <c r="BE167" s="149">
        <f t="shared" si="4"/>
        <v>0</v>
      </c>
      <c r="BF167" s="149">
        <f t="shared" si="5"/>
        <v>0</v>
      </c>
      <c r="BG167" s="149">
        <f t="shared" si="6"/>
        <v>0</v>
      </c>
      <c r="BH167" s="149">
        <f t="shared" si="7"/>
        <v>0</v>
      </c>
      <c r="BI167" s="149">
        <f t="shared" si="8"/>
        <v>0</v>
      </c>
      <c r="BJ167" s="13" t="s">
        <v>164</v>
      </c>
      <c r="BK167" s="149">
        <f t="shared" si="9"/>
        <v>0</v>
      </c>
      <c r="BL167" s="13" t="s">
        <v>163</v>
      </c>
      <c r="BM167" s="148" t="s">
        <v>267</v>
      </c>
    </row>
    <row r="168" spans="2:65" s="1" customFormat="1" ht="16.5" customHeight="1">
      <c r="B168" s="135"/>
      <c r="C168" s="136" t="s">
        <v>268</v>
      </c>
      <c r="D168" s="136" t="s">
        <v>159</v>
      </c>
      <c r="E168" s="137" t="s">
        <v>2488</v>
      </c>
      <c r="F168" s="138" t="s">
        <v>2489</v>
      </c>
      <c r="G168" s="139" t="s">
        <v>311</v>
      </c>
      <c r="H168" s="140">
        <v>200</v>
      </c>
      <c r="I168" s="141"/>
      <c r="J168" s="142">
        <f t="shared" si="0"/>
        <v>0</v>
      </c>
      <c r="K168" s="143"/>
      <c r="L168" s="28"/>
      <c r="M168" s="144" t="s">
        <v>1</v>
      </c>
      <c r="N168" s="145" t="s">
        <v>38</v>
      </c>
      <c r="P168" s="146">
        <f t="shared" si="1"/>
        <v>0</v>
      </c>
      <c r="Q168" s="146">
        <v>0</v>
      </c>
      <c r="R168" s="146">
        <f t="shared" si="2"/>
        <v>0</v>
      </c>
      <c r="S168" s="146">
        <v>0</v>
      </c>
      <c r="T168" s="147">
        <f t="shared" si="3"/>
        <v>0</v>
      </c>
      <c r="AR168" s="148" t="s">
        <v>163</v>
      </c>
      <c r="AT168" s="148" t="s">
        <v>159</v>
      </c>
      <c r="AU168" s="148" t="s">
        <v>80</v>
      </c>
      <c r="AY168" s="13" t="s">
        <v>157</v>
      </c>
      <c r="BE168" s="149">
        <f t="shared" si="4"/>
        <v>0</v>
      </c>
      <c r="BF168" s="149">
        <f t="shared" si="5"/>
        <v>0</v>
      </c>
      <c r="BG168" s="149">
        <f t="shared" si="6"/>
        <v>0</v>
      </c>
      <c r="BH168" s="149">
        <f t="shared" si="7"/>
        <v>0</v>
      </c>
      <c r="BI168" s="149">
        <f t="shared" si="8"/>
        <v>0</v>
      </c>
      <c r="BJ168" s="13" t="s">
        <v>164</v>
      </c>
      <c r="BK168" s="149">
        <f t="shared" si="9"/>
        <v>0</v>
      </c>
      <c r="BL168" s="13" t="s">
        <v>163</v>
      </c>
      <c r="BM168" s="148" t="s">
        <v>271</v>
      </c>
    </row>
    <row r="169" spans="2:65" s="1" customFormat="1" ht="21.75" customHeight="1">
      <c r="B169" s="135"/>
      <c r="C169" s="136" t="s">
        <v>218</v>
      </c>
      <c r="D169" s="136" t="s">
        <v>159</v>
      </c>
      <c r="E169" s="137" t="s">
        <v>2490</v>
      </c>
      <c r="F169" s="138" t="s">
        <v>2491</v>
      </c>
      <c r="G169" s="139" t="s">
        <v>311</v>
      </c>
      <c r="H169" s="140">
        <v>200</v>
      </c>
      <c r="I169" s="141"/>
      <c r="J169" s="142">
        <f t="shared" si="0"/>
        <v>0</v>
      </c>
      <c r="K169" s="143"/>
      <c r="L169" s="28"/>
      <c r="M169" s="144" t="s">
        <v>1</v>
      </c>
      <c r="N169" s="145" t="s">
        <v>38</v>
      </c>
      <c r="P169" s="146">
        <f t="shared" si="1"/>
        <v>0</v>
      </c>
      <c r="Q169" s="146">
        <v>0</v>
      </c>
      <c r="R169" s="146">
        <f t="shared" si="2"/>
        <v>0</v>
      </c>
      <c r="S169" s="146">
        <v>0</v>
      </c>
      <c r="T169" s="147">
        <f t="shared" si="3"/>
        <v>0</v>
      </c>
      <c r="AR169" s="148" t="s">
        <v>163</v>
      </c>
      <c r="AT169" s="148" t="s">
        <v>159</v>
      </c>
      <c r="AU169" s="148" t="s">
        <v>80</v>
      </c>
      <c r="AY169" s="13" t="s">
        <v>157</v>
      </c>
      <c r="BE169" s="149">
        <f t="shared" si="4"/>
        <v>0</v>
      </c>
      <c r="BF169" s="149">
        <f t="shared" si="5"/>
        <v>0</v>
      </c>
      <c r="BG169" s="149">
        <f t="shared" si="6"/>
        <v>0</v>
      </c>
      <c r="BH169" s="149">
        <f t="shared" si="7"/>
        <v>0</v>
      </c>
      <c r="BI169" s="149">
        <f t="shared" si="8"/>
        <v>0</v>
      </c>
      <c r="BJ169" s="13" t="s">
        <v>164</v>
      </c>
      <c r="BK169" s="149">
        <f t="shared" si="9"/>
        <v>0</v>
      </c>
      <c r="BL169" s="13" t="s">
        <v>163</v>
      </c>
      <c r="BM169" s="148" t="s">
        <v>274</v>
      </c>
    </row>
    <row r="170" spans="2:65" s="1" customFormat="1" ht="16.5" customHeight="1">
      <c r="B170" s="135"/>
      <c r="C170" s="136" t="s">
        <v>275</v>
      </c>
      <c r="D170" s="136" t="s">
        <v>159</v>
      </c>
      <c r="E170" s="137" t="s">
        <v>2492</v>
      </c>
      <c r="F170" s="138" t="s">
        <v>2493</v>
      </c>
      <c r="G170" s="139" t="s">
        <v>311</v>
      </c>
      <c r="H170" s="140">
        <v>1500</v>
      </c>
      <c r="I170" s="141"/>
      <c r="J170" s="142">
        <f t="shared" ref="J170:J201" si="10">ROUND(I170*H170,2)</f>
        <v>0</v>
      </c>
      <c r="K170" s="143"/>
      <c r="L170" s="28"/>
      <c r="M170" s="144" t="s">
        <v>1</v>
      </c>
      <c r="N170" s="145" t="s">
        <v>38</v>
      </c>
      <c r="P170" s="146">
        <f t="shared" ref="P170:P201" si="11">O170*H170</f>
        <v>0</v>
      </c>
      <c r="Q170" s="146">
        <v>0</v>
      </c>
      <c r="R170" s="146">
        <f t="shared" ref="R170:R201" si="12">Q170*H170</f>
        <v>0</v>
      </c>
      <c r="S170" s="146">
        <v>0</v>
      </c>
      <c r="T170" s="147">
        <f t="shared" ref="T170:T201" si="13">S170*H170</f>
        <v>0</v>
      </c>
      <c r="AR170" s="148" t="s">
        <v>163</v>
      </c>
      <c r="AT170" s="148" t="s">
        <v>159</v>
      </c>
      <c r="AU170" s="148" t="s">
        <v>80</v>
      </c>
      <c r="AY170" s="13" t="s">
        <v>157</v>
      </c>
      <c r="BE170" s="149">
        <f t="shared" ref="BE170:BE186" si="14">IF(N170="základná",J170,0)</f>
        <v>0</v>
      </c>
      <c r="BF170" s="149">
        <f t="shared" ref="BF170:BF186" si="15">IF(N170="znížená",J170,0)</f>
        <v>0</v>
      </c>
      <c r="BG170" s="149">
        <f t="shared" ref="BG170:BG186" si="16">IF(N170="zákl. prenesená",J170,0)</f>
        <v>0</v>
      </c>
      <c r="BH170" s="149">
        <f t="shared" ref="BH170:BH186" si="17">IF(N170="zníž. prenesená",J170,0)</f>
        <v>0</v>
      </c>
      <c r="BI170" s="149">
        <f t="shared" ref="BI170:BI186" si="18">IF(N170="nulová",J170,0)</f>
        <v>0</v>
      </c>
      <c r="BJ170" s="13" t="s">
        <v>164</v>
      </c>
      <c r="BK170" s="149">
        <f t="shared" ref="BK170:BK186" si="19">ROUND(I170*H170,2)</f>
        <v>0</v>
      </c>
      <c r="BL170" s="13" t="s">
        <v>163</v>
      </c>
      <c r="BM170" s="148" t="s">
        <v>279</v>
      </c>
    </row>
    <row r="171" spans="2:65" s="1" customFormat="1" ht="16.5" customHeight="1">
      <c r="B171" s="135"/>
      <c r="C171" s="136" t="s">
        <v>222</v>
      </c>
      <c r="D171" s="136" t="s">
        <v>159</v>
      </c>
      <c r="E171" s="137" t="s">
        <v>2494</v>
      </c>
      <c r="F171" s="138" t="s">
        <v>2495</v>
      </c>
      <c r="G171" s="139" t="s">
        <v>311</v>
      </c>
      <c r="H171" s="140">
        <v>2500</v>
      </c>
      <c r="I171" s="141"/>
      <c r="J171" s="142">
        <f t="shared" si="10"/>
        <v>0</v>
      </c>
      <c r="K171" s="143"/>
      <c r="L171" s="28"/>
      <c r="M171" s="144" t="s">
        <v>1</v>
      </c>
      <c r="N171" s="145" t="s">
        <v>38</v>
      </c>
      <c r="P171" s="146">
        <f t="shared" si="11"/>
        <v>0</v>
      </c>
      <c r="Q171" s="146">
        <v>0</v>
      </c>
      <c r="R171" s="146">
        <f t="shared" si="12"/>
        <v>0</v>
      </c>
      <c r="S171" s="146">
        <v>0</v>
      </c>
      <c r="T171" s="147">
        <f t="shared" si="13"/>
        <v>0</v>
      </c>
      <c r="AR171" s="148" t="s">
        <v>163</v>
      </c>
      <c r="AT171" s="148" t="s">
        <v>159</v>
      </c>
      <c r="AU171" s="148" t="s">
        <v>80</v>
      </c>
      <c r="AY171" s="13" t="s">
        <v>157</v>
      </c>
      <c r="BE171" s="149">
        <f t="shared" si="14"/>
        <v>0</v>
      </c>
      <c r="BF171" s="149">
        <f t="shared" si="15"/>
        <v>0</v>
      </c>
      <c r="BG171" s="149">
        <f t="shared" si="16"/>
        <v>0</v>
      </c>
      <c r="BH171" s="149">
        <f t="shared" si="17"/>
        <v>0</v>
      </c>
      <c r="BI171" s="149">
        <f t="shared" si="18"/>
        <v>0</v>
      </c>
      <c r="BJ171" s="13" t="s">
        <v>164</v>
      </c>
      <c r="BK171" s="149">
        <f t="shared" si="19"/>
        <v>0</v>
      </c>
      <c r="BL171" s="13" t="s">
        <v>163</v>
      </c>
      <c r="BM171" s="148" t="s">
        <v>282</v>
      </c>
    </row>
    <row r="172" spans="2:65" s="1" customFormat="1" ht="16.5" customHeight="1">
      <c r="B172" s="135"/>
      <c r="C172" s="136" t="s">
        <v>283</v>
      </c>
      <c r="D172" s="136" t="s">
        <v>159</v>
      </c>
      <c r="E172" s="137" t="s">
        <v>2496</v>
      </c>
      <c r="F172" s="138" t="s">
        <v>2497</v>
      </c>
      <c r="G172" s="139" t="s">
        <v>300</v>
      </c>
      <c r="H172" s="140">
        <v>100</v>
      </c>
      <c r="I172" s="141"/>
      <c r="J172" s="142">
        <f t="shared" si="10"/>
        <v>0</v>
      </c>
      <c r="K172" s="143"/>
      <c r="L172" s="28"/>
      <c r="M172" s="144" t="s">
        <v>1</v>
      </c>
      <c r="N172" s="145" t="s">
        <v>38</v>
      </c>
      <c r="P172" s="146">
        <f t="shared" si="11"/>
        <v>0</v>
      </c>
      <c r="Q172" s="146">
        <v>0</v>
      </c>
      <c r="R172" s="146">
        <f t="shared" si="12"/>
        <v>0</v>
      </c>
      <c r="S172" s="146">
        <v>0</v>
      </c>
      <c r="T172" s="147">
        <f t="shared" si="13"/>
        <v>0</v>
      </c>
      <c r="AR172" s="148" t="s">
        <v>163</v>
      </c>
      <c r="AT172" s="148" t="s">
        <v>159</v>
      </c>
      <c r="AU172" s="148" t="s">
        <v>80</v>
      </c>
      <c r="AY172" s="13" t="s">
        <v>157</v>
      </c>
      <c r="BE172" s="149">
        <f t="shared" si="14"/>
        <v>0</v>
      </c>
      <c r="BF172" s="149">
        <f t="shared" si="15"/>
        <v>0</v>
      </c>
      <c r="BG172" s="149">
        <f t="shared" si="16"/>
        <v>0</v>
      </c>
      <c r="BH172" s="149">
        <f t="shared" si="17"/>
        <v>0</v>
      </c>
      <c r="BI172" s="149">
        <f t="shared" si="18"/>
        <v>0</v>
      </c>
      <c r="BJ172" s="13" t="s">
        <v>164</v>
      </c>
      <c r="BK172" s="149">
        <f t="shared" si="19"/>
        <v>0</v>
      </c>
      <c r="BL172" s="13" t="s">
        <v>163</v>
      </c>
      <c r="BM172" s="148" t="s">
        <v>286</v>
      </c>
    </row>
    <row r="173" spans="2:65" s="1" customFormat="1" ht="16.5" customHeight="1">
      <c r="B173" s="135"/>
      <c r="C173" s="136" t="s">
        <v>225</v>
      </c>
      <c r="D173" s="136" t="s">
        <v>159</v>
      </c>
      <c r="E173" s="137" t="s">
        <v>2498</v>
      </c>
      <c r="F173" s="138" t="s">
        <v>2499</v>
      </c>
      <c r="G173" s="139" t="s">
        <v>300</v>
      </c>
      <c r="H173" s="140">
        <v>460</v>
      </c>
      <c r="I173" s="141"/>
      <c r="J173" s="142">
        <f t="shared" si="10"/>
        <v>0</v>
      </c>
      <c r="K173" s="143"/>
      <c r="L173" s="28"/>
      <c r="M173" s="144" t="s">
        <v>1</v>
      </c>
      <c r="N173" s="145" t="s">
        <v>38</v>
      </c>
      <c r="P173" s="146">
        <f t="shared" si="11"/>
        <v>0</v>
      </c>
      <c r="Q173" s="146">
        <v>0</v>
      </c>
      <c r="R173" s="146">
        <f t="shared" si="12"/>
        <v>0</v>
      </c>
      <c r="S173" s="146">
        <v>0</v>
      </c>
      <c r="T173" s="147">
        <f t="shared" si="13"/>
        <v>0</v>
      </c>
      <c r="AR173" s="148" t="s">
        <v>163</v>
      </c>
      <c r="AT173" s="148" t="s">
        <v>159</v>
      </c>
      <c r="AU173" s="148" t="s">
        <v>80</v>
      </c>
      <c r="AY173" s="13" t="s">
        <v>157</v>
      </c>
      <c r="BE173" s="149">
        <f t="shared" si="14"/>
        <v>0</v>
      </c>
      <c r="BF173" s="149">
        <f t="shared" si="15"/>
        <v>0</v>
      </c>
      <c r="BG173" s="149">
        <f t="shared" si="16"/>
        <v>0</v>
      </c>
      <c r="BH173" s="149">
        <f t="shared" si="17"/>
        <v>0</v>
      </c>
      <c r="BI173" s="149">
        <f t="shared" si="18"/>
        <v>0</v>
      </c>
      <c r="BJ173" s="13" t="s">
        <v>164</v>
      </c>
      <c r="BK173" s="149">
        <f t="shared" si="19"/>
        <v>0</v>
      </c>
      <c r="BL173" s="13" t="s">
        <v>163</v>
      </c>
      <c r="BM173" s="148" t="s">
        <v>289</v>
      </c>
    </row>
    <row r="174" spans="2:65" s="1" customFormat="1" ht="16.5" customHeight="1">
      <c r="B174" s="135"/>
      <c r="C174" s="136" t="s">
        <v>290</v>
      </c>
      <c r="D174" s="136" t="s">
        <v>159</v>
      </c>
      <c r="E174" s="137" t="s">
        <v>2500</v>
      </c>
      <c r="F174" s="138" t="s">
        <v>2501</v>
      </c>
      <c r="G174" s="139" t="s">
        <v>300</v>
      </c>
      <c r="H174" s="140">
        <v>30</v>
      </c>
      <c r="I174" s="141"/>
      <c r="J174" s="142">
        <f t="shared" si="10"/>
        <v>0</v>
      </c>
      <c r="K174" s="143"/>
      <c r="L174" s="28"/>
      <c r="M174" s="144" t="s">
        <v>1</v>
      </c>
      <c r="N174" s="145" t="s">
        <v>38</v>
      </c>
      <c r="P174" s="146">
        <f t="shared" si="11"/>
        <v>0</v>
      </c>
      <c r="Q174" s="146">
        <v>0</v>
      </c>
      <c r="R174" s="146">
        <f t="shared" si="12"/>
        <v>0</v>
      </c>
      <c r="S174" s="146">
        <v>0</v>
      </c>
      <c r="T174" s="147">
        <f t="shared" si="13"/>
        <v>0</v>
      </c>
      <c r="AR174" s="148" t="s">
        <v>163</v>
      </c>
      <c r="AT174" s="148" t="s">
        <v>159</v>
      </c>
      <c r="AU174" s="148" t="s">
        <v>80</v>
      </c>
      <c r="AY174" s="13" t="s">
        <v>157</v>
      </c>
      <c r="BE174" s="149">
        <f t="shared" si="14"/>
        <v>0</v>
      </c>
      <c r="BF174" s="149">
        <f t="shared" si="15"/>
        <v>0</v>
      </c>
      <c r="BG174" s="149">
        <f t="shared" si="16"/>
        <v>0</v>
      </c>
      <c r="BH174" s="149">
        <f t="shared" si="17"/>
        <v>0</v>
      </c>
      <c r="BI174" s="149">
        <f t="shared" si="18"/>
        <v>0</v>
      </c>
      <c r="BJ174" s="13" t="s">
        <v>164</v>
      </c>
      <c r="BK174" s="149">
        <f t="shared" si="19"/>
        <v>0</v>
      </c>
      <c r="BL174" s="13" t="s">
        <v>163</v>
      </c>
      <c r="BM174" s="148" t="s">
        <v>293</v>
      </c>
    </row>
    <row r="175" spans="2:65" s="1" customFormat="1" ht="16.5" customHeight="1">
      <c r="B175" s="135"/>
      <c r="C175" s="136" t="s">
        <v>229</v>
      </c>
      <c r="D175" s="136" t="s">
        <v>159</v>
      </c>
      <c r="E175" s="137" t="s">
        <v>2502</v>
      </c>
      <c r="F175" s="138" t="s">
        <v>2503</v>
      </c>
      <c r="G175" s="139" t="s">
        <v>300</v>
      </c>
      <c r="H175" s="140">
        <v>15</v>
      </c>
      <c r="I175" s="141"/>
      <c r="J175" s="142">
        <f t="shared" si="10"/>
        <v>0</v>
      </c>
      <c r="K175" s="143"/>
      <c r="L175" s="28"/>
      <c r="M175" s="144" t="s">
        <v>1</v>
      </c>
      <c r="N175" s="145" t="s">
        <v>38</v>
      </c>
      <c r="P175" s="146">
        <f t="shared" si="11"/>
        <v>0</v>
      </c>
      <c r="Q175" s="146">
        <v>0</v>
      </c>
      <c r="R175" s="146">
        <f t="shared" si="12"/>
        <v>0</v>
      </c>
      <c r="S175" s="146">
        <v>0</v>
      </c>
      <c r="T175" s="147">
        <f t="shared" si="13"/>
        <v>0</v>
      </c>
      <c r="AR175" s="148" t="s">
        <v>163</v>
      </c>
      <c r="AT175" s="148" t="s">
        <v>159</v>
      </c>
      <c r="AU175" s="148" t="s">
        <v>80</v>
      </c>
      <c r="AY175" s="13" t="s">
        <v>157</v>
      </c>
      <c r="BE175" s="149">
        <f t="shared" si="14"/>
        <v>0</v>
      </c>
      <c r="BF175" s="149">
        <f t="shared" si="15"/>
        <v>0</v>
      </c>
      <c r="BG175" s="149">
        <f t="shared" si="16"/>
        <v>0</v>
      </c>
      <c r="BH175" s="149">
        <f t="shared" si="17"/>
        <v>0</v>
      </c>
      <c r="BI175" s="149">
        <f t="shared" si="18"/>
        <v>0</v>
      </c>
      <c r="BJ175" s="13" t="s">
        <v>164</v>
      </c>
      <c r="BK175" s="149">
        <f t="shared" si="19"/>
        <v>0</v>
      </c>
      <c r="BL175" s="13" t="s">
        <v>163</v>
      </c>
      <c r="BM175" s="148" t="s">
        <v>296</v>
      </c>
    </row>
    <row r="176" spans="2:65" s="1" customFormat="1" ht="16.5" customHeight="1">
      <c r="B176" s="135"/>
      <c r="C176" s="136" t="s">
        <v>297</v>
      </c>
      <c r="D176" s="136" t="s">
        <v>159</v>
      </c>
      <c r="E176" s="137" t="s">
        <v>2504</v>
      </c>
      <c r="F176" s="138" t="s">
        <v>2505</v>
      </c>
      <c r="G176" s="139" t="s">
        <v>300</v>
      </c>
      <c r="H176" s="140">
        <v>5</v>
      </c>
      <c r="I176" s="141"/>
      <c r="J176" s="142">
        <f t="shared" si="10"/>
        <v>0</v>
      </c>
      <c r="K176" s="143"/>
      <c r="L176" s="28"/>
      <c r="M176" s="144" t="s">
        <v>1</v>
      </c>
      <c r="N176" s="145" t="s">
        <v>38</v>
      </c>
      <c r="P176" s="146">
        <f t="shared" si="11"/>
        <v>0</v>
      </c>
      <c r="Q176" s="146">
        <v>0</v>
      </c>
      <c r="R176" s="146">
        <f t="shared" si="12"/>
        <v>0</v>
      </c>
      <c r="S176" s="146">
        <v>0</v>
      </c>
      <c r="T176" s="147">
        <f t="shared" si="13"/>
        <v>0</v>
      </c>
      <c r="AR176" s="148" t="s">
        <v>163</v>
      </c>
      <c r="AT176" s="148" t="s">
        <v>159</v>
      </c>
      <c r="AU176" s="148" t="s">
        <v>80</v>
      </c>
      <c r="AY176" s="13" t="s">
        <v>157</v>
      </c>
      <c r="BE176" s="149">
        <f t="shared" si="14"/>
        <v>0</v>
      </c>
      <c r="BF176" s="149">
        <f t="shared" si="15"/>
        <v>0</v>
      </c>
      <c r="BG176" s="149">
        <f t="shared" si="16"/>
        <v>0</v>
      </c>
      <c r="BH176" s="149">
        <f t="shared" si="17"/>
        <v>0</v>
      </c>
      <c r="BI176" s="149">
        <f t="shared" si="18"/>
        <v>0</v>
      </c>
      <c r="BJ176" s="13" t="s">
        <v>164</v>
      </c>
      <c r="BK176" s="149">
        <f t="shared" si="19"/>
        <v>0</v>
      </c>
      <c r="BL176" s="13" t="s">
        <v>163</v>
      </c>
      <c r="BM176" s="148" t="s">
        <v>301</v>
      </c>
    </row>
    <row r="177" spans="2:65" s="1" customFormat="1" ht="16.5" customHeight="1">
      <c r="B177" s="135"/>
      <c r="C177" s="136" t="s">
        <v>232</v>
      </c>
      <c r="D177" s="136" t="s">
        <v>159</v>
      </c>
      <c r="E177" s="137" t="s">
        <v>2506</v>
      </c>
      <c r="F177" s="138" t="s">
        <v>2507</v>
      </c>
      <c r="G177" s="139" t="s">
        <v>300</v>
      </c>
      <c r="H177" s="140">
        <v>4</v>
      </c>
      <c r="I177" s="141"/>
      <c r="J177" s="142">
        <f t="shared" si="10"/>
        <v>0</v>
      </c>
      <c r="K177" s="143"/>
      <c r="L177" s="28"/>
      <c r="M177" s="144" t="s">
        <v>1</v>
      </c>
      <c r="N177" s="145" t="s">
        <v>38</v>
      </c>
      <c r="P177" s="146">
        <f t="shared" si="11"/>
        <v>0</v>
      </c>
      <c r="Q177" s="146">
        <v>0</v>
      </c>
      <c r="R177" s="146">
        <f t="shared" si="12"/>
        <v>0</v>
      </c>
      <c r="S177" s="146">
        <v>0</v>
      </c>
      <c r="T177" s="147">
        <f t="shared" si="13"/>
        <v>0</v>
      </c>
      <c r="AR177" s="148" t="s">
        <v>163</v>
      </c>
      <c r="AT177" s="148" t="s">
        <v>159</v>
      </c>
      <c r="AU177" s="148" t="s">
        <v>80</v>
      </c>
      <c r="AY177" s="13" t="s">
        <v>157</v>
      </c>
      <c r="BE177" s="149">
        <f t="shared" si="14"/>
        <v>0</v>
      </c>
      <c r="BF177" s="149">
        <f t="shared" si="15"/>
        <v>0</v>
      </c>
      <c r="BG177" s="149">
        <f t="shared" si="16"/>
        <v>0</v>
      </c>
      <c r="BH177" s="149">
        <f t="shared" si="17"/>
        <v>0</v>
      </c>
      <c r="BI177" s="149">
        <f t="shared" si="18"/>
        <v>0</v>
      </c>
      <c r="BJ177" s="13" t="s">
        <v>164</v>
      </c>
      <c r="BK177" s="149">
        <f t="shared" si="19"/>
        <v>0</v>
      </c>
      <c r="BL177" s="13" t="s">
        <v>163</v>
      </c>
      <c r="BM177" s="148" t="s">
        <v>304</v>
      </c>
    </row>
    <row r="178" spans="2:65" s="1" customFormat="1" ht="16.5" customHeight="1">
      <c r="B178" s="135"/>
      <c r="C178" s="136" t="s">
        <v>305</v>
      </c>
      <c r="D178" s="136" t="s">
        <v>159</v>
      </c>
      <c r="E178" s="137" t="s">
        <v>2508</v>
      </c>
      <c r="F178" s="138" t="s">
        <v>2509</v>
      </c>
      <c r="G178" s="139" t="s">
        <v>300</v>
      </c>
      <c r="H178" s="140">
        <v>8</v>
      </c>
      <c r="I178" s="141"/>
      <c r="J178" s="142">
        <f t="shared" si="10"/>
        <v>0</v>
      </c>
      <c r="K178" s="143"/>
      <c r="L178" s="28"/>
      <c r="M178" s="144" t="s">
        <v>1</v>
      </c>
      <c r="N178" s="145" t="s">
        <v>38</v>
      </c>
      <c r="P178" s="146">
        <f t="shared" si="11"/>
        <v>0</v>
      </c>
      <c r="Q178" s="146">
        <v>0</v>
      </c>
      <c r="R178" s="146">
        <f t="shared" si="12"/>
        <v>0</v>
      </c>
      <c r="S178" s="146">
        <v>0</v>
      </c>
      <c r="T178" s="147">
        <f t="shared" si="13"/>
        <v>0</v>
      </c>
      <c r="AR178" s="148" t="s">
        <v>163</v>
      </c>
      <c r="AT178" s="148" t="s">
        <v>159</v>
      </c>
      <c r="AU178" s="148" t="s">
        <v>80</v>
      </c>
      <c r="AY178" s="13" t="s">
        <v>157</v>
      </c>
      <c r="BE178" s="149">
        <f t="shared" si="14"/>
        <v>0</v>
      </c>
      <c r="BF178" s="149">
        <f t="shared" si="15"/>
        <v>0</v>
      </c>
      <c r="BG178" s="149">
        <f t="shared" si="16"/>
        <v>0</v>
      </c>
      <c r="BH178" s="149">
        <f t="shared" si="17"/>
        <v>0</v>
      </c>
      <c r="BI178" s="149">
        <f t="shared" si="18"/>
        <v>0</v>
      </c>
      <c r="BJ178" s="13" t="s">
        <v>164</v>
      </c>
      <c r="BK178" s="149">
        <f t="shared" si="19"/>
        <v>0</v>
      </c>
      <c r="BL178" s="13" t="s">
        <v>163</v>
      </c>
      <c r="BM178" s="148" t="s">
        <v>308</v>
      </c>
    </row>
    <row r="179" spans="2:65" s="1" customFormat="1" ht="16.5" customHeight="1">
      <c r="B179" s="135"/>
      <c r="C179" s="136" t="s">
        <v>236</v>
      </c>
      <c r="D179" s="136" t="s">
        <v>159</v>
      </c>
      <c r="E179" s="137" t="s">
        <v>2510</v>
      </c>
      <c r="F179" s="138" t="s">
        <v>2511</v>
      </c>
      <c r="G179" s="139" t="s">
        <v>300</v>
      </c>
      <c r="H179" s="140">
        <v>2</v>
      </c>
      <c r="I179" s="141"/>
      <c r="J179" s="142">
        <f t="shared" si="10"/>
        <v>0</v>
      </c>
      <c r="K179" s="143"/>
      <c r="L179" s="28"/>
      <c r="M179" s="144" t="s">
        <v>1</v>
      </c>
      <c r="N179" s="145" t="s">
        <v>38</v>
      </c>
      <c r="P179" s="146">
        <f t="shared" si="11"/>
        <v>0</v>
      </c>
      <c r="Q179" s="146">
        <v>0</v>
      </c>
      <c r="R179" s="146">
        <f t="shared" si="12"/>
        <v>0</v>
      </c>
      <c r="S179" s="146">
        <v>0</v>
      </c>
      <c r="T179" s="147">
        <f t="shared" si="13"/>
        <v>0</v>
      </c>
      <c r="AR179" s="148" t="s">
        <v>163</v>
      </c>
      <c r="AT179" s="148" t="s">
        <v>159</v>
      </c>
      <c r="AU179" s="148" t="s">
        <v>80</v>
      </c>
      <c r="AY179" s="13" t="s">
        <v>157</v>
      </c>
      <c r="BE179" s="149">
        <f t="shared" si="14"/>
        <v>0</v>
      </c>
      <c r="BF179" s="149">
        <f t="shared" si="15"/>
        <v>0</v>
      </c>
      <c r="BG179" s="149">
        <f t="shared" si="16"/>
        <v>0</v>
      </c>
      <c r="BH179" s="149">
        <f t="shared" si="17"/>
        <v>0</v>
      </c>
      <c r="BI179" s="149">
        <f t="shared" si="18"/>
        <v>0</v>
      </c>
      <c r="BJ179" s="13" t="s">
        <v>164</v>
      </c>
      <c r="BK179" s="149">
        <f t="shared" si="19"/>
        <v>0</v>
      </c>
      <c r="BL179" s="13" t="s">
        <v>163</v>
      </c>
      <c r="BM179" s="148" t="s">
        <v>312</v>
      </c>
    </row>
    <row r="180" spans="2:65" s="1" customFormat="1" ht="16.5" customHeight="1">
      <c r="B180" s="135"/>
      <c r="C180" s="136" t="s">
        <v>313</v>
      </c>
      <c r="D180" s="136" t="s">
        <v>159</v>
      </c>
      <c r="E180" s="137" t="s">
        <v>2512</v>
      </c>
      <c r="F180" s="138" t="s">
        <v>2513</v>
      </c>
      <c r="G180" s="139" t="s">
        <v>300</v>
      </c>
      <c r="H180" s="140">
        <v>2</v>
      </c>
      <c r="I180" s="141"/>
      <c r="J180" s="142">
        <f t="shared" si="10"/>
        <v>0</v>
      </c>
      <c r="K180" s="143"/>
      <c r="L180" s="28"/>
      <c r="M180" s="144" t="s">
        <v>1</v>
      </c>
      <c r="N180" s="145" t="s">
        <v>38</v>
      </c>
      <c r="P180" s="146">
        <f t="shared" si="11"/>
        <v>0</v>
      </c>
      <c r="Q180" s="146">
        <v>0</v>
      </c>
      <c r="R180" s="146">
        <f t="shared" si="12"/>
        <v>0</v>
      </c>
      <c r="S180" s="146">
        <v>0</v>
      </c>
      <c r="T180" s="147">
        <f t="shared" si="13"/>
        <v>0</v>
      </c>
      <c r="AR180" s="148" t="s">
        <v>163</v>
      </c>
      <c r="AT180" s="148" t="s">
        <v>159</v>
      </c>
      <c r="AU180" s="148" t="s">
        <v>80</v>
      </c>
      <c r="AY180" s="13" t="s">
        <v>157</v>
      </c>
      <c r="BE180" s="149">
        <f t="shared" si="14"/>
        <v>0</v>
      </c>
      <c r="BF180" s="149">
        <f t="shared" si="15"/>
        <v>0</v>
      </c>
      <c r="BG180" s="149">
        <f t="shared" si="16"/>
        <v>0</v>
      </c>
      <c r="BH180" s="149">
        <f t="shared" si="17"/>
        <v>0</v>
      </c>
      <c r="BI180" s="149">
        <f t="shared" si="18"/>
        <v>0</v>
      </c>
      <c r="BJ180" s="13" t="s">
        <v>164</v>
      </c>
      <c r="BK180" s="149">
        <f t="shared" si="19"/>
        <v>0</v>
      </c>
      <c r="BL180" s="13" t="s">
        <v>163</v>
      </c>
      <c r="BM180" s="148" t="s">
        <v>316</v>
      </c>
    </row>
    <row r="181" spans="2:65" s="1" customFormat="1" ht="16.5" customHeight="1">
      <c r="B181" s="135"/>
      <c r="C181" s="136" t="s">
        <v>239</v>
      </c>
      <c r="D181" s="136" t="s">
        <v>159</v>
      </c>
      <c r="E181" s="137" t="s">
        <v>2514</v>
      </c>
      <c r="F181" s="138" t="s">
        <v>2515</v>
      </c>
      <c r="G181" s="139" t="s">
        <v>311</v>
      </c>
      <c r="H181" s="140">
        <v>50</v>
      </c>
      <c r="I181" s="141"/>
      <c r="J181" s="142">
        <f t="shared" si="10"/>
        <v>0</v>
      </c>
      <c r="K181" s="143"/>
      <c r="L181" s="28"/>
      <c r="M181" s="144" t="s">
        <v>1</v>
      </c>
      <c r="N181" s="145" t="s">
        <v>38</v>
      </c>
      <c r="P181" s="146">
        <f t="shared" si="11"/>
        <v>0</v>
      </c>
      <c r="Q181" s="146">
        <v>0</v>
      </c>
      <c r="R181" s="146">
        <f t="shared" si="12"/>
        <v>0</v>
      </c>
      <c r="S181" s="146">
        <v>0</v>
      </c>
      <c r="T181" s="147">
        <f t="shared" si="13"/>
        <v>0</v>
      </c>
      <c r="AR181" s="148" t="s">
        <v>163</v>
      </c>
      <c r="AT181" s="148" t="s">
        <v>159</v>
      </c>
      <c r="AU181" s="148" t="s">
        <v>80</v>
      </c>
      <c r="AY181" s="13" t="s">
        <v>157</v>
      </c>
      <c r="BE181" s="149">
        <f t="shared" si="14"/>
        <v>0</v>
      </c>
      <c r="BF181" s="149">
        <f t="shared" si="15"/>
        <v>0</v>
      </c>
      <c r="BG181" s="149">
        <f t="shared" si="16"/>
        <v>0</v>
      </c>
      <c r="BH181" s="149">
        <f t="shared" si="17"/>
        <v>0</v>
      </c>
      <c r="BI181" s="149">
        <f t="shared" si="18"/>
        <v>0</v>
      </c>
      <c r="BJ181" s="13" t="s">
        <v>164</v>
      </c>
      <c r="BK181" s="149">
        <f t="shared" si="19"/>
        <v>0</v>
      </c>
      <c r="BL181" s="13" t="s">
        <v>163</v>
      </c>
      <c r="BM181" s="148" t="s">
        <v>319</v>
      </c>
    </row>
    <row r="182" spans="2:65" s="1" customFormat="1" ht="16.5" customHeight="1">
      <c r="B182" s="135"/>
      <c r="C182" s="136" t="s">
        <v>320</v>
      </c>
      <c r="D182" s="136" t="s">
        <v>159</v>
      </c>
      <c r="E182" s="137" t="s">
        <v>2516</v>
      </c>
      <c r="F182" s="138" t="s">
        <v>2517</v>
      </c>
      <c r="G182" s="139" t="s">
        <v>300</v>
      </c>
      <c r="H182" s="140">
        <v>60</v>
      </c>
      <c r="I182" s="141"/>
      <c r="J182" s="142">
        <f t="shared" si="10"/>
        <v>0</v>
      </c>
      <c r="K182" s="143"/>
      <c r="L182" s="28"/>
      <c r="M182" s="144" t="s">
        <v>1</v>
      </c>
      <c r="N182" s="145" t="s">
        <v>38</v>
      </c>
      <c r="P182" s="146">
        <f t="shared" si="11"/>
        <v>0</v>
      </c>
      <c r="Q182" s="146">
        <v>0</v>
      </c>
      <c r="R182" s="146">
        <f t="shared" si="12"/>
        <v>0</v>
      </c>
      <c r="S182" s="146">
        <v>0</v>
      </c>
      <c r="T182" s="147">
        <f t="shared" si="13"/>
        <v>0</v>
      </c>
      <c r="AR182" s="148" t="s">
        <v>163</v>
      </c>
      <c r="AT182" s="148" t="s">
        <v>159</v>
      </c>
      <c r="AU182" s="148" t="s">
        <v>80</v>
      </c>
      <c r="AY182" s="13" t="s">
        <v>157</v>
      </c>
      <c r="BE182" s="149">
        <f t="shared" si="14"/>
        <v>0</v>
      </c>
      <c r="BF182" s="149">
        <f t="shared" si="15"/>
        <v>0</v>
      </c>
      <c r="BG182" s="149">
        <f t="shared" si="16"/>
        <v>0</v>
      </c>
      <c r="BH182" s="149">
        <f t="shared" si="17"/>
        <v>0</v>
      </c>
      <c r="BI182" s="149">
        <f t="shared" si="18"/>
        <v>0</v>
      </c>
      <c r="BJ182" s="13" t="s">
        <v>164</v>
      </c>
      <c r="BK182" s="149">
        <f t="shared" si="19"/>
        <v>0</v>
      </c>
      <c r="BL182" s="13" t="s">
        <v>163</v>
      </c>
      <c r="BM182" s="148" t="s">
        <v>323</v>
      </c>
    </row>
    <row r="183" spans="2:65" s="1" customFormat="1" ht="16.5" customHeight="1">
      <c r="B183" s="135"/>
      <c r="C183" s="136" t="s">
        <v>243</v>
      </c>
      <c r="D183" s="136" t="s">
        <v>159</v>
      </c>
      <c r="E183" s="137" t="s">
        <v>2518</v>
      </c>
      <c r="F183" s="138" t="s">
        <v>2519</v>
      </c>
      <c r="G183" s="139" t="s">
        <v>300</v>
      </c>
      <c r="H183" s="140">
        <v>10</v>
      </c>
      <c r="I183" s="141"/>
      <c r="J183" s="142">
        <f t="shared" si="10"/>
        <v>0</v>
      </c>
      <c r="K183" s="143"/>
      <c r="L183" s="28"/>
      <c r="M183" s="144" t="s">
        <v>1</v>
      </c>
      <c r="N183" s="145" t="s">
        <v>38</v>
      </c>
      <c r="P183" s="146">
        <f t="shared" si="11"/>
        <v>0</v>
      </c>
      <c r="Q183" s="146">
        <v>0</v>
      </c>
      <c r="R183" s="146">
        <f t="shared" si="12"/>
        <v>0</v>
      </c>
      <c r="S183" s="146">
        <v>0</v>
      </c>
      <c r="T183" s="147">
        <f t="shared" si="13"/>
        <v>0</v>
      </c>
      <c r="AR183" s="148" t="s">
        <v>163</v>
      </c>
      <c r="AT183" s="148" t="s">
        <v>159</v>
      </c>
      <c r="AU183" s="148" t="s">
        <v>80</v>
      </c>
      <c r="AY183" s="13" t="s">
        <v>157</v>
      </c>
      <c r="BE183" s="149">
        <f t="shared" si="14"/>
        <v>0</v>
      </c>
      <c r="BF183" s="149">
        <f t="shared" si="15"/>
        <v>0</v>
      </c>
      <c r="BG183" s="149">
        <f t="shared" si="16"/>
        <v>0</v>
      </c>
      <c r="BH183" s="149">
        <f t="shared" si="17"/>
        <v>0</v>
      </c>
      <c r="BI183" s="149">
        <f t="shared" si="18"/>
        <v>0</v>
      </c>
      <c r="BJ183" s="13" t="s">
        <v>164</v>
      </c>
      <c r="BK183" s="149">
        <f t="shared" si="19"/>
        <v>0</v>
      </c>
      <c r="BL183" s="13" t="s">
        <v>163</v>
      </c>
      <c r="BM183" s="148" t="s">
        <v>326</v>
      </c>
    </row>
    <row r="184" spans="2:65" s="1" customFormat="1" ht="16.5" customHeight="1">
      <c r="B184" s="135"/>
      <c r="C184" s="136" t="s">
        <v>327</v>
      </c>
      <c r="D184" s="136" t="s">
        <v>159</v>
      </c>
      <c r="E184" s="137" t="s">
        <v>2520</v>
      </c>
      <c r="F184" s="138" t="s">
        <v>2521</v>
      </c>
      <c r="G184" s="139" t="s">
        <v>300</v>
      </c>
      <c r="H184" s="140">
        <v>20</v>
      </c>
      <c r="I184" s="141"/>
      <c r="J184" s="142">
        <f t="shared" si="10"/>
        <v>0</v>
      </c>
      <c r="K184" s="143"/>
      <c r="L184" s="28"/>
      <c r="M184" s="144" t="s">
        <v>1</v>
      </c>
      <c r="N184" s="145" t="s">
        <v>38</v>
      </c>
      <c r="P184" s="146">
        <f t="shared" si="11"/>
        <v>0</v>
      </c>
      <c r="Q184" s="146">
        <v>0</v>
      </c>
      <c r="R184" s="146">
        <f t="shared" si="12"/>
        <v>0</v>
      </c>
      <c r="S184" s="146">
        <v>0</v>
      </c>
      <c r="T184" s="147">
        <f t="shared" si="13"/>
        <v>0</v>
      </c>
      <c r="AR184" s="148" t="s">
        <v>163</v>
      </c>
      <c r="AT184" s="148" t="s">
        <v>159</v>
      </c>
      <c r="AU184" s="148" t="s">
        <v>80</v>
      </c>
      <c r="AY184" s="13" t="s">
        <v>157</v>
      </c>
      <c r="BE184" s="149">
        <f t="shared" si="14"/>
        <v>0</v>
      </c>
      <c r="BF184" s="149">
        <f t="shared" si="15"/>
        <v>0</v>
      </c>
      <c r="BG184" s="149">
        <f t="shared" si="16"/>
        <v>0</v>
      </c>
      <c r="BH184" s="149">
        <f t="shared" si="17"/>
        <v>0</v>
      </c>
      <c r="BI184" s="149">
        <f t="shared" si="18"/>
        <v>0</v>
      </c>
      <c r="BJ184" s="13" t="s">
        <v>164</v>
      </c>
      <c r="BK184" s="149">
        <f t="shared" si="19"/>
        <v>0</v>
      </c>
      <c r="BL184" s="13" t="s">
        <v>163</v>
      </c>
      <c r="BM184" s="148" t="s">
        <v>330</v>
      </c>
    </row>
    <row r="185" spans="2:65" s="1" customFormat="1" ht="16.5" customHeight="1">
      <c r="B185" s="135"/>
      <c r="C185" s="136" t="s">
        <v>246</v>
      </c>
      <c r="D185" s="136" t="s">
        <v>159</v>
      </c>
      <c r="E185" s="137" t="s">
        <v>2522</v>
      </c>
      <c r="F185" s="138" t="s">
        <v>2523</v>
      </c>
      <c r="G185" s="139" t="s">
        <v>300</v>
      </c>
      <c r="H185" s="140">
        <v>80</v>
      </c>
      <c r="I185" s="141"/>
      <c r="J185" s="142">
        <f t="shared" si="10"/>
        <v>0</v>
      </c>
      <c r="K185" s="143"/>
      <c r="L185" s="28"/>
      <c r="M185" s="144" t="s">
        <v>1</v>
      </c>
      <c r="N185" s="145" t="s">
        <v>38</v>
      </c>
      <c r="P185" s="146">
        <f t="shared" si="11"/>
        <v>0</v>
      </c>
      <c r="Q185" s="146">
        <v>0</v>
      </c>
      <c r="R185" s="146">
        <f t="shared" si="12"/>
        <v>0</v>
      </c>
      <c r="S185" s="146">
        <v>0</v>
      </c>
      <c r="T185" s="147">
        <f t="shared" si="13"/>
        <v>0</v>
      </c>
      <c r="AR185" s="148" t="s">
        <v>163</v>
      </c>
      <c r="AT185" s="148" t="s">
        <v>159</v>
      </c>
      <c r="AU185" s="148" t="s">
        <v>80</v>
      </c>
      <c r="AY185" s="13" t="s">
        <v>157</v>
      </c>
      <c r="BE185" s="149">
        <f t="shared" si="14"/>
        <v>0</v>
      </c>
      <c r="BF185" s="149">
        <f t="shared" si="15"/>
        <v>0</v>
      </c>
      <c r="BG185" s="149">
        <f t="shared" si="16"/>
        <v>0</v>
      </c>
      <c r="BH185" s="149">
        <f t="shared" si="17"/>
        <v>0</v>
      </c>
      <c r="BI185" s="149">
        <f t="shared" si="18"/>
        <v>0</v>
      </c>
      <c r="BJ185" s="13" t="s">
        <v>164</v>
      </c>
      <c r="BK185" s="149">
        <f t="shared" si="19"/>
        <v>0</v>
      </c>
      <c r="BL185" s="13" t="s">
        <v>163</v>
      </c>
      <c r="BM185" s="148" t="s">
        <v>333</v>
      </c>
    </row>
    <row r="186" spans="2:65" s="1" customFormat="1" ht="16.5" customHeight="1">
      <c r="B186" s="135"/>
      <c r="C186" s="136" t="s">
        <v>335</v>
      </c>
      <c r="D186" s="136" t="s">
        <v>159</v>
      </c>
      <c r="E186" s="137" t="s">
        <v>2524</v>
      </c>
      <c r="F186" s="138" t="s">
        <v>2525</v>
      </c>
      <c r="G186" s="139" t="s">
        <v>300</v>
      </c>
      <c r="H186" s="140">
        <v>5</v>
      </c>
      <c r="I186" s="141"/>
      <c r="J186" s="142">
        <f t="shared" si="10"/>
        <v>0</v>
      </c>
      <c r="K186" s="143"/>
      <c r="L186" s="28"/>
      <c r="M186" s="144" t="s">
        <v>1</v>
      </c>
      <c r="N186" s="145" t="s">
        <v>38</v>
      </c>
      <c r="P186" s="146">
        <f t="shared" si="11"/>
        <v>0</v>
      </c>
      <c r="Q186" s="146">
        <v>0</v>
      </c>
      <c r="R186" s="146">
        <f t="shared" si="12"/>
        <v>0</v>
      </c>
      <c r="S186" s="146">
        <v>0</v>
      </c>
      <c r="T186" s="147">
        <f t="shared" si="13"/>
        <v>0</v>
      </c>
      <c r="AR186" s="148" t="s">
        <v>163</v>
      </c>
      <c r="AT186" s="148" t="s">
        <v>159</v>
      </c>
      <c r="AU186" s="148" t="s">
        <v>80</v>
      </c>
      <c r="AY186" s="13" t="s">
        <v>157</v>
      </c>
      <c r="BE186" s="149">
        <f t="shared" si="14"/>
        <v>0</v>
      </c>
      <c r="BF186" s="149">
        <f t="shared" si="15"/>
        <v>0</v>
      </c>
      <c r="BG186" s="149">
        <f t="shared" si="16"/>
        <v>0</v>
      </c>
      <c r="BH186" s="149">
        <f t="shared" si="17"/>
        <v>0</v>
      </c>
      <c r="BI186" s="149">
        <f t="shared" si="18"/>
        <v>0</v>
      </c>
      <c r="BJ186" s="13" t="s">
        <v>164</v>
      </c>
      <c r="BK186" s="149">
        <f t="shared" si="19"/>
        <v>0</v>
      </c>
      <c r="BL186" s="13" t="s">
        <v>163</v>
      </c>
      <c r="BM186" s="148" t="s">
        <v>338</v>
      </c>
    </row>
    <row r="187" spans="2:65" s="11" customFormat="1" ht="25.9" customHeight="1">
      <c r="B187" s="123"/>
      <c r="D187" s="124" t="s">
        <v>71</v>
      </c>
      <c r="E187" s="125" t="s">
        <v>1186</v>
      </c>
      <c r="F187" s="125" t="s">
        <v>2526</v>
      </c>
      <c r="I187" s="126"/>
      <c r="J187" s="127">
        <f>BK187</f>
        <v>0</v>
      </c>
      <c r="L187" s="123"/>
      <c r="M187" s="128"/>
      <c r="P187" s="129">
        <f>SUM(P188:P238)</f>
        <v>0</v>
      </c>
      <c r="R187" s="129">
        <f>SUM(R188:R238)</f>
        <v>0</v>
      </c>
      <c r="T187" s="130">
        <f>SUM(T188:T238)</f>
        <v>0</v>
      </c>
      <c r="AR187" s="124" t="s">
        <v>80</v>
      </c>
      <c r="AT187" s="131" t="s">
        <v>71</v>
      </c>
      <c r="AU187" s="131" t="s">
        <v>72</v>
      </c>
      <c r="AY187" s="124" t="s">
        <v>157</v>
      </c>
      <c r="BK187" s="132">
        <f>SUM(BK188:BK238)</f>
        <v>0</v>
      </c>
    </row>
    <row r="188" spans="2:65" s="1" customFormat="1" ht="16.5" customHeight="1">
      <c r="B188" s="135"/>
      <c r="C188" s="150" t="s">
        <v>250</v>
      </c>
      <c r="D188" s="150" t="s">
        <v>276</v>
      </c>
      <c r="E188" s="151" t="s">
        <v>2527</v>
      </c>
      <c r="F188" s="152" t="s">
        <v>2528</v>
      </c>
      <c r="G188" s="153" t="s">
        <v>311</v>
      </c>
      <c r="H188" s="154">
        <v>500</v>
      </c>
      <c r="I188" s="155"/>
      <c r="J188" s="156">
        <f t="shared" ref="J188:J219" si="20">ROUND(I188*H188,2)</f>
        <v>0</v>
      </c>
      <c r="K188" s="157"/>
      <c r="L188" s="158"/>
      <c r="M188" s="159" t="s">
        <v>1</v>
      </c>
      <c r="N188" s="160" t="s">
        <v>38</v>
      </c>
      <c r="P188" s="146">
        <f t="shared" ref="P188:P219" si="21">O188*H188</f>
        <v>0</v>
      </c>
      <c r="Q188" s="146">
        <v>0</v>
      </c>
      <c r="R188" s="146">
        <f t="shared" ref="R188:R219" si="22">Q188*H188</f>
        <v>0</v>
      </c>
      <c r="S188" s="146">
        <v>0</v>
      </c>
      <c r="T188" s="147">
        <f t="shared" ref="T188:T219" si="23">S188*H188</f>
        <v>0</v>
      </c>
      <c r="AR188" s="148" t="s">
        <v>174</v>
      </c>
      <c r="AT188" s="148" t="s">
        <v>276</v>
      </c>
      <c r="AU188" s="148" t="s">
        <v>80</v>
      </c>
      <c r="AY188" s="13" t="s">
        <v>157</v>
      </c>
      <c r="BE188" s="149">
        <f t="shared" ref="BE188:BE219" si="24">IF(N188="základná",J188,0)</f>
        <v>0</v>
      </c>
      <c r="BF188" s="149">
        <f t="shared" ref="BF188:BF219" si="25">IF(N188="znížená",J188,0)</f>
        <v>0</v>
      </c>
      <c r="BG188" s="149">
        <f t="shared" ref="BG188:BG219" si="26">IF(N188="zákl. prenesená",J188,0)</f>
        <v>0</v>
      </c>
      <c r="BH188" s="149">
        <f t="shared" ref="BH188:BH219" si="27">IF(N188="zníž. prenesená",J188,0)</f>
        <v>0</v>
      </c>
      <c r="BI188" s="149">
        <f t="shared" ref="BI188:BI219" si="28">IF(N188="nulová",J188,0)</f>
        <v>0</v>
      </c>
      <c r="BJ188" s="13" t="s">
        <v>164</v>
      </c>
      <c r="BK188" s="149">
        <f t="shared" ref="BK188:BK219" si="29">ROUND(I188*H188,2)</f>
        <v>0</v>
      </c>
      <c r="BL188" s="13" t="s">
        <v>163</v>
      </c>
      <c r="BM188" s="148" t="s">
        <v>341</v>
      </c>
    </row>
    <row r="189" spans="2:65" s="1" customFormat="1" ht="16.5" customHeight="1">
      <c r="B189" s="135"/>
      <c r="C189" s="150" t="s">
        <v>342</v>
      </c>
      <c r="D189" s="150" t="s">
        <v>276</v>
      </c>
      <c r="E189" s="151" t="s">
        <v>2529</v>
      </c>
      <c r="F189" s="152" t="s">
        <v>2530</v>
      </c>
      <c r="G189" s="153" t="s">
        <v>311</v>
      </c>
      <c r="H189" s="154">
        <v>500</v>
      </c>
      <c r="I189" s="155"/>
      <c r="J189" s="156">
        <f t="shared" si="20"/>
        <v>0</v>
      </c>
      <c r="K189" s="157"/>
      <c r="L189" s="158"/>
      <c r="M189" s="159" t="s">
        <v>1</v>
      </c>
      <c r="N189" s="160" t="s">
        <v>38</v>
      </c>
      <c r="P189" s="146">
        <f t="shared" si="21"/>
        <v>0</v>
      </c>
      <c r="Q189" s="146">
        <v>0</v>
      </c>
      <c r="R189" s="146">
        <f t="shared" si="22"/>
        <v>0</v>
      </c>
      <c r="S189" s="146">
        <v>0</v>
      </c>
      <c r="T189" s="147">
        <f t="shared" si="23"/>
        <v>0</v>
      </c>
      <c r="AR189" s="148" t="s">
        <v>174</v>
      </c>
      <c r="AT189" s="148" t="s">
        <v>276</v>
      </c>
      <c r="AU189" s="148" t="s">
        <v>80</v>
      </c>
      <c r="AY189" s="13" t="s">
        <v>157</v>
      </c>
      <c r="BE189" s="149">
        <f t="shared" si="24"/>
        <v>0</v>
      </c>
      <c r="BF189" s="149">
        <f t="shared" si="25"/>
        <v>0</v>
      </c>
      <c r="BG189" s="149">
        <f t="shared" si="26"/>
        <v>0</v>
      </c>
      <c r="BH189" s="149">
        <f t="shared" si="27"/>
        <v>0</v>
      </c>
      <c r="BI189" s="149">
        <f t="shared" si="28"/>
        <v>0</v>
      </c>
      <c r="BJ189" s="13" t="s">
        <v>164</v>
      </c>
      <c r="BK189" s="149">
        <f t="shared" si="29"/>
        <v>0</v>
      </c>
      <c r="BL189" s="13" t="s">
        <v>163</v>
      </c>
      <c r="BM189" s="148" t="s">
        <v>345</v>
      </c>
    </row>
    <row r="190" spans="2:65" s="1" customFormat="1" ht="16.5" customHeight="1">
      <c r="B190" s="135"/>
      <c r="C190" s="150" t="s">
        <v>253</v>
      </c>
      <c r="D190" s="150" t="s">
        <v>276</v>
      </c>
      <c r="E190" s="151" t="s">
        <v>2531</v>
      </c>
      <c r="F190" s="152" t="s">
        <v>2532</v>
      </c>
      <c r="G190" s="153" t="s">
        <v>311</v>
      </c>
      <c r="H190" s="154">
        <v>100</v>
      </c>
      <c r="I190" s="155"/>
      <c r="J190" s="156">
        <f t="shared" si="20"/>
        <v>0</v>
      </c>
      <c r="K190" s="157"/>
      <c r="L190" s="158"/>
      <c r="M190" s="159" t="s">
        <v>1</v>
      </c>
      <c r="N190" s="160" t="s">
        <v>38</v>
      </c>
      <c r="P190" s="146">
        <f t="shared" si="21"/>
        <v>0</v>
      </c>
      <c r="Q190" s="146">
        <v>0</v>
      </c>
      <c r="R190" s="146">
        <f t="shared" si="22"/>
        <v>0</v>
      </c>
      <c r="S190" s="146">
        <v>0</v>
      </c>
      <c r="T190" s="147">
        <f t="shared" si="23"/>
        <v>0</v>
      </c>
      <c r="AR190" s="148" t="s">
        <v>174</v>
      </c>
      <c r="AT190" s="148" t="s">
        <v>276</v>
      </c>
      <c r="AU190" s="148" t="s">
        <v>80</v>
      </c>
      <c r="AY190" s="13" t="s">
        <v>157</v>
      </c>
      <c r="BE190" s="149">
        <f t="shared" si="24"/>
        <v>0</v>
      </c>
      <c r="BF190" s="149">
        <f t="shared" si="25"/>
        <v>0</v>
      </c>
      <c r="BG190" s="149">
        <f t="shared" si="26"/>
        <v>0</v>
      </c>
      <c r="BH190" s="149">
        <f t="shared" si="27"/>
        <v>0</v>
      </c>
      <c r="BI190" s="149">
        <f t="shared" si="28"/>
        <v>0</v>
      </c>
      <c r="BJ190" s="13" t="s">
        <v>164</v>
      </c>
      <c r="BK190" s="149">
        <f t="shared" si="29"/>
        <v>0</v>
      </c>
      <c r="BL190" s="13" t="s">
        <v>163</v>
      </c>
      <c r="BM190" s="148" t="s">
        <v>348</v>
      </c>
    </row>
    <row r="191" spans="2:65" s="1" customFormat="1" ht="16.5" customHeight="1">
      <c r="B191" s="135"/>
      <c r="C191" s="150" t="s">
        <v>349</v>
      </c>
      <c r="D191" s="150" t="s">
        <v>276</v>
      </c>
      <c r="E191" s="151" t="s">
        <v>2533</v>
      </c>
      <c r="F191" s="152" t="s">
        <v>2534</v>
      </c>
      <c r="G191" s="153" t="s">
        <v>311</v>
      </c>
      <c r="H191" s="154">
        <v>100</v>
      </c>
      <c r="I191" s="155"/>
      <c r="J191" s="156">
        <f t="shared" si="20"/>
        <v>0</v>
      </c>
      <c r="K191" s="157"/>
      <c r="L191" s="158"/>
      <c r="M191" s="159" t="s">
        <v>1</v>
      </c>
      <c r="N191" s="160" t="s">
        <v>38</v>
      </c>
      <c r="P191" s="146">
        <f t="shared" si="21"/>
        <v>0</v>
      </c>
      <c r="Q191" s="146">
        <v>0</v>
      </c>
      <c r="R191" s="146">
        <f t="shared" si="22"/>
        <v>0</v>
      </c>
      <c r="S191" s="146">
        <v>0</v>
      </c>
      <c r="T191" s="147">
        <f t="shared" si="23"/>
        <v>0</v>
      </c>
      <c r="AR191" s="148" t="s">
        <v>174</v>
      </c>
      <c r="AT191" s="148" t="s">
        <v>276</v>
      </c>
      <c r="AU191" s="148" t="s">
        <v>80</v>
      </c>
      <c r="AY191" s="13" t="s">
        <v>157</v>
      </c>
      <c r="BE191" s="149">
        <f t="shared" si="24"/>
        <v>0</v>
      </c>
      <c r="BF191" s="149">
        <f t="shared" si="25"/>
        <v>0</v>
      </c>
      <c r="BG191" s="149">
        <f t="shared" si="26"/>
        <v>0</v>
      </c>
      <c r="BH191" s="149">
        <f t="shared" si="27"/>
        <v>0</v>
      </c>
      <c r="BI191" s="149">
        <f t="shared" si="28"/>
        <v>0</v>
      </c>
      <c r="BJ191" s="13" t="s">
        <v>164</v>
      </c>
      <c r="BK191" s="149">
        <f t="shared" si="29"/>
        <v>0</v>
      </c>
      <c r="BL191" s="13" t="s">
        <v>163</v>
      </c>
      <c r="BM191" s="148" t="s">
        <v>352</v>
      </c>
    </row>
    <row r="192" spans="2:65" s="1" customFormat="1" ht="16.5" customHeight="1">
      <c r="B192" s="135"/>
      <c r="C192" s="150" t="s">
        <v>257</v>
      </c>
      <c r="D192" s="150" t="s">
        <v>276</v>
      </c>
      <c r="E192" s="151" t="s">
        <v>2535</v>
      </c>
      <c r="F192" s="152" t="s">
        <v>2536</v>
      </c>
      <c r="G192" s="153" t="s">
        <v>311</v>
      </c>
      <c r="H192" s="154">
        <v>50</v>
      </c>
      <c r="I192" s="155"/>
      <c r="J192" s="156">
        <f t="shared" si="20"/>
        <v>0</v>
      </c>
      <c r="K192" s="157"/>
      <c r="L192" s="158"/>
      <c r="M192" s="159" t="s">
        <v>1</v>
      </c>
      <c r="N192" s="160" t="s">
        <v>38</v>
      </c>
      <c r="P192" s="146">
        <f t="shared" si="21"/>
        <v>0</v>
      </c>
      <c r="Q192" s="146">
        <v>0</v>
      </c>
      <c r="R192" s="146">
        <f t="shared" si="22"/>
        <v>0</v>
      </c>
      <c r="S192" s="146">
        <v>0</v>
      </c>
      <c r="T192" s="147">
        <f t="shared" si="23"/>
        <v>0</v>
      </c>
      <c r="AR192" s="148" t="s">
        <v>174</v>
      </c>
      <c r="AT192" s="148" t="s">
        <v>276</v>
      </c>
      <c r="AU192" s="148" t="s">
        <v>80</v>
      </c>
      <c r="AY192" s="13" t="s">
        <v>157</v>
      </c>
      <c r="BE192" s="149">
        <f t="shared" si="24"/>
        <v>0</v>
      </c>
      <c r="BF192" s="149">
        <f t="shared" si="25"/>
        <v>0</v>
      </c>
      <c r="BG192" s="149">
        <f t="shared" si="26"/>
        <v>0</v>
      </c>
      <c r="BH192" s="149">
        <f t="shared" si="27"/>
        <v>0</v>
      </c>
      <c r="BI192" s="149">
        <f t="shared" si="28"/>
        <v>0</v>
      </c>
      <c r="BJ192" s="13" t="s">
        <v>164</v>
      </c>
      <c r="BK192" s="149">
        <f t="shared" si="29"/>
        <v>0</v>
      </c>
      <c r="BL192" s="13" t="s">
        <v>163</v>
      </c>
      <c r="BM192" s="148" t="s">
        <v>355</v>
      </c>
    </row>
    <row r="193" spans="2:65" s="1" customFormat="1" ht="16.5" customHeight="1">
      <c r="B193" s="135"/>
      <c r="C193" s="150" t="s">
        <v>356</v>
      </c>
      <c r="D193" s="150" t="s">
        <v>276</v>
      </c>
      <c r="E193" s="151" t="s">
        <v>2537</v>
      </c>
      <c r="F193" s="152" t="s">
        <v>2538</v>
      </c>
      <c r="G193" s="153" t="s">
        <v>300</v>
      </c>
      <c r="H193" s="154">
        <v>1200</v>
      </c>
      <c r="I193" s="155"/>
      <c r="J193" s="156">
        <f t="shared" si="20"/>
        <v>0</v>
      </c>
      <c r="K193" s="157"/>
      <c r="L193" s="158"/>
      <c r="M193" s="159" t="s">
        <v>1</v>
      </c>
      <c r="N193" s="160" t="s">
        <v>38</v>
      </c>
      <c r="P193" s="146">
        <f t="shared" si="21"/>
        <v>0</v>
      </c>
      <c r="Q193" s="146">
        <v>0</v>
      </c>
      <c r="R193" s="146">
        <f t="shared" si="22"/>
        <v>0</v>
      </c>
      <c r="S193" s="146">
        <v>0</v>
      </c>
      <c r="T193" s="147">
        <f t="shared" si="23"/>
        <v>0</v>
      </c>
      <c r="AR193" s="148" t="s">
        <v>174</v>
      </c>
      <c r="AT193" s="148" t="s">
        <v>276</v>
      </c>
      <c r="AU193" s="148" t="s">
        <v>80</v>
      </c>
      <c r="AY193" s="13" t="s">
        <v>157</v>
      </c>
      <c r="BE193" s="149">
        <f t="shared" si="24"/>
        <v>0</v>
      </c>
      <c r="BF193" s="149">
        <f t="shared" si="25"/>
        <v>0</v>
      </c>
      <c r="BG193" s="149">
        <f t="shared" si="26"/>
        <v>0</v>
      </c>
      <c r="BH193" s="149">
        <f t="shared" si="27"/>
        <v>0</v>
      </c>
      <c r="BI193" s="149">
        <f t="shared" si="28"/>
        <v>0</v>
      </c>
      <c r="BJ193" s="13" t="s">
        <v>164</v>
      </c>
      <c r="BK193" s="149">
        <f t="shared" si="29"/>
        <v>0</v>
      </c>
      <c r="BL193" s="13" t="s">
        <v>163</v>
      </c>
      <c r="BM193" s="148" t="s">
        <v>359</v>
      </c>
    </row>
    <row r="194" spans="2:65" s="1" customFormat="1" ht="16.5" customHeight="1">
      <c r="B194" s="135"/>
      <c r="C194" s="150" t="s">
        <v>260</v>
      </c>
      <c r="D194" s="150" t="s">
        <v>276</v>
      </c>
      <c r="E194" s="151" t="s">
        <v>2539</v>
      </c>
      <c r="F194" s="152" t="s">
        <v>2540</v>
      </c>
      <c r="G194" s="153" t="s">
        <v>300</v>
      </c>
      <c r="H194" s="154">
        <v>200</v>
      </c>
      <c r="I194" s="155"/>
      <c r="J194" s="156">
        <f t="shared" si="20"/>
        <v>0</v>
      </c>
      <c r="K194" s="157"/>
      <c r="L194" s="158"/>
      <c r="M194" s="159" t="s">
        <v>1</v>
      </c>
      <c r="N194" s="160" t="s">
        <v>38</v>
      </c>
      <c r="P194" s="146">
        <f t="shared" si="21"/>
        <v>0</v>
      </c>
      <c r="Q194" s="146">
        <v>0</v>
      </c>
      <c r="R194" s="146">
        <f t="shared" si="22"/>
        <v>0</v>
      </c>
      <c r="S194" s="146">
        <v>0</v>
      </c>
      <c r="T194" s="147">
        <f t="shared" si="23"/>
        <v>0</v>
      </c>
      <c r="AR194" s="148" t="s">
        <v>174</v>
      </c>
      <c r="AT194" s="148" t="s">
        <v>276</v>
      </c>
      <c r="AU194" s="148" t="s">
        <v>80</v>
      </c>
      <c r="AY194" s="13" t="s">
        <v>157</v>
      </c>
      <c r="BE194" s="149">
        <f t="shared" si="24"/>
        <v>0</v>
      </c>
      <c r="BF194" s="149">
        <f t="shared" si="25"/>
        <v>0</v>
      </c>
      <c r="BG194" s="149">
        <f t="shared" si="26"/>
        <v>0</v>
      </c>
      <c r="BH194" s="149">
        <f t="shared" si="27"/>
        <v>0</v>
      </c>
      <c r="BI194" s="149">
        <f t="shared" si="28"/>
        <v>0</v>
      </c>
      <c r="BJ194" s="13" t="s">
        <v>164</v>
      </c>
      <c r="BK194" s="149">
        <f t="shared" si="29"/>
        <v>0</v>
      </c>
      <c r="BL194" s="13" t="s">
        <v>163</v>
      </c>
      <c r="BM194" s="148" t="s">
        <v>362</v>
      </c>
    </row>
    <row r="195" spans="2:65" s="1" customFormat="1" ht="16.5" customHeight="1">
      <c r="B195" s="135"/>
      <c r="C195" s="150" t="s">
        <v>363</v>
      </c>
      <c r="D195" s="150" t="s">
        <v>276</v>
      </c>
      <c r="E195" s="151" t="s">
        <v>2541</v>
      </c>
      <c r="F195" s="152" t="s">
        <v>2542</v>
      </c>
      <c r="G195" s="153" t="s">
        <v>300</v>
      </c>
      <c r="H195" s="154">
        <v>380</v>
      </c>
      <c r="I195" s="155"/>
      <c r="J195" s="156">
        <f t="shared" si="20"/>
        <v>0</v>
      </c>
      <c r="K195" s="157"/>
      <c r="L195" s="158"/>
      <c r="M195" s="159" t="s">
        <v>1</v>
      </c>
      <c r="N195" s="160" t="s">
        <v>38</v>
      </c>
      <c r="P195" s="146">
        <f t="shared" si="21"/>
        <v>0</v>
      </c>
      <c r="Q195" s="146">
        <v>0</v>
      </c>
      <c r="R195" s="146">
        <f t="shared" si="22"/>
        <v>0</v>
      </c>
      <c r="S195" s="146">
        <v>0</v>
      </c>
      <c r="T195" s="147">
        <f t="shared" si="23"/>
        <v>0</v>
      </c>
      <c r="AR195" s="148" t="s">
        <v>174</v>
      </c>
      <c r="AT195" s="148" t="s">
        <v>276</v>
      </c>
      <c r="AU195" s="148" t="s">
        <v>80</v>
      </c>
      <c r="AY195" s="13" t="s">
        <v>157</v>
      </c>
      <c r="BE195" s="149">
        <f t="shared" si="24"/>
        <v>0</v>
      </c>
      <c r="BF195" s="149">
        <f t="shared" si="25"/>
        <v>0</v>
      </c>
      <c r="BG195" s="149">
        <f t="shared" si="26"/>
        <v>0</v>
      </c>
      <c r="BH195" s="149">
        <f t="shared" si="27"/>
        <v>0</v>
      </c>
      <c r="BI195" s="149">
        <f t="shared" si="28"/>
        <v>0</v>
      </c>
      <c r="BJ195" s="13" t="s">
        <v>164</v>
      </c>
      <c r="BK195" s="149">
        <f t="shared" si="29"/>
        <v>0</v>
      </c>
      <c r="BL195" s="13" t="s">
        <v>163</v>
      </c>
      <c r="BM195" s="148" t="s">
        <v>366</v>
      </c>
    </row>
    <row r="196" spans="2:65" s="1" customFormat="1" ht="16.5" customHeight="1">
      <c r="B196" s="135"/>
      <c r="C196" s="150" t="s">
        <v>264</v>
      </c>
      <c r="D196" s="150" t="s">
        <v>276</v>
      </c>
      <c r="E196" s="151" t="s">
        <v>2543</v>
      </c>
      <c r="F196" s="152" t="s">
        <v>2544</v>
      </c>
      <c r="G196" s="153" t="s">
        <v>300</v>
      </c>
      <c r="H196" s="154">
        <v>40</v>
      </c>
      <c r="I196" s="155"/>
      <c r="J196" s="156">
        <f t="shared" si="20"/>
        <v>0</v>
      </c>
      <c r="K196" s="157"/>
      <c r="L196" s="158"/>
      <c r="M196" s="159" t="s">
        <v>1</v>
      </c>
      <c r="N196" s="160" t="s">
        <v>38</v>
      </c>
      <c r="P196" s="146">
        <f t="shared" si="21"/>
        <v>0</v>
      </c>
      <c r="Q196" s="146">
        <v>0</v>
      </c>
      <c r="R196" s="146">
        <f t="shared" si="22"/>
        <v>0</v>
      </c>
      <c r="S196" s="146">
        <v>0</v>
      </c>
      <c r="T196" s="147">
        <f t="shared" si="23"/>
        <v>0</v>
      </c>
      <c r="AR196" s="148" t="s">
        <v>174</v>
      </c>
      <c r="AT196" s="148" t="s">
        <v>276</v>
      </c>
      <c r="AU196" s="148" t="s">
        <v>80</v>
      </c>
      <c r="AY196" s="13" t="s">
        <v>157</v>
      </c>
      <c r="BE196" s="149">
        <f t="shared" si="24"/>
        <v>0</v>
      </c>
      <c r="BF196" s="149">
        <f t="shared" si="25"/>
        <v>0</v>
      </c>
      <c r="BG196" s="149">
        <f t="shared" si="26"/>
        <v>0</v>
      </c>
      <c r="BH196" s="149">
        <f t="shared" si="27"/>
        <v>0</v>
      </c>
      <c r="BI196" s="149">
        <f t="shared" si="28"/>
        <v>0</v>
      </c>
      <c r="BJ196" s="13" t="s">
        <v>164</v>
      </c>
      <c r="BK196" s="149">
        <f t="shared" si="29"/>
        <v>0</v>
      </c>
      <c r="BL196" s="13" t="s">
        <v>163</v>
      </c>
      <c r="BM196" s="148" t="s">
        <v>369</v>
      </c>
    </row>
    <row r="197" spans="2:65" s="1" customFormat="1" ht="16.5" customHeight="1">
      <c r="B197" s="135"/>
      <c r="C197" s="150" t="s">
        <v>370</v>
      </c>
      <c r="D197" s="150" t="s">
        <v>276</v>
      </c>
      <c r="E197" s="151" t="s">
        <v>2545</v>
      </c>
      <c r="F197" s="152" t="s">
        <v>2546</v>
      </c>
      <c r="G197" s="153" t="s">
        <v>300</v>
      </c>
      <c r="H197" s="154">
        <v>1200</v>
      </c>
      <c r="I197" s="155"/>
      <c r="J197" s="156">
        <f t="shared" si="20"/>
        <v>0</v>
      </c>
      <c r="K197" s="157"/>
      <c r="L197" s="158"/>
      <c r="M197" s="159" t="s">
        <v>1</v>
      </c>
      <c r="N197" s="160" t="s">
        <v>38</v>
      </c>
      <c r="P197" s="146">
        <f t="shared" si="21"/>
        <v>0</v>
      </c>
      <c r="Q197" s="146">
        <v>0</v>
      </c>
      <c r="R197" s="146">
        <f t="shared" si="22"/>
        <v>0</v>
      </c>
      <c r="S197" s="146">
        <v>0</v>
      </c>
      <c r="T197" s="147">
        <f t="shared" si="23"/>
        <v>0</v>
      </c>
      <c r="AR197" s="148" t="s">
        <v>174</v>
      </c>
      <c r="AT197" s="148" t="s">
        <v>276</v>
      </c>
      <c r="AU197" s="148" t="s">
        <v>80</v>
      </c>
      <c r="AY197" s="13" t="s">
        <v>157</v>
      </c>
      <c r="BE197" s="149">
        <f t="shared" si="24"/>
        <v>0</v>
      </c>
      <c r="BF197" s="149">
        <f t="shared" si="25"/>
        <v>0</v>
      </c>
      <c r="BG197" s="149">
        <f t="shared" si="26"/>
        <v>0</v>
      </c>
      <c r="BH197" s="149">
        <f t="shared" si="27"/>
        <v>0</v>
      </c>
      <c r="BI197" s="149">
        <f t="shared" si="28"/>
        <v>0</v>
      </c>
      <c r="BJ197" s="13" t="s">
        <v>164</v>
      </c>
      <c r="BK197" s="149">
        <f t="shared" si="29"/>
        <v>0</v>
      </c>
      <c r="BL197" s="13" t="s">
        <v>163</v>
      </c>
      <c r="BM197" s="148" t="s">
        <v>373</v>
      </c>
    </row>
    <row r="198" spans="2:65" s="1" customFormat="1" ht="16.5" customHeight="1">
      <c r="B198" s="135"/>
      <c r="C198" s="150" t="s">
        <v>267</v>
      </c>
      <c r="D198" s="150" t="s">
        <v>276</v>
      </c>
      <c r="E198" s="151" t="s">
        <v>2547</v>
      </c>
      <c r="F198" s="152" t="s">
        <v>2548</v>
      </c>
      <c r="G198" s="153" t="s">
        <v>300</v>
      </c>
      <c r="H198" s="154">
        <v>800</v>
      </c>
      <c r="I198" s="155"/>
      <c r="J198" s="156">
        <f t="shared" si="20"/>
        <v>0</v>
      </c>
      <c r="K198" s="157"/>
      <c r="L198" s="158"/>
      <c r="M198" s="159" t="s">
        <v>1</v>
      </c>
      <c r="N198" s="160" t="s">
        <v>38</v>
      </c>
      <c r="P198" s="146">
        <f t="shared" si="21"/>
        <v>0</v>
      </c>
      <c r="Q198" s="146">
        <v>0</v>
      </c>
      <c r="R198" s="146">
        <f t="shared" si="22"/>
        <v>0</v>
      </c>
      <c r="S198" s="146">
        <v>0</v>
      </c>
      <c r="T198" s="147">
        <f t="shared" si="23"/>
        <v>0</v>
      </c>
      <c r="AR198" s="148" t="s">
        <v>174</v>
      </c>
      <c r="AT198" s="148" t="s">
        <v>276</v>
      </c>
      <c r="AU198" s="148" t="s">
        <v>80</v>
      </c>
      <c r="AY198" s="13" t="s">
        <v>157</v>
      </c>
      <c r="BE198" s="149">
        <f t="shared" si="24"/>
        <v>0</v>
      </c>
      <c r="BF198" s="149">
        <f t="shared" si="25"/>
        <v>0</v>
      </c>
      <c r="BG198" s="149">
        <f t="shared" si="26"/>
        <v>0</v>
      </c>
      <c r="BH198" s="149">
        <f t="shared" si="27"/>
        <v>0</v>
      </c>
      <c r="BI198" s="149">
        <f t="shared" si="28"/>
        <v>0</v>
      </c>
      <c r="BJ198" s="13" t="s">
        <v>164</v>
      </c>
      <c r="BK198" s="149">
        <f t="shared" si="29"/>
        <v>0</v>
      </c>
      <c r="BL198" s="13" t="s">
        <v>163</v>
      </c>
      <c r="BM198" s="148" t="s">
        <v>376</v>
      </c>
    </row>
    <row r="199" spans="2:65" s="1" customFormat="1" ht="16.5" customHeight="1">
      <c r="B199" s="135"/>
      <c r="C199" s="150" t="s">
        <v>377</v>
      </c>
      <c r="D199" s="150" t="s">
        <v>276</v>
      </c>
      <c r="E199" s="151" t="s">
        <v>2549</v>
      </c>
      <c r="F199" s="152" t="s">
        <v>2550</v>
      </c>
      <c r="G199" s="153" t="s">
        <v>300</v>
      </c>
      <c r="H199" s="154">
        <v>400</v>
      </c>
      <c r="I199" s="155"/>
      <c r="J199" s="156">
        <f t="shared" si="20"/>
        <v>0</v>
      </c>
      <c r="K199" s="157"/>
      <c r="L199" s="158"/>
      <c r="M199" s="159" t="s">
        <v>1</v>
      </c>
      <c r="N199" s="160" t="s">
        <v>38</v>
      </c>
      <c r="P199" s="146">
        <f t="shared" si="21"/>
        <v>0</v>
      </c>
      <c r="Q199" s="146">
        <v>0</v>
      </c>
      <c r="R199" s="146">
        <f t="shared" si="22"/>
        <v>0</v>
      </c>
      <c r="S199" s="146">
        <v>0</v>
      </c>
      <c r="T199" s="147">
        <f t="shared" si="23"/>
        <v>0</v>
      </c>
      <c r="AR199" s="148" t="s">
        <v>174</v>
      </c>
      <c r="AT199" s="148" t="s">
        <v>276</v>
      </c>
      <c r="AU199" s="148" t="s">
        <v>80</v>
      </c>
      <c r="AY199" s="13" t="s">
        <v>157</v>
      </c>
      <c r="BE199" s="149">
        <f t="shared" si="24"/>
        <v>0</v>
      </c>
      <c r="BF199" s="149">
        <f t="shared" si="25"/>
        <v>0</v>
      </c>
      <c r="BG199" s="149">
        <f t="shared" si="26"/>
        <v>0</v>
      </c>
      <c r="BH199" s="149">
        <f t="shared" si="27"/>
        <v>0</v>
      </c>
      <c r="BI199" s="149">
        <f t="shared" si="28"/>
        <v>0</v>
      </c>
      <c r="BJ199" s="13" t="s">
        <v>164</v>
      </c>
      <c r="BK199" s="149">
        <f t="shared" si="29"/>
        <v>0</v>
      </c>
      <c r="BL199" s="13" t="s">
        <v>163</v>
      </c>
      <c r="BM199" s="148" t="s">
        <v>380</v>
      </c>
    </row>
    <row r="200" spans="2:65" s="1" customFormat="1" ht="16.5" customHeight="1">
      <c r="B200" s="135"/>
      <c r="C200" s="150" t="s">
        <v>271</v>
      </c>
      <c r="D200" s="150" t="s">
        <v>276</v>
      </c>
      <c r="E200" s="151" t="s">
        <v>2551</v>
      </c>
      <c r="F200" s="152" t="s">
        <v>2552</v>
      </c>
      <c r="G200" s="153" t="s">
        <v>300</v>
      </c>
      <c r="H200" s="154">
        <v>200</v>
      </c>
      <c r="I200" s="155"/>
      <c r="J200" s="156">
        <f t="shared" si="20"/>
        <v>0</v>
      </c>
      <c r="K200" s="157"/>
      <c r="L200" s="158"/>
      <c r="M200" s="159" t="s">
        <v>1</v>
      </c>
      <c r="N200" s="160" t="s">
        <v>38</v>
      </c>
      <c r="P200" s="146">
        <f t="shared" si="21"/>
        <v>0</v>
      </c>
      <c r="Q200" s="146">
        <v>0</v>
      </c>
      <c r="R200" s="146">
        <f t="shared" si="22"/>
        <v>0</v>
      </c>
      <c r="S200" s="146">
        <v>0</v>
      </c>
      <c r="T200" s="147">
        <f t="shared" si="23"/>
        <v>0</v>
      </c>
      <c r="AR200" s="148" t="s">
        <v>174</v>
      </c>
      <c r="AT200" s="148" t="s">
        <v>276</v>
      </c>
      <c r="AU200" s="148" t="s">
        <v>80</v>
      </c>
      <c r="AY200" s="13" t="s">
        <v>157</v>
      </c>
      <c r="BE200" s="149">
        <f t="shared" si="24"/>
        <v>0</v>
      </c>
      <c r="BF200" s="149">
        <f t="shared" si="25"/>
        <v>0</v>
      </c>
      <c r="BG200" s="149">
        <f t="shared" si="26"/>
        <v>0</v>
      </c>
      <c r="BH200" s="149">
        <f t="shared" si="27"/>
        <v>0</v>
      </c>
      <c r="BI200" s="149">
        <f t="shared" si="28"/>
        <v>0</v>
      </c>
      <c r="BJ200" s="13" t="s">
        <v>164</v>
      </c>
      <c r="BK200" s="149">
        <f t="shared" si="29"/>
        <v>0</v>
      </c>
      <c r="BL200" s="13" t="s">
        <v>163</v>
      </c>
      <c r="BM200" s="148" t="s">
        <v>383</v>
      </c>
    </row>
    <row r="201" spans="2:65" s="1" customFormat="1" ht="16.5" customHeight="1">
      <c r="B201" s="135"/>
      <c r="C201" s="150" t="s">
        <v>384</v>
      </c>
      <c r="D201" s="150" t="s">
        <v>276</v>
      </c>
      <c r="E201" s="151" t="s">
        <v>2553</v>
      </c>
      <c r="F201" s="152" t="s">
        <v>2554</v>
      </c>
      <c r="G201" s="153" t="s">
        <v>300</v>
      </c>
      <c r="H201" s="154">
        <v>100</v>
      </c>
      <c r="I201" s="155"/>
      <c r="J201" s="156">
        <f t="shared" si="20"/>
        <v>0</v>
      </c>
      <c r="K201" s="157"/>
      <c r="L201" s="158"/>
      <c r="M201" s="159" t="s">
        <v>1</v>
      </c>
      <c r="N201" s="160" t="s">
        <v>38</v>
      </c>
      <c r="P201" s="146">
        <f t="shared" si="21"/>
        <v>0</v>
      </c>
      <c r="Q201" s="146">
        <v>0</v>
      </c>
      <c r="R201" s="146">
        <f t="shared" si="22"/>
        <v>0</v>
      </c>
      <c r="S201" s="146">
        <v>0</v>
      </c>
      <c r="T201" s="147">
        <f t="shared" si="23"/>
        <v>0</v>
      </c>
      <c r="AR201" s="148" t="s">
        <v>174</v>
      </c>
      <c r="AT201" s="148" t="s">
        <v>276</v>
      </c>
      <c r="AU201" s="148" t="s">
        <v>80</v>
      </c>
      <c r="AY201" s="13" t="s">
        <v>157</v>
      </c>
      <c r="BE201" s="149">
        <f t="shared" si="24"/>
        <v>0</v>
      </c>
      <c r="BF201" s="149">
        <f t="shared" si="25"/>
        <v>0</v>
      </c>
      <c r="BG201" s="149">
        <f t="shared" si="26"/>
        <v>0</v>
      </c>
      <c r="BH201" s="149">
        <f t="shared" si="27"/>
        <v>0</v>
      </c>
      <c r="BI201" s="149">
        <f t="shared" si="28"/>
        <v>0</v>
      </c>
      <c r="BJ201" s="13" t="s">
        <v>164</v>
      </c>
      <c r="BK201" s="149">
        <f t="shared" si="29"/>
        <v>0</v>
      </c>
      <c r="BL201" s="13" t="s">
        <v>163</v>
      </c>
      <c r="BM201" s="148" t="s">
        <v>387</v>
      </c>
    </row>
    <row r="202" spans="2:65" s="1" customFormat="1" ht="16.5" customHeight="1">
      <c r="B202" s="135"/>
      <c r="C202" s="150" t="s">
        <v>274</v>
      </c>
      <c r="D202" s="150" t="s">
        <v>276</v>
      </c>
      <c r="E202" s="151" t="s">
        <v>2555</v>
      </c>
      <c r="F202" s="152" t="s">
        <v>2556</v>
      </c>
      <c r="G202" s="153" t="s">
        <v>300</v>
      </c>
      <c r="H202" s="154">
        <v>100</v>
      </c>
      <c r="I202" s="155"/>
      <c r="J202" s="156">
        <f t="shared" si="20"/>
        <v>0</v>
      </c>
      <c r="K202" s="157"/>
      <c r="L202" s="158"/>
      <c r="M202" s="159" t="s">
        <v>1</v>
      </c>
      <c r="N202" s="160" t="s">
        <v>38</v>
      </c>
      <c r="P202" s="146">
        <f t="shared" si="21"/>
        <v>0</v>
      </c>
      <c r="Q202" s="146">
        <v>0</v>
      </c>
      <c r="R202" s="146">
        <f t="shared" si="22"/>
        <v>0</v>
      </c>
      <c r="S202" s="146">
        <v>0</v>
      </c>
      <c r="T202" s="147">
        <f t="shared" si="23"/>
        <v>0</v>
      </c>
      <c r="AR202" s="148" t="s">
        <v>174</v>
      </c>
      <c r="AT202" s="148" t="s">
        <v>276</v>
      </c>
      <c r="AU202" s="148" t="s">
        <v>80</v>
      </c>
      <c r="AY202" s="13" t="s">
        <v>157</v>
      </c>
      <c r="BE202" s="149">
        <f t="shared" si="24"/>
        <v>0</v>
      </c>
      <c r="BF202" s="149">
        <f t="shared" si="25"/>
        <v>0</v>
      </c>
      <c r="BG202" s="149">
        <f t="shared" si="26"/>
        <v>0</v>
      </c>
      <c r="BH202" s="149">
        <f t="shared" si="27"/>
        <v>0</v>
      </c>
      <c r="BI202" s="149">
        <f t="shared" si="28"/>
        <v>0</v>
      </c>
      <c r="BJ202" s="13" t="s">
        <v>164</v>
      </c>
      <c r="BK202" s="149">
        <f t="shared" si="29"/>
        <v>0</v>
      </c>
      <c r="BL202" s="13" t="s">
        <v>163</v>
      </c>
      <c r="BM202" s="148" t="s">
        <v>390</v>
      </c>
    </row>
    <row r="203" spans="2:65" s="1" customFormat="1" ht="16.5" customHeight="1">
      <c r="B203" s="135"/>
      <c r="C203" s="150" t="s">
        <v>391</v>
      </c>
      <c r="D203" s="150" t="s">
        <v>276</v>
      </c>
      <c r="E203" s="151" t="s">
        <v>2557</v>
      </c>
      <c r="F203" s="152" t="s">
        <v>2558</v>
      </c>
      <c r="G203" s="153" t="s">
        <v>300</v>
      </c>
      <c r="H203" s="154">
        <v>100</v>
      </c>
      <c r="I203" s="155"/>
      <c r="J203" s="156">
        <f t="shared" si="20"/>
        <v>0</v>
      </c>
      <c r="K203" s="157"/>
      <c r="L203" s="158"/>
      <c r="M203" s="159" t="s">
        <v>1</v>
      </c>
      <c r="N203" s="160" t="s">
        <v>38</v>
      </c>
      <c r="P203" s="146">
        <f t="shared" si="21"/>
        <v>0</v>
      </c>
      <c r="Q203" s="146">
        <v>0</v>
      </c>
      <c r="R203" s="146">
        <f t="shared" si="22"/>
        <v>0</v>
      </c>
      <c r="S203" s="146">
        <v>0</v>
      </c>
      <c r="T203" s="147">
        <f t="shared" si="23"/>
        <v>0</v>
      </c>
      <c r="AR203" s="148" t="s">
        <v>174</v>
      </c>
      <c r="AT203" s="148" t="s">
        <v>276</v>
      </c>
      <c r="AU203" s="148" t="s">
        <v>80</v>
      </c>
      <c r="AY203" s="13" t="s">
        <v>157</v>
      </c>
      <c r="BE203" s="149">
        <f t="shared" si="24"/>
        <v>0</v>
      </c>
      <c r="BF203" s="149">
        <f t="shared" si="25"/>
        <v>0</v>
      </c>
      <c r="BG203" s="149">
        <f t="shared" si="26"/>
        <v>0</v>
      </c>
      <c r="BH203" s="149">
        <f t="shared" si="27"/>
        <v>0</v>
      </c>
      <c r="BI203" s="149">
        <f t="shared" si="28"/>
        <v>0</v>
      </c>
      <c r="BJ203" s="13" t="s">
        <v>164</v>
      </c>
      <c r="BK203" s="149">
        <f t="shared" si="29"/>
        <v>0</v>
      </c>
      <c r="BL203" s="13" t="s">
        <v>163</v>
      </c>
      <c r="BM203" s="148" t="s">
        <v>394</v>
      </c>
    </row>
    <row r="204" spans="2:65" s="1" customFormat="1" ht="16.5" customHeight="1">
      <c r="B204" s="135"/>
      <c r="C204" s="150" t="s">
        <v>279</v>
      </c>
      <c r="D204" s="150" t="s">
        <v>276</v>
      </c>
      <c r="E204" s="151" t="s">
        <v>2559</v>
      </c>
      <c r="F204" s="152" t="s">
        <v>2560</v>
      </c>
      <c r="G204" s="153" t="s">
        <v>300</v>
      </c>
      <c r="H204" s="154">
        <v>60</v>
      </c>
      <c r="I204" s="155"/>
      <c r="J204" s="156">
        <f t="shared" si="20"/>
        <v>0</v>
      </c>
      <c r="K204" s="157"/>
      <c r="L204" s="158"/>
      <c r="M204" s="159" t="s">
        <v>1</v>
      </c>
      <c r="N204" s="160" t="s">
        <v>38</v>
      </c>
      <c r="P204" s="146">
        <f t="shared" si="21"/>
        <v>0</v>
      </c>
      <c r="Q204" s="146">
        <v>0</v>
      </c>
      <c r="R204" s="146">
        <f t="shared" si="22"/>
        <v>0</v>
      </c>
      <c r="S204" s="146">
        <v>0</v>
      </c>
      <c r="T204" s="147">
        <f t="shared" si="23"/>
        <v>0</v>
      </c>
      <c r="AR204" s="148" t="s">
        <v>174</v>
      </c>
      <c r="AT204" s="148" t="s">
        <v>276</v>
      </c>
      <c r="AU204" s="148" t="s">
        <v>80</v>
      </c>
      <c r="AY204" s="13" t="s">
        <v>157</v>
      </c>
      <c r="BE204" s="149">
        <f t="shared" si="24"/>
        <v>0</v>
      </c>
      <c r="BF204" s="149">
        <f t="shared" si="25"/>
        <v>0</v>
      </c>
      <c r="BG204" s="149">
        <f t="shared" si="26"/>
        <v>0</v>
      </c>
      <c r="BH204" s="149">
        <f t="shared" si="27"/>
        <v>0</v>
      </c>
      <c r="BI204" s="149">
        <f t="shared" si="28"/>
        <v>0</v>
      </c>
      <c r="BJ204" s="13" t="s">
        <v>164</v>
      </c>
      <c r="BK204" s="149">
        <f t="shared" si="29"/>
        <v>0</v>
      </c>
      <c r="BL204" s="13" t="s">
        <v>163</v>
      </c>
      <c r="BM204" s="148" t="s">
        <v>397</v>
      </c>
    </row>
    <row r="205" spans="2:65" s="1" customFormat="1" ht="16.5" customHeight="1">
      <c r="B205" s="135"/>
      <c r="C205" s="150" t="s">
        <v>398</v>
      </c>
      <c r="D205" s="150" t="s">
        <v>276</v>
      </c>
      <c r="E205" s="151" t="s">
        <v>2561</v>
      </c>
      <c r="F205" s="152" t="s">
        <v>2562</v>
      </c>
      <c r="G205" s="153" t="s">
        <v>300</v>
      </c>
      <c r="H205" s="154">
        <v>800</v>
      </c>
      <c r="I205" s="155"/>
      <c r="J205" s="156">
        <f t="shared" si="20"/>
        <v>0</v>
      </c>
      <c r="K205" s="157"/>
      <c r="L205" s="158"/>
      <c r="M205" s="159" t="s">
        <v>1</v>
      </c>
      <c r="N205" s="160" t="s">
        <v>38</v>
      </c>
      <c r="P205" s="146">
        <f t="shared" si="21"/>
        <v>0</v>
      </c>
      <c r="Q205" s="146">
        <v>0</v>
      </c>
      <c r="R205" s="146">
        <f t="shared" si="22"/>
        <v>0</v>
      </c>
      <c r="S205" s="146">
        <v>0</v>
      </c>
      <c r="T205" s="147">
        <f t="shared" si="23"/>
        <v>0</v>
      </c>
      <c r="AR205" s="148" t="s">
        <v>174</v>
      </c>
      <c r="AT205" s="148" t="s">
        <v>276</v>
      </c>
      <c r="AU205" s="148" t="s">
        <v>80</v>
      </c>
      <c r="AY205" s="13" t="s">
        <v>157</v>
      </c>
      <c r="BE205" s="149">
        <f t="shared" si="24"/>
        <v>0</v>
      </c>
      <c r="BF205" s="149">
        <f t="shared" si="25"/>
        <v>0</v>
      </c>
      <c r="BG205" s="149">
        <f t="shared" si="26"/>
        <v>0</v>
      </c>
      <c r="BH205" s="149">
        <f t="shared" si="27"/>
        <v>0</v>
      </c>
      <c r="BI205" s="149">
        <f t="shared" si="28"/>
        <v>0</v>
      </c>
      <c r="BJ205" s="13" t="s">
        <v>164</v>
      </c>
      <c r="BK205" s="149">
        <f t="shared" si="29"/>
        <v>0</v>
      </c>
      <c r="BL205" s="13" t="s">
        <v>163</v>
      </c>
      <c r="BM205" s="148" t="s">
        <v>401</v>
      </c>
    </row>
    <row r="206" spans="2:65" s="1" customFormat="1" ht="16.5" customHeight="1">
      <c r="B206" s="135"/>
      <c r="C206" s="150" t="s">
        <v>282</v>
      </c>
      <c r="D206" s="150" t="s">
        <v>276</v>
      </c>
      <c r="E206" s="151" t="s">
        <v>2563</v>
      </c>
      <c r="F206" s="152" t="s">
        <v>2564</v>
      </c>
      <c r="G206" s="153" t="s">
        <v>300</v>
      </c>
      <c r="H206" s="154">
        <v>20</v>
      </c>
      <c r="I206" s="155"/>
      <c r="J206" s="156">
        <f t="shared" si="20"/>
        <v>0</v>
      </c>
      <c r="K206" s="157"/>
      <c r="L206" s="158"/>
      <c r="M206" s="159" t="s">
        <v>1</v>
      </c>
      <c r="N206" s="160" t="s">
        <v>38</v>
      </c>
      <c r="P206" s="146">
        <f t="shared" si="21"/>
        <v>0</v>
      </c>
      <c r="Q206" s="146">
        <v>0</v>
      </c>
      <c r="R206" s="146">
        <f t="shared" si="22"/>
        <v>0</v>
      </c>
      <c r="S206" s="146">
        <v>0</v>
      </c>
      <c r="T206" s="147">
        <f t="shared" si="23"/>
        <v>0</v>
      </c>
      <c r="AR206" s="148" t="s">
        <v>174</v>
      </c>
      <c r="AT206" s="148" t="s">
        <v>276</v>
      </c>
      <c r="AU206" s="148" t="s">
        <v>80</v>
      </c>
      <c r="AY206" s="13" t="s">
        <v>157</v>
      </c>
      <c r="BE206" s="149">
        <f t="shared" si="24"/>
        <v>0</v>
      </c>
      <c r="BF206" s="149">
        <f t="shared" si="25"/>
        <v>0</v>
      </c>
      <c r="BG206" s="149">
        <f t="shared" si="26"/>
        <v>0</v>
      </c>
      <c r="BH206" s="149">
        <f t="shared" si="27"/>
        <v>0</v>
      </c>
      <c r="BI206" s="149">
        <f t="shared" si="28"/>
        <v>0</v>
      </c>
      <c r="BJ206" s="13" t="s">
        <v>164</v>
      </c>
      <c r="BK206" s="149">
        <f t="shared" si="29"/>
        <v>0</v>
      </c>
      <c r="BL206" s="13" t="s">
        <v>163</v>
      </c>
      <c r="BM206" s="148" t="s">
        <v>404</v>
      </c>
    </row>
    <row r="207" spans="2:65" s="1" customFormat="1" ht="16.5" customHeight="1">
      <c r="B207" s="135"/>
      <c r="C207" s="150" t="s">
        <v>405</v>
      </c>
      <c r="D207" s="150" t="s">
        <v>276</v>
      </c>
      <c r="E207" s="151" t="s">
        <v>2565</v>
      </c>
      <c r="F207" s="152" t="s">
        <v>2566</v>
      </c>
      <c r="G207" s="153" t="s">
        <v>300</v>
      </c>
      <c r="H207" s="154">
        <v>20</v>
      </c>
      <c r="I207" s="155"/>
      <c r="J207" s="156">
        <f t="shared" si="20"/>
        <v>0</v>
      </c>
      <c r="K207" s="157"/>
      <c r="L207" s="158"/>
      <c r="M207" s="159" t="s">
        <v>1</v>
      </c>
      <c r="N207" s="160" t="s">
        <v>38</v>
      </c>
      <c r="P207" s="146">
        <f t="shared" si="21"/>
        <v>0</v>
      </c>
      <c r="Q207" s="146">
        <v>0</v>
      </c>
      <c r="R207" s="146">
        <f t="shared" si="22"/>
        <v>0</v>
      </c>
      <c r="S207" s="146">
        <v>0</v>
      </c>
      <c r="T207" s="147">
        <f t="shared" si="23"/>
        <v>0</v>
      </c>
      <c r="AR207" s="148" t="s">
        <v>174</v>
      </c>
      <c r="AT207" s="148" t="s">
        <v>276</v>
      </c>
      <c r="AU207" s="148" t="s">
        <v>80</v>
      </c>
      <c r="AY207" s="13" t="s">
        <v>157</v>
      </c>
      <c r="BE207" s="149">
        <f t="shared" si="24"/>
        <v>0</v>
      </c>
      <c r="BF207" s="149">
        <f t="shared" si="25"/>
        <v>0</v>
      </c>
      <c r="BG207" s="149">
        <f t="shared" si="26"/>
        <v>0</v>
      </c>
      <c r="BH207" s="149">
        <f t="shared" si="27"/>
        <v>0</v>
      </c>
      <c r="BI207" s="149">
        <f t="shared" si="28"/>
        <v>0</v>
      </c>
      <c r="BJ207" s="13" t="s">
        <v>164</v>
      </c>
      <c r="BK207" s="149">
        <f t="shared" si="29"/>
        <v>0</v>
      </c>
      <c r="BL207" s="13" t="s">
        <v>163</v>
      </c>
      <c r="BM207" s="148" t="s">
        <v>408</v>
      </c>
    </row>
    <row r="208" spans="2:65" s="1" customFormat="1" ht="16.5" customHeight="1">
      <c r="B208" s="135"/>
      <c r="C208" s="150" t="s">
        <v>286</v>
      </c>
      <c r="D208" s="150" t="s">
        <v>276</v>
      </c>
      <c r="E208" s="151" t="s">
        <v>2567</v>
      </c>
      <c r="F208" s="152" t="s">
        <v>2568</v>
      </c>
      <c r="G208" s="153" t="s">
        <v>300</v>
      </c>
      <c r="H208" s="154">
        <v>20</v>
      </c>
      <c r="I208" s="155"/>
      <c r="J208" s="156">
        <f t="shared" si="20"/>
        <v>0</v>
      </c>
      <c r="K208" s="157"/>
      <c r="L208" s="158"/>
      <c r="M208" s="159" t="s">
        <v>1</v>
      </c>
      <c r="N208" s="160" t="s">
        <v>38</v>
      </c>
      <c r="P208" s="146">
        <f t="shared" si="21"/>
        <v>0</v>
      </c>
      <c r="Q208" s="146">
        <v>0</v>
      </c>
      <c r="R208" s="146">
        <f t="shared" si="22"/>
        <v>0</v>
      </c>
      <c r="S208" s="146">
        <v>0</v>
      </c>
      <c r="T208" s="147">
        <f t="shared" si="23"/>
        <v>0</v>
      </c>
      <c r="AR208" s="148" t="s">
        <v>174</v>
      </c>
      <c r="AT208" s="148" t="s">
        <v>276</v>
      </c>
      <c r="AU208" s="148" t="s">
        <v>80</v>
      </c>
      <c r="AY208" s="13" t="s">
        <v>157</v>
      </c>
      <c r="BE208" s="149">
        <f t="shared" si="24"/>
        <v>0</v>
      </c>
      <c r="BF208" s="149">
        <f t="shared" si="25"/>
        <v>0</v>
      </c>
      <c r="BG208" s="149">
        <f t="shared" si="26"/>
        <v>0</v>
      </c>
      <c r="BH208" s="149">
        <f t="shared" si="27"/>
        <v>0</v>
      </c>
      <c r="BI208" s="149">
        <f t="shared" si="28"/>
        <v>0</v>
      </c>
      <c r="BJ208" s="13" t="s">
        <v>164</v>
      </c>
      <c r="BK208" s="149">
        <f t="shared" si="29"/>
        <v>0</v>
      </c>
      <c r="BL208" s="13" t="s">
        <v>163</v>
      </c>
      <c r="BM208" s="148" t="s">
        <v>411</v>
      </c>
    </row>
    <row r="209" spans="2:65" s="1" customFormat="1" ht="16.5" customHeight="1">
      <c r="B209" s="135"/>
      <c r="C209" s="150" t="s">
        <v>412</v>
      </c>
      <c r="D209" s="150" t="s">
        <v>276</v>
      </c>
      <c r="E209" s="151" t="s">
        <v>2569</v>
      </c>
      <c r="F209" s="152" t="s">
        <v>2570</v>
      </c>
      <c r="G209" s="153" t="s">
        <v>300</v>
      </c>
      <c r="H209" s="154">
        <v>20</v>
      </c>
      <c r="I209" s="155"/>
      <c r="J209" s="156">
        <f t="shared" si="20"/>
        <v>0</v>
      </c>
      <c r="K209" s="157"/>
      <c r="L209" s="158"/>
      <c r="M209" s="159" t="s">
        <v>1</v>
      </c>
      <c r="N209" s="160" t="s">
        <v>38</v>
      </c>
      <c r="P209" s="146">
        <f t="shared" si="21"/>
        <v>0</v>
      </c>
      <c r="Q209" s="146">
        <v>0</v>
      </c>
      <c r="R209" s="146">
        <f t="shared" si="22"/>
        <v>0</v>
      </c>
      <c r="S209" s="146">
        <v>0</v>
      </c>
      <c r="T209" s="147">
        <f t="shared" si="23"/>
        <v>0</v>
      </c>
      <c r="AR209" s="148" t="s">
        <v>174</v>
      </c>
      <c r="AT209" s="148" t="s">
        <v>276</v>
      </c>
      <c r="AU209" s="148" t="s">
        <v>80</v>
      </c>
      <c r="AY209" s="13" t="s">
        <v>157</v>
      </c>
      <c r="BE209" s="149">
        <f t="shared" si="24"/>
        <v>0</v>
      </c>
      <c r="BF209" s="149">
        <f t="shared" si="25"/>
        <v>0</v>
      </c>
      <c r="BG209" s="149">
        <f t="shared" si="26"/>
        <v>0</v>
      </c>
      <c r="BH209" s="149">
        <f t="shared" si="27"/>
        <v>0</v>
      </c>
      <c r="BI209" s="149">
        <f t="shared" si="28"/>
        <v>0</v>
      </c>
      <c r="BJ209" s="13" t="s">
        <v>164</v>
      </c>
      <c r="BK209" s="149">
        <f t="shared" si="29"/>
        <v>0</v>
      </c>
      <c r="BL209" s="13" t="s">
        <v>163</v>
      </c>
      <c r="BM209" s="148" t="s">
        <v>415</v>
      </c>
    </row>
    <row r="210" spans="2:65" s="1" customFormat="1" ht="16.5" customHeight="1">
      <c r="B210" s="135"/>
      <c r="C210" s="150" t="s">
        <v>289</v>
      </c>
      <c r="D210" s="150" t="s">
        <v>276</v>
      </c>
      <c r="E210" s="151" t="s">
        <v>2571</v>
      </c>
      <c r="F210" s="152" t="s">
        <v>2572</v>
      </c>
      <c r="G210" s="153" t="s">
        <v>300</v>
      </c>
      <c r="H210" s="154">
        <v>2</v>
      </c>
      <c r="I210" s="155"/>
      <c r="J210" s="156">
        <f t="shared" si="20"/>
        <v>0</v>
      </c>
      <c r="K210" s="157"/>
      <c r="L210" s="158"/>
      <c r="M210" s="159" t="s">
        <v>1</v>
      </c>
      <c r="N210" s="160" t="s">
        <v>38</v>
      </c>
      <c r="P210" s="146">
        <f t="shared" si="21"/>
        <v>0</v>
      </c>
      <c r="Q210" s="146">
        <v>0</v>
      </c>
      <c r="R210" s="146">
        <f t="shared" si="22"/>
        <v>0</v>
      </c>
      <c r="S210" s="146">
        <v>0</v>
      </c>
      <c r="T210" s="147">
        <f t="shared" si="23"/>
        <v>0</v>
      </c>
      <c r="AR210" s="148" t="s">
        <v>174</v>
      </c>
      <c r="AT210" s="148" t="s">
        <v>276</v>
      </c>
      <c r="AU210" s="148" t="s">
        <v>80</v>
      </c>
      <c r="AY210" s="13" t="s">
        <v>157</v>
      </c>
      <c r="BE210" s="149">
        <f t="shared" si="24"/>
        <v>0</v>
      </c>
      <c r="BF210" s="149">
        <f t="shared" si="25"/>
        <v>0</v>
      </c>
      <c r="BG210" s="149">
        <f t="shared" si="26"/>
        <v>0</v>
      </c>
      <c r="BH210" s="149">
        <f t="shared" si="27"/>
        <v>0</v>
      </c>
      <c r="BI210" s="149">
        <f t="shared" si="28"/>
        <v>0</v>
      </c>
      <c r="BJ210" s="13" t="s">
        <v>164</v>
      </c>
      <c r="BK210" s="149">
        <f t="shared" si="29"/>
        <v>0</v>
      </c>
      <c r="BL210" s="13" t="s">
        <v>163</v>
      </c>
      <c r="BM210" s="148" t="s">
        <v>419</v>
      </c>
    </row>
    <row r="211" spans="2:65" s="1" customFormat="1" ht="16.5" customHeight="1">
      <c r="B211" s="135"/>
      <c r="C211" s="150" t="s">
        <v>420</v>
      </c>
      <c r="D211" s="150" t="s">
        <v>276</v>
      </c>
      <c r="E211" s="151" t="s">
        <v>2573</v>
      </c>
      <c r="F211" s="152" t="s">
        <v>2574</v>
      </c>
      <c r="G211" s="153" t="s">
        <v>300</v>
      </c>
      <c r="H211" s="154">
        <v>20</v>
      </c>
      <c r="I211" s="155"/>
      <c r="J211" s="156">
        <f t="shared" si="20"/>
        <v>0</v>
      </c>
      <c r="K211" s="157"/>
      <c r="L211" s="158"/>
      <c r="M211" s="159" t="s">
        <v>1</v>
      </c>
      <c r="N211" s="160" t="s">
        <v>38</v>
      </c>
      <c r="P211" s="146">
        <f t="shared" si="21"/>
        <v>0</v>
      </c>
      <c r="Q211" s="146">
        <v>0</v>
      </c>
      <c r="R211" s="146">
        <f t="shared" si="22"/>
        <v>0</v>
      </c>
      <c r="S211" s="146">
        <v>0</v>
      </c>
      <c r="T211" s="147">
        <f t="shared" si="23"/>
        <v>0</v>
      </c>
      <c r="AR211" s="148" t="s">
        <v>174</v>
      </c>
      <c r="AT211" s="148" t="s">
        <v>276</v>
      </c>
      <c r="AU211" s="148" t="s">
        <v>80</v>
      </c>
      <c r="AY211" s="13" t="s">
        <v>157</v>
      </c>
      <c r="BE211" s="149">
        <f t="shared" si="24"/>
        <v>0</v>
      </c>
      <c r="BF211" s="149">
        <f t="shared" si="25"/>
        <v>0</v>
      </c>
      <c r="BG211" s="149">
        <f t="shared" si="26"/>
        <v>0</v>
      </c>
      <c r="BH211" s="149">
        <f t="shared" si="27"/>
        <v>0</v>
      </c>
      <c r="BI211" s="149">
        <f t="shared" si="28"/>
        <v>0</v>
      </c>
      <c r="BJ211" s="13" t="s">
        <v>164</v>
      </c>
      <c r="BK211" s="149">
        <f t="shared" si="29"/>
        <v>0</v>
      </c>
      <c r="BL211" s="13" t="s">
        <v>163</v>
      </c>
      <c r="BM211" s="148" t="s">
        <v>423</v>
      </c>
    </row>
    <row r="212" spans="2:65" s="1" customFormat="1" ht="16.5" customHeight="1">
      <c r="B212" s="135"/>
      <c r="C212" s="150" t="s">
        <v>293</v>
      </c>
      <c r="D212" s="150" t="s">
        <v>276</v>
      </c>
      <c r="E212" s="151" t="s">
        <v>2575</v>
      </c>
      <c r="F212" s="152" t="s">
        <v>2576</v>
      </c>
      <c r="G212" s="153" t="s">
        <v>311</v>
      </c>
      <c r="H212" s="154">
        <v>1250</v>
      </c>
      <c r="I212" s="155"/>
      <c r="J212" s="156">
        <f t="shared" si="20"/>
        <v>0</v>
      </c>
      <c r="K212" s="157"/>
      <c r="L212" s="158"/>
      <c r="M212" s="159" t="s">
        <v>1</v>
      </c>
      <c r="N212" s="160" t="s">
        <v>38</v>
      </c>
      <c r="P212" s="146">
        <f t="shared" si="21"/>
        <v>0</v>
      </c>
      <c r="Q212" s="146">
        <v>0</v>
      </c>
      <c r="R212" s="146">
        <f t="shared" si="22"/>
        <v>0</v>
      </c>
      <c r="S212" s="146">
        <v>0</v>
      </c>
      <c r="T212" s="147">
        <f t="shared" si="23"/>
        <v>0</v>
      </c>
      <c r="AR212" s="148" t="s">
        <v>174</v>
      </c>
      <c r="AT212" s="148" t="s">
        <v>276</v>
      </c>
      <c r="AU212" s="148" t="s">
        <v>80</v>
      </c>
      <c r="AY212" s="13" t="s">
        <v>157</v>
      </c>
      <c r="BE212" s="149">
        <f t="shared" si="24"/>
        <v>0</v>
      </c>
      <c r="BF212" s="149">
        <f t="shared" si="25"/>
        <v>0</v>
      </c>
      <c r="BG212" s="149">
        <f t="shared" si="26"/>
        <v>0</v>
      </c>
      <c r="BH212" s="149">
        <f t="shared" si="27"/>
        <v>0</v>
      </c>
      <c r="BI212" s="149">
        <f t="shared" si="28"/>
        <v>0</v>
      </c>
      <c r="BJ212" s="13" t="s">
        <v>164</v>
      </c>
      <c r="BK212" s="149">
        <f t="shared" si="29"/>
        <v>0</v>
      </c>
      <c r="BL212" s="13" t="s">
        <v>163</v>
      </c>
      <c r="BM212" s="148" t="s">
        <v>426</v>
      </c>
    </row>
    <row r="213" spans="2:65" s="1" customFormat="1" ht="16.5" customHeight="1">
      <c r="B213" s="135"/>
      <c r="C213" s="150" t="s">
        <v>427</v>
      </c>
      <c r="D213" s="150" t="s">
        <v>276</v>
      </c>
      <c r="E213" s="151" t="s">
        <v>2577</v>
      </c>
      <c r="F213" s="152" t="s">
        <v>2578</v>
      </c>
      <c r="G213" s="153" t="s">
        <v>311</v>
      </c>
      <c r="H213" s="154">
        <v>600</v>
      </c>
      <c r="I213" s="155"/>
      <c r="J213" s="156">
        <f t="shared" si="20"/>
        <v>0</v>
      </c>
      <c r="K213" s="157"/>
      <c r="L213" s="158"/>
      <c r="M213" s="159" t="s">
        <v>1</v>
      </c>
      <c r="N213" s="160" t="s">
        <v>38</v>
      </c>
      <c r="P213" s="146">
        <f t="shared" si="21"/>
        <v>0</v>
      </c>
      <c r="Q213" s="146">
        <v>0</v>
      </c>
      <c r="R213" s="146">
        <f t="shared" si="22"/>
        <v>0</v>
      </c>
      <c r="S213" s="146">
        <v>0</v>
      </c>
      <c r="T213" s="147">
        <f t="shared" si="23"/>
        <v>0</v>
      </c>
      <c r="AR213" s="148" t="s">
        <v>174</v>
      </c>
      <c r="AT213" s="148" t="s">
        <v>276</v>
      </c>
      <c r="AU213" s="148" t="s">
        <v>80</v>
      </c>
      <c r="AY213" s="13" t="s">
        <v>157</v>
      </c>
      <c r="BE213" s="149">
        <f t="shared" si="24"/>
        <v>0</v>
      </c>
      <c r="BF213" s="149">
        <f t="shared" si="25"/>
        <v>0</v>
      </c>
      <c r="BG213" s="149">
        <f t="shared" si="26"/>
        <v>0</v>
      </c>
      <c r="BH213" s="149">
        <f t="shared" si="27"/>
        <v>0</v>
      </c>
      <c r="BI213" s="149">
        <f t="shared" si="28"/>
        <v>0</v>
      </c>
      <c r="BJ213" s="13" t="s">
        <v>164</v>
      </c>
      <c r="BK213" s="149">
        <f t="shared" si="29"/>
        <v>0</v>
      </c>
      <c r="BL213" s="13" t="s">
        <v>163</v>
      </c>
      <c r="BM213" s="148" t="s">
        <v>430</v>
      </c>
    </row>
    <row r="214" spans="2:65" s="1" customFormat="1" ht="16.5" customHeight="1">
      <c r="B214" s="135"/>
      <c r="C214" s="150" t="s">
        <v>296</v>
      </c>
      <c r="D214" s="150" t="s">
        <v>276</v>
      </c>
      <c r="E214" s="151" t="s">
        <v>2579</v>
      </c>
      <c r="F214" s="152" t="s">
        <v>2580</v>
      </c>
      <c r="G214" s="153" t="s">
        <v>311</v>
      </c>
      <c r="H214" s="154">
        <v>2500</v>
      </c>
      <c r="I214" s="155"/>
      <c r="J214" s="156">
        <f t="shared" si="20"/>
        <v>0</v>
      </c>
      <c r="K214" s="157"/>
      <c r="L214" s="158"/>
      <c r="M214" s="159" t="s">
        <v>1</v>
      </c>
      <c r="N214" s="160" t="s">
        <v>38</v>
      </c>
      <c r="P214" s="146">
        <f t="shared" si="21"/>
        <v>0</v>
      </c>
      <c r="Q214" s="146">
        <v>0</v>
      </c>
      <c r="R214" s="146">
        <f t="shared" si="22"/>
        <v>0</v>
      </c>
      <c r="S214" s="146">
        <v>0</v>
      </c>
      <c r="T214" s="147">
        <f t="shared" si="23"/>
        <v>0</v>
      </c>
      <c r="AR214" s="148" t="s">
        <v>174</v>
      </c>
      <c r="AT214" s="148" t="s">
        <v>276</v>
      </c>
      <c r="AU214" s="148" t="s">
        <v>80</v>
      </c>
      <c r="AY214" s="13" t="s">
        <v>157</v>
      </c>
      <c r="BE214" s="149">
        <f t="shared" si="24"/>
        <v>0</v>
      </c>
      <c r="BF214" s="149">
        <f t="shared" si="25"/>
        <v>0</v>
      </c>
      <c r="BG214" s="149">
        <f t="shared" si="26"/>
        <v>0</v>
      </c>
      <c r="BH214" s="149">
        <f t="shared" si="27"/>
        <v>0</v>
      </c>
      <c r="BI214" s="149">
        <f t="shared" si="28"/>
        <v>0</v>
      </c>
      <c r="BJ214" s="13" t="s">
        <v>164</v>
      </c>
      <c r="BK214" s="149">
        <f t="shared" si="29"/>
        <v>0</v>
      </c>
      <c r="BL214" s="13" t="s">
        <v>163</v>
      </c>
      <c r="BM214" s="148" t="s">
        <v>434</v>
      </c>
    </row>
    <row r="215" spans="2:65" s="1" customFormat="1" ht="16.5" customHeight="1">
      <c r="B215" s="135"/>
      <c r="C215" s="150" t="s">
        <v>435</v>
      </c>
      <c r="D215" s="150" t="s">
        <v>276</v>
      </c>
      <c r="E215" s="151" t="s">
        <v>2581</v>
      </c>
      <c r="F215" s="152" t="s">
        <v>2582</v>
      </c>
      <c r="G215" s="153" t="s">
        <v>311</v>
      </c>
      <c r="H215" s="154">
        <v>2800</v>
      </c>
      <c r="I215" s="155"/>
      <c r="J215" s="156">
        <f t="shared" si="20"/>
        <v>0</v>
      </c>
      <c r="K215" s="157"/>
      <c r="L215" s="158"/>
      <c r="M215" s="159" t="s">
        <v>1</v>
      </c>
      <c r="N215" s="160" t="s">
        <v>38</v>
      </c>
      <c r="P215" s="146">
        <f t="shared" si="21"/>
        <v>0</v>
      </c>
      <c r="Q215" s="146">
        <v>0</v>
      </c>
      <c r="R215" s="146">
        <f t="shared" si="22"/>
        <v>0</v>
      </c>
      <c r="S215" s="146">
        <v>0</v>
      </c>
      <c r="T215" s="147">
        <f t="shared" si="23"/>
        <v>0</v>
      </c>
      <c r="AR215" s="148" t="s">
        <v>174</v>
      </c>
      <c r="AT215" s="148" t="s">
        <v>276</v>
      </c>
      <c r="AU215" s="148" t="s">
        <v>80</v>
      </c>
      <c r="AY215" s="13" t="s">
        <v>157</v>
      </c>
      <c r="BE215" s="149">
        <f t="shared" si="24"/>
        <v>0</v>
      </c>
      <c r="BF215" s="149">
        <f t="shared" si="25"/>
        <v>0</v>
      </c>
      <c r="BG215" s="149">
        <f t="shared" si="26"/>
        <v>0</v>
      </c>
      <c r="BH215" s="149">
        <f t="shared" si="27"/>
        <v>0</v>
      </c>
      <c r="BI215" s="149">
        <f t="shared" si="28"/>
        <v>0</v>
      </c>
      <c r="BJ215" s="13" t="s">
        <v>164</v>
      </c>
      <c r="BK215" s="149">
        <f t="shared" si="29"/>
        <v>0</v>
      </c>
      <c r="BL215" s="13" t="s">
        <v>163</v>
      </c>
      <c r="BM215" s="148" t="s">
        <v>438</v>
      </c>
    </row>
    <row r="216" spans="2:65" s="1" customFormat="1" ht="16.5" customHeight="1">
      <c r="B216" s="135"/>
      <c r="C216" s="150" t="s">
        <v>301</v>
      </c>
      <c r="D216" s="150" t="s">
        <v>276</v>
      </c>
      <c r="E216" s="151" t="s">
        <v>2583</v>
      </c>
      <c r="F216" s="152" t="s">
        <v>2584</v>
      </c>
      <c r="G216" s="153" t="s">
        <v>311</v>
      </c>
      <c r="H216" s="154">
        <v>280</v>
      </c>
      <c r="I216" s="155"/>
      <c r="J216" s="156">
        <f t="shared" si="20"/>
        <v>0</v>
      </c>
      <c r="K216" s="157"/>
      <c r="L216" s="158"/>
      <c r="M216" s="159" t="s">
        <v>1</v>
      </c>
      <c r="N216" s="160" t="s">
        <v>38</v>
      </c>
      <c r="P216" s="146">
        <f t="shared" si="21"/>
        <v>0</v>
      </c>
      <c r="Q216" s="146">
        <v>0</v>
      </c>
      <c r="R216" s="146">
        <f t="shared" si="22"/>
        <v>0</v>
      </c>
      <c r="S216" s="146">
        <v>0</v>
      </c>
      <c r="T216" s="147">
        <f t="shared" si="23"/>
        <v>0</v>
      </c>
      <c r="AR216" s="148" t="s">
        <v>174</v>
      </c>
      <c r="AT216" s="148" t="s">
        <v>276</v>
      </c>
      <c r="AU216" s="148" t="s">
        <v>80</v>
      </c>
      <c r="AY216" s="13" t="s">
        <v>157</v>
      </c>
      <c r="BE216" s="149">
        <f t="shared" si="24"/>
        <v>0</v>
      </c>
      <c r="BF216" s="149">
        <f t="shared" si="25"/>
        <v>0</v>
      </c>
      <c r="BG216" s="149">
        <f t="shared" si="26"/>
        <v>0</v>
      </c>
      <c r="BH216" s="149">
        <f t="shared" si="27"/>
        <v>0</v>
      </c>
      <c r="BI216" s="149">
        <f t="shared" si="28"/>
        <v>0</v>
      </c>
      <c r="BJ216" s="13" t="s">
        <v>164</v>
      </c>
      <c r="BK216" s="149">
        <f t="shared" si="29"/>
        <v>0</v>
      </c>
      <c r="BL216" s="13" t="s">
        <v>163</v>
      </c>
      <c r="BM216" s="148" t="s">
        <v>441</v>
      </c>
    </row>
    <row r="217" spans="2:65" s="1" customFormat="1" ht="16.5" customHeight="1">
      <c r="B217" s="135"/>
      <c r="C217" s="150" t="s">
        <v>442</v>
      </c>
      <c r="D217" s="150" t="s">
        <v>276</v>
      </c>
      <c r="E217" s="151" t="s">
        <v>2585</v>
      </c>
      <c r="F217" s="152" t="s">
        <v>2586</v>
      </c>
      <c r="G217" s="153" t="s">
        <v>311</v>
      </c>
      <c r="H217" s="154">
        <v>100</v>
      </c>
      <c r="I217" s="155"/>
      <c r="J217" s="156">
        <f t="shared" si="20"/>
        <v>0</v>
      </c>
      <c r="K217" s="157"/>
      <c r="L217" s="158"/>
      <c r="M217" s="159" t="s">
        <v>1</v>
      </c>
      <c r="N217" s="160" t="s">
        <v>38</v>
      </c>
      <c r="P217" s="146">
        <f t="shared" si="21"/>
        <v>0</v>
      </c>
      <c r="Q217" s="146">
        <v>0</v>
      </c>
      <c r="R217" s="146">
        <f t="shared" si="22"/>
        <v>0</v>
      </c>
      <c r="S217" s="146">
        <v>0</v>
      </c>
      <c r="T217" s="147">
        <f t="shared" si="23"/>
        <v>0</v>
      </c>
      <c r="AR217" s="148" t="s">
        <v>174</v>
      </c>
      <c r="AT217" s="148" t="s">
        <v>276</v>
      </c>
      <c r="AU217" s="148" t="s">
        <v>80</v>
      </c>
      <c r="AY217" s="13" t="s">
        <v>157</v>
      </c>
      <c r="BE217" s="149">
        <f t="shared" si="24"/>
        <v>0</v>
      </c>
      <c r="BF217" s="149">
        <f t="shared" si="25"/>
        <v>0</v>
      </c>
      <c r="BG217" s="149">
        <f t="shared" si="26"/>
        <v>0</v>
      </c>
      <c r="BH217" s="149">
        <f t="shared" si="27"/>
        <v>0</v>
      </c>
      <c r="BI217" s="149">
        <f t="shared" si="28"/>
        <v>0</v>
      </c>
      <c r="BJ217" s="13" t="s">
        <v>164</v>
      </c>
      <c r="BK217" s="149">
        <f t="shared" si="29"/>
        <v>0</v>
      </c>
      <c r="BL217" s="13" t="s">
        <v>163</v>
      </c>
      <c r="BM217" s="148" t="s">
        <v>445</v>
      </c>
    </row>
    <row r="218" spans="2:65" s="1" customFormat="1" ht="16.5" customHeight="1">
      <c r="B218" s="135"/>
      <c r="C218" s="150" t="s">
        <v>304</v>
      </c>
      <c r="D218" s="150" t="s">
        <v>276</v>
      </c>
      <c r="E218" s="151" t="s">
        <v>2587</v>
      </c>
      <c r="F218" s="152" t="s">
        <v>2588</v>
      </c>
      <c r="G218" s="153" t="s">
        <v>311</v>
      </c>
      <c r="H218" s="154">
        <v>260</v>
      </c>
      <c r="I218" s="155"/>
      <c r="J218" s="156">
        <f t="shared" si="20"/>
        <v>0</v>
      </c>
      <c r="K218" s="157"/>
      <c r="L218" s="158"/>
      <c r="M218" s="159" t="s">
        <v>1</v>
      </c>
      <c r="N218" s="160" t="s">
        <v>38</v>
      </c>
      <c r="P218" s="146">
        <f t="shared" si="21"/>
        <v>0</v>
      </c>
      <c r="Q218" s="146">
        <v>0</v>
      </c>
      <c r="R218" s="146">
        <f t="shared" si="22"/>
        <v>0</v>
      </c>
      <c r="S218" s="146">
        <v>0</v>
      </c>
      <c r="T218" s="147">
        <f t="shared" si="23"/>
        <v>0</v>
      </c>
      <c r="AR218" s="148" t="s">
        <v>174</v>
      </c>
      <c r="AT218" s="148" t="s">
        <v>276</v>
      </c>
      <c r="AU218" s="148" t="s">
        <v>80</v>
      </c>
      <c r="AY218" s="13" t="s">
        <v>157</v>
      </c>
      <c r="BE218" s="149">
        <f t="shared" si="24"/>
        <v>0</v>
      </c>
      <c r="BF218" s="149">
        <f t="shared" si="25"/>
        <v>0</v>
      </c>
      <c r="BG218" s="149">
        <f t="shared" si="26"/>
        <v>0</v>
      </c>
      <c r="BH218" s="149">
        <f t="shared" si="27"/>
        <v>0</v>
      </c>
      <c r="BI218" s="149">
        <f t="shared" si="28"/>
        <v>0</v>
      </c>
      <c r="BJ218" s="13" t="s">
        <v>164</v>
      </c>
      <c r="BK218" s="149">
        <f t="shared" si="29"/>
        <v>0</v>
      </c>
      <c r="BL218" s="13" t="s">
        <v>163</v>
      </c>
      <c r="BM218" s="148" t="s">
        <v>448</v>
      </c>
    </row>
    <row r="219" spans="2:65" s="1" customFormat="1" ht="16.5" customHeight="1">
      <c r="B219" s="135"/>
      <c r="C219" s="150" t="s">
        <v>449</v>
      </c>
      <c r="D219" s="150" t="s">
        <v>276</v>
      </c>
      <c r="E219" s="151" t="s">
        <v>2589</v>
      </c>
      <c r="F219" s="152" t="s">
        <v>2590</v>
      </c>
      <c r="G219" s="153" t="s">
        <v>311</v>
      </c>
      <c r="H219" s="154">
        <v>50</v>
      </c>
      <c r="I219" s="155"/>
      <c r="J219" s="156">
        <f t="shared" si="20"/>
        <v>0</v>
      </c>
      <c r="K219" s="157"/>
      <c r="L219" s="158"/>
      <c r="M219" s="159" t="s">
        <v>1</v>
      </c>
      <c r="N219" s="160" t="s">
        <v>38</v>
      </c>
      <c r="P219" s="146">
        <f t="shared" si="21"/>
        <v>0</v>
      </c>
      <c r="Q219" s="146">
        <v>0</v>
      </c>
      <c r="R219" s="146">
        <f t="shared" si="22"/>
        <v>0</v>
      </c>
      <c r="S219" s="146">
        <v>0</v>
      </c>
      <c r="T219" s="147">
        <f t="shared" si="23"/>
        <v>0</v>
      </c>
      <c r="AR219" s="148" t="s">
        <v>174</v>
      </c>
      <c r="AT219" s="148" t="s">
        <v>276</v>
      </c>
      <c r="AU219" s="148" t="s">
        <v>80</v>
      </c>
      <c r="AY219" s="13" t="s">
        <v>157</v>
      </c>
      <c r="BE219" s="149">
        <f t="shared" si="24"/>
        <v>0</v>
      </c>
      <c r="BF219" s="149">
        <f t="shared" si="25"/>
        <v>0</v>
      </c>
      <c r="BG219" s="149">
        <f t="shared" si="26"/>
        <v>0</v>
      </c>
      <c r="BH219" s="149">
        <f t="shared" si="27"/>
        <v>0</v>
      </c>
      <c r="BI219" s="149">
        <f t="shared" si="28"/>
        <v>0</v>
      </c>
      <c r="BJ219" s="13" t="s">
        <v>164</v>
      </c>
      <c r="BK219" s="149">
        <f t="shared" si="29"/>
        <v>0</v>
      </c>
      <c r="BL219" s="13" t="s">
        <v>163</v>
      </c>
      <c r="BM219" s="148" t="s">
        <v>452</v>
      </c>
    </row>
    <row r="220" spans="2:65" s="1" customFormat="1" ht="16.5" customHeight="1">
      <c r="B220" s="135"/>
      <c r="C220" s="150" t="s">
        <v>308</v>
      </c>
      <c r="D220" s="150" t="s">
        <v>276</v>
      </c>
      <c r="E220" s="151" t="s">
        <v>2591</v>
      </c>
      <c r="F220" s="152" t="s">
        <v>2592</v>
      </c>
      <c r="G220" s="153" t="s">
        <v>311</v>
      </c>
      <c r="H220" s="154">
        <v>200</v>
      </c>
      <c r="I220" s="155"/>
      <c r="J220" s="156">
        <f t="shared" ref="J220:J251" si="30">ROUND(I220*H220,2)</f>
        <v>0</v>
      </c>
      <c r="K220" s="157"/>
      <c r="L220" s="158"/>
      <c r="M220" s="159" t="s">
        <v>1</v>
      </c>
      <c r="N220" s="160" t="s">
        <v>38</v>
      </c>
      <c r="P220" s="146">
        <f t="shared" ref="P220:P251" si="31">O220*H220</f>
        <v>0</v>
      </c>
      <c r="Q220" s="146">
        <v>0</v>
      </c>
      <c r="R220" s="146">
        <f t="shared" ref="R220:R251" si="32">Q220*H220</f>
        <v>0</v>
      </c>
      <c r="S220" s="146">
        <v>0</v>
      </c>
      <c r="T220" s="147">
        <f t="shared" ref="T220:T251" si="33">S220*H220</f>
        <v>0</v>
      </c>
      <c r="AR220" s="148" t="s">
        <v>174</v>
      </c>
      <c r="AT220" s="148" t="s">
        <v>276</v>
      </c>
      <c r="AU220" s="148" t="s">
        <v>80</v>
      </c>
      <c r="AY220" s="13" t="s">
        <v>157</v>
      </c>
      <c r="BE220" s="149">
        <f t="shared" ref="BE220:BE238" si="34">IF(N220="základná",J220,0)</f>
        <v>0</v>
      </c>
      <c r="BF220" s="149">
        <f t="shared" ref="BF220:BF238" si="35">IF(N220="znížená",J220,0)</f>
        <v>0</v>
      </c>
      <c r="BG220" s="149">
        <f t="shared" ref="BG220:BG238" si="36">IF(N220="zákl. prenesená",J220,0)</f>
        <v>0</v>
      </c>
      <c r="BH220" s="149">
        <f t="shared" ref="BH220:BH238" si="37">IF(N220="zníž. prenesená",J220,0)</f>
        <v>0</v>
      </c>
      <c r="BI220" s="149">
        <f t="shared" ref="BI220:BI238" si="38">IF(N220="nulová",J220,0)</f>
        <v>0</v>
      </c>
      <c r="BJ220" s="13" t="s">
        <v>164</v>
      </c>
      <c r="BK220" s="149">
        <f t="shared" ref="BK220:BK238" si="39">ROUND(I220*H220,2)</f>
        <v>0</v>
      </c>
      <c r="BL220" s="13" t="s">
        <v>163</v>
      </c>
      <c r="BM220" s="148" t="s">
        <v>455</v>
      </c>
    </row>
    <row r="221" spans="2:65" s="1" customFormat="1" ht="16.5" customHeight="1">
      <c r="B221" s="135"/>
      <c r="C221" s="150" t="s">
        <v>456</v>
      </c>
      <c r="D221" s="150" t="s">
        <v>276</v>
      </c>
      <c r="E221" s="151" t="s">
        <v>2593</v>
      </c>
      <c r="F221" s="152" t="s">
        <v>2594</v>
      </c>
      <c r="G221" s="153" t="s">
        <v>311</v>
      </c>
      <c r="H221" s="154">
        <v>300</v>
      </c>
      <c r="I221" s="155"/>
      <c r="J221" s="156">
        <f t="shared" si="30"/>
        <v>0</v>
      </c>
      <c r="K221" s="157"/>
      <c r="L221" s="158"/>
      <c r="M221" s="159" t="s">
        <v>1</v>
      </c>
      <c r="N221" s="160" t="s">
        <v>38</v>
      </c>
      <c r="P221" s="146">
        <f t="shared" si="31"/>
        <v>0</v>
      </c>
      <c r="Q221" s="146">
        <v>0</v>
      </c>
      <c r="R221" s="146">
        <f t="shared" si="32"/>
        <v>0</v>
      </c>
      <c r="S221" s="146">
        <v>0</v>
      </c>
      <c r="T221" s="147">
        <f t="shared" si="33"/>
        <v>0</v>
      </c>
      <c r="AR221" s="148" t="s">
        <v>174</v>
      </c>
      <c r="AT221" s="148" t="s">
        <v>276</v>
      </c>
      <c r="AU221" s="148" t="s">
        <v>80</v>
      </c>
      <c r="AY221" s="13" t="s">
        <v>157</v>
      </c>
      <c r="BE221" s="149">
        <f t="shared" si="34"/>
        <v>0</v>
      </c>
      <c r="BF221" s="149">
        <f t="shared" si="35"/>
        <v>0</v>
      </c>
      <c r="BG221" s="149">
        <f t="shared" si="36"/>
        <v>0</v>
      </c>
      <c r="BH221" s="149">
        <f t="shared" si="37"/>
        <v>0</v>
      </c>
      <c r="BI221" s="149">
        <f t="shared" si="38"/>
        <v>0</v>
      </c>
      <c r="BJ221" s="13" t="s">
        <v>164</v>
      </c>
      <c r="BK221" s="149">
        <f t="shared" si="39"/>
        <v>0</v>
      </c>
      <c r="BL221" s="13" t="s">
        <v>163</v>
      </c>
      <c r="BM221" s="148" t="s">
        <v>459</v>
      </c>
    </row>
    <row r="222" spans="2:65" s="1" customFormat="1" ht="16.5" customHeight="1">
      <c r="B222" s="135"/>
      <c r="C222" s="150" t="s">
        <v>312</v>
      </c>
      <c r="D222" s="150" t="s">
        <v>276</v>
      </c>
      <c r="E222" s="151" t="s">
        <v>2595</v>
      </c>
      <c r="F222" s="152" t="s">
        <v>2596</v>
      </c>
      <c r="G222" s="153" t="s">
        <v>311</v>
      </c>
      <c r="H222" s="154">
        <v>50</v>
      </c>
      <c r="I222" s="155"/>
      <c r="J222" s="156">
        <f t="shared" si="30"/>
        <v>0</v>
      </c>
      <c r="K222" s="157"/>
      <c r="L222" s="158"/>
      <c r="M222" s="159" t="s">
        <v>1</v>
      </c>
      <c r="N222" s="160" t="s">
        <v>38</v>
      </c>
      <c r="P222" s="146">
        <f t="shared" si="31"/>
        <v>0</v>
      </c>
      <c r="Q222" s="146">
        <v>0</v>
      </c>
      <c r="R222" s="146">
        <f t="shared" si="32"/>
        <v>0</v>
      </c>
      <c r="S222" s="146">
        <v>0</v>
      </c>
      <c r="T222" s="147">
        <f t="shared" si="33"/>
        <v>0</v>
      </c>
      <c r="AR222" s="148" t="s">
        <v>174</v>
      </c>
      <c r="AT222" s="148" t="s">
        <v>276</v>
      </c>
      <c r="AU222" s="148" t="s">
        <v>80</v>
      </c>
      <c r="AY222" s="13" t="s">
        <v>157</v>
      </c>
      <c r="BE222" s="149">
        <f t="shared" si="34"/>
        <v>0</v>
      </c>
      <c r="BF222" s="149">
        <f t="shared" si="35"/>
        <v>0</v>
      </c>
      <c r="BG222" s="149">
        <f t="shared" si="36"/>
        <v>0</v>
      </c>
      <c r="BH222" s="149">
        <f t="shared" si="37"/>
        <v>0</v>
      </c>
      <c r="BI222" s="149">
        <f t="shared" si="38"/>
        <v>0</v>
      </c>
      <c r="BJ222" s="13" t="s">
        <v>164</v>
      </c>
      <c r="BK222" s="149">
        <f t="shared" si="39"/>
        <v>0</v>
      </c>
      <c r="BL222" s="13" t="s">
        <v>163</v>
      </c>
      <c r="BM222" s="148" t="s">
        <v>462</v>
      </c>
    </row>
    <row r="223" spans="2:65" s="1" customFormat="1" ht="16.5" customHeight="1">
      <c r="B223" s="135"/>
      <c r="C223" s="150" t="s">
        <v>463</v>
      </c>
      <c r="D223" s="150" t="s">
        <v>276</v>
      </c>
      <c r="E223" s="151" t="s">
        <v>2597</v>
      </c>
      <c r="F223" s="152" t="s">
        <v>2598</v>
      </c>
      <c r="G223" s="153" t="s">
        <v>311</v>
      </c>
      <c r="H223" s="154">
        <v>40</v>
      </c>
      <c r="I223" s="155"/>
      <c r="J223" s="156">
        <f t="shared" si="30"/>
        <v>0</v>
      </c>
      <c r="K223" s="157"/>
      <c r="L223" s="158"/>
      <c r="M223" s="159" t="s">
        <v>1</v>
      </c>
      <c r="N223" s="160" t="s">
        <v>38</v>
      </c>
      <c r="P223" s="146">
        <f t="shared" si="31"/>
        <v>0</v>
      </c>
      <c r="Q223" s="146">
        <v>0</v>
      </c>
      <c r="R223" s="146">
        <f t="shared" si="32"/>
        <v>0</v>
      </c>
      <c r="S223" s="146">
        <v>0</v>
      </c>
      <c r="T223" s="147">
        <f t="shared" si="33"/>
        <v>0</v>
      </c>
      <c r="AR223" s="148" t="s">
        <v>174</v>
      </c>
      <c r="AT223" s="148" t="s">
        <v>276</v>
      </c>
      <c r="AU223" s="148" t="s">
        <v>80</v>
      </c>
      <c r="AY223" s="13" t="s">
        <v>157</v>
      </c>
      <c r="BE223" s="149">
        <f t="shared" si="34"/>
        <v>0</v>
      </c>
      <c r="BF223" s="149">
        <f t="shared" si="35"/>
        <v>0</v>
      </c>
      <c r="BG223" s="149">
        <f t="shared" si="36"/>
        <v>0</v>
      </c>
      <c r="BH223" s="149">
        <f t="shared" si="37"/>
        <v>0</v>
      </c>
      <c r="BI223" s="149">
        <f t="shared" si="38"/>
        <v>0</v>
      </c>
      <c r="BJ223" s="13" t="s">
        <v>164</v>
      </c>
      <c r="BK223" s="149">
        <f t="shared" si="39"/>
        <v>0</v>
      </c>
      <c r="BL223" s="13" t="s">
        <v>163</v>
      </c>
      <c r="BM223" s="148" t="s">
        <v>466</v>
      </c>
    </row>
    <row r="224" spans="2:65" s="1" customFormat="1" ht="16.5" customHeight="1">
      <c r="B224" s="135"/>
      <c r="C224" s="150" t="s">
        <v>316</v>
      </c>
      <c r="D224" s="150" t="s">
        <v>276</v>
      </c>
      <c r="E224" s="151" t="s">
        <v>2599</v>
      </c>
      <c r="F224" s="152" t="s">
        <v>2600</v>
      </c>
      <c r="G224" s="153" t="s">
        <v>311</v>
      </c>
      <c r="H224" s="154">
        <v>1500</v>
      </c>
      <c r="I224" s="155"/>
      <c r="J224" s="156">
        <f t="shared" si="30"/>
        <v>0</v>
      </c>
      <c r="K224" s="157"/>
      <c r="L224" s="158"/>
      <c r="M224" s="159" t="s">
        <v>1</v>
      </c>
      <c r="N224" s="160" t="s">
        <v>38</v>
      </c>
      <c r="P224" s="146">
        <f t="shared" si="31"/>
        <v>0</v>
      </c>
      <c r="Q224" s="146">
        <v>0</v>
      </c>
      <c r="R224" s="146">
        <f t="shared" si="32"/>
        <v>0</v>
      </c>
      <c r="S224" s="146">
        <v>0</v>
      </c>
      <c r="T224" s="147">
        <f t="shared" si="33"/>
        <v>0</v>
      </c>
      <c r="AR224" s="148" t="s">
        <v>174</v>
      </c>
      <c r="AT224" s="148" t="s">
        <v>276</v>
      </c>
      <c r="AU224" s="148" t="s">
        <v>80</v>
      </c>
      <c r="AY224" s="13" t="s">
        <v>157</v>
      </c>
      <c r="BE224" s="149">
        <f t="shared" si="34"/>
        <v>0</v>
      </c>
      <c r="BF224" s="149">
        <f t="shared" si="35"/>
        <v>0</v>
      </c>
      <c r="BG224" s="149">
        <f t="shared" si="36"/>
        <v>0</v>
      </c>
      <c r="BH224" s="149">
        <f t="shared" si="37"/>
        <v>0</v>
      </c>
      <c r="BI224" s="149">
        <f t="shared" si="38"/>
        <v>0</v>
      </c>
      <c r="BJ224" s="13" t="s">
        <v>164</v>
      </c>
      <c r="BK224" s="149">
        <f t="shared" si="39"/>
        <v>0</v>
      </c>
      <c r="BL224" s="13" t="s">
        <v>163</v>
      </c>
      <c r="BM224" s="148" t="s">
        <v>469</v>
      </c>
    </row>
    <row r="225" spans="2:65" s="1" customFormat="1" ht="16.5" customHeight="1">
      <c r="B225" s="135"/>
      <c r="C225" s="150" t="s">
        <v>470</v>
      </c>
      <c r="D225" s="150" t="s">
        <v>276</v>
      </c>
      <c r="E225" s="151" t="s">
        <v>2601</v>
      </c>
      <c r="F225" s="152" t="s">
        <v>2602</v>
      </c>
      <c r="G225" s="153" t="s">
        <v>311</v>
      </c>
      <c r="H225" s="154">
        <v>2500</v>
      </c>
      <c r="I225" s="155"/>
      <c r="J225" s="156">
        <f t="shared" si="30"/>
        <v>0</v>
      </c>
      <c r="K225" s="157"/>
      <c r="L225" s="158"/>
      <c r="M225" s="159" t="s">
        <v>1</v>
      </c>
      <c r="N225" s="160" t="s">
        <v>38</v>
      </c>
      <c r="P225" s="146">
        <f t="shared" si="31"/>
        <v>0</v>
      </c>
      <c r="Q225" s="146">
        <v>0</v>
      </c>
      <c r="R225" s="146">
        <f t="shared" si="32"/>
        <v>0</v>
      </c>
      <c r="S225" s="146">
        <v>0</v>
      </c>
      <c r="T225" s="147">
        <f t="shared" si="33"/>
        <v>0</v>
      </c>
      <c r="AR225" s="148" t="s">
        <v>174</v>
      </c>
      <c r="AT225" s="148" t="s">
        <v>276</v>
      </c>
      <c r="AU225" s="148" t="s">
        <v>80</v>
      </c>
      <c r="AY225" s="13" t="s">
        <v>157</v>
      </c>
      <c r="BE225" s="149">
        <f t="shared" si="34"/>
        <v>0</v>
      </c>
      <c r="BF225" s="149">
        <f t="shared" si="35"/>
        <v>0</v>
      </c>
      <c r="BG225" s="149">
        <f t="shared" si="36"/>
        <v>0</v>
      </c>
      <c r="BH225" s="149">
        <f t="shared" si="37"/>
        <v>0</v>
      </c>
      <c r="BI225" s="149">
        <f t="shared" si="38"/>
        <v>0</v>
      </c>
      <c r="BJ225" s="13" t="s">
        <v>164</v>
      </c>
      <c r="BK225" s="149">
        <f t="shared" si="39"/>
        <v>0</v>
      </c>
      <c r="BL225" s="13" t="s">
        <v>163</v>
      </c>
      <c r="BM225" s="148" t="s">
        <v>473</v>
      </c>
    </row>
    <row r="226" spans="2:65" s="1" customFormat="1" ht="16.5" customHeight="1">
      <c r="B226" s="135"/>
      <c r="C226" s="150" t="s">
        <v>319</v>
      </c>
      <c r="D226" s="150" t="s">
        <v>276</v>
      </c>
      <c r="E226" s="151" t="s">
        <v>2603</v>
      </c>
      <c r="F226" s="152" t="s">
        <v>2604</v>
      </c>
      <c r="G226" s="153" t="s">
        <v>311</v>
      </c>
      <c r="H226" s="154">
        <v>600</v>
      </c>
      <c r="I226" s="155"/>
      <c r="J226" s="156">
        <f t="shared" si="30"/>
        <v>0</v>
      </c>
      <c r="K226" s="157"/>
      <c r="L226" s="158"/>
      <c r="M226" s="159" t="s">
        <v>1</v>
      </c>
      <c r="N226" s="160" t="s">
        <v>38</v>
      </c>
      <c r="P226" s="146">
        <f t="shared" si="31"/>
        <v>0</v>
      </c>
      <c r="Q226" s="146">
        <v>0</v>
      </c>
      <c r="R226" s="146">
        <f t="shared" si="32"/>
        <v>0</v>
      </c>
      <c r="S226" s="146">
        <v>0</v>
      </c>
      <c r="T226" s="147">
        <f t="shared" si="33"/>
        <v>0</v>
      </c>
      <c r="AR226" s="148" t="s">
        <v>174</v>
      </c>
      <c r="AT226" s="148" t="s">
        <v>276</v>
      </c>
      <c r="AU226" s="148" t="s">
        <v>80</v>
      </c>
      <c r="AY226" s="13" t="s">
        <v>157</v>
      </c>
      <c r="BE226" s="149">
        <f t="shared" si="34"/>
        <v>0</v>
      </c>
      <c r="BF226" s="149">
        <f t="shared" si="35"/>
        <v>0</v>
      </c>
      <c r="BG226" s="149">
        <f t="shared" si="36"/>
        <v>0</v>
      </c>
      <c r="BH226" s="149">
        <f t="shared" si="37"/>
        <v>0</v>
      </c>
      <c r="BI226" s="149">
        <f t="shared" si="38"/>
        <v>0</v>
      </c>
      <c r="BJ226" s="13" t="s">
        <v>164</v>
      </c>
      <c r="BK226" s="149">
        <f t="shared" si="39"/>
        <v>0</v>
      </c>
      <c r="BL226" s="13" t="s">
        <v>163</v>
      </c>
      <c r="BM226" s="148" t="s">
        <v>476</v>
      </c>
    </row>
    <row r="227" spans="2:65" s="1" customFormat="1" ht="16.5" customHeight="1">
      <c r="B227" s="135"/>
      <c r="C227" s="150" t="s">
        <v>477</v>
      </c>
      <c r="D227" s="150" t="s">
        <v>276</v>
      </c>
      <c r="E227" s="151" t="s">
        <v>2605</v>
      </c>
      <c r="F227" s="152" t="s">
        <v>2606</v>
      </c>
      <c r="G227" s="153" t="s">
        <v>311</v>
      </c>
      <c r="H227" s="154">
        <v>400</v>
      </c>
      <c r="I227" s="155"/>
      <c r="J227" s="156">
        <f t="shared" si="30"/>
        <v>0</v>
      </c>
      <c r="K227" s="157"/>
      <c r="L227" s="158"/>
      <c r="M227" s="159" t="s">
        <v>1</v>
      </c>
      <c r="N227" s="160" t="s">
        <v>38</v>
      </c>
      <c r="P227" s="146">
        <f t="shared" si="31"/>
        <v>0</v>
      </c>
      <c r="Q227" s="146">
        <v>0</v>
      </c>
      <c r="R227" s="146">
        <f t="shared" si="32"/>
        <v>0</v>
      </c>
      <c r="S227" s="146">
        <v>0</v>
      </c>
      <c r="T227" s="147">
        <f t="shared" si="33"/>
        <v>0</v>
      </c>
      <c r="AR227" s="148" t="s">
        <v>174</v>
      </c>
      <c r="AT227" s="148" t="s">
        <v>276</v>
      </c>
      <c r="AU227" s="148" t="s">
        <v>80</v>
      </c>
      <c r="AY227" s="13" t="s">
        <v>157</v>
      </c>
      <c r="BE227" s="149">
        <f t="shared" si="34"/>
        <v>0</v>
      </c>
      <c r="BF227" s="149">
        <f t="shared" si="35"/>
        <v>0</v>
      </c>
      <c r="BG227" s="149">
        <f t="shared" si="36"/>
        <v>0</v>
      </c>
      <c r="BH227" s="149">
        <f t="shared" si="37"/>
        <v>0</v>
      </c>
      <c r="BI227" s="149">
        <f t="shared" si="38"/>
        <v>0</v>
      </c>
      <c r="BJ227" s="13" t="s">
        <v>164</v>
      </c>
      <c r="BK227" s="149">
        <f t="shared" si="39"/>
        <v>0</v>
      </c>
      <c r="BL227" s="13" t="s">
        <v>163</v>
      </c>
      <c r="BM227" s="148" t="s">
        <v>480</v>
      </c>
    </row>
    <row r="228" spans="2:65" s="1" customFormat="1" ht="16.5" customHeight="1">
      <c r="B228" s="135"/>
      <c r="C228" s="150" t="s">
        <v>323</v>
      </c>
      <c r="D228" s="150" t="s">
        <v>276</v>
      </c>
      <c r="E228" s="151" t="s">
        <v>2607</v>
      </c>
      <c r="F228" s="152" t="s">
        <v>2608</v>
      </c>
      <c r="G228" s="153" t="s">
        <v>311</v>
      </c>
      <c r="H228" s="154">
        <v>200</v>
      </c>
      <c r="I228" s="155"/>
      <c r="J228" s="156">
        <f t="shared" si="30"/>
        <v>0</v>
      </c>
      <c r="K228" s="157"/>
      <c r="L228" s="158"/>
      <c r="M228" s="159" t="s">
        <v>1</v>
      </c>
      <c r="N228" s="160" t="s">
        <v>38</v>
      </c>
      <c r="P228" s="146">
        <f t="shared" si="31"/>
        <v>0</v>
      </c>
      <c r="Q228" s="146">
        <v>0</v>
      </c>
      <c r="R228" s="146">
        <f t="shared" si="32"/>
        <v>0</v>
      </c>
      <c r="S228" s="146">
        <v>0</v>
      </c>
      <c r="T228" s="147">
        <f t="shared" si="33"/>
        <v>0</v>
      </c>
      <c r="AR228" s="148" t="s">
        <v>174</v>
      </c>
      <c r="AT228" s="148" t="s">
        <v>276</v>
      </c>
      <c r="AU228" s="148" t="s">
        <v>80</v>
      </c>
      <c r="AY228" s="13" t="s">
        <v>157</v>
      </c>
      <c r="BE228" s="149">
        <f t="shared" si="34"/>
        <v>0</v>
      </c>
      <c r="BF228" s="149">
        <f t="shared" si="35"/>
        <v>0</v>
      </c>
      <c r="BG228" s="149">
        <f t="shared" si="36"/>
        <v>0</v>
      </c>
      <c r="BH228" s="149">
        <f t="shared" si="37"/>
        <v>0</v>
      </c>
      <c r="BI228" s="149">
        <f t="shared" si="38"/>
        <v>0</v>
      </c>
      <c r="BJ228" s="13" t="s">
        <v>164</v>
      </c>
      <c r="BK228" s="149">
        <f t="shared" si="39"/>
        <v>0</v>
      </c>
      <c r="BL228" s="13" t="s">
        <v>163</v>
      </c>
      <c r="BM228" s="148" t="s">
        <v>483</v>
      </c>
    </row>
    <row r="229" spans="2:65" s="1" customFormat="1" ht="16.5" customHeight="1">
      <c r="B229" s="135"/>
      <c r="C229" s="150" t="s">
        <v>484</v>
      </c>
      <c r="D229" s="150" t="s">
        <v>276</v>
      </c>
      <c r="E229" s="151" t="s">
        <v>2609</v>
      </c>
      <c r="F229" s="152" t="s">
        <v>2610</v>
      </c>
      <c r="G229" s="153" t="s">
        <v>311</v>
      </c>
      <c r="H229" s="154">
        <v>200</v>
      </c>
      <c r="I229" s="155"/>
      <c r="J229" s="156">
        <f t="shared" si="30"/>
        <v>0</v>
      </c>
      <c r="K229" s="157"/>
      <c r="L229" s="158"/>
      <c r="M229" s="159" t="s">
        <v>1</v>
      </c>
      <c r="N229" s="160" t="s">
        <v>38</v>
      </c>
      <c r="P229" s="146">
        <f t="shared" si="31"/>
        <v>0</v>
      </c>
      <c r="Q229" s="146">
        <v>0</v>
      </c>
      <c r="R229" s="146">
        <f t="shared" si="32"/>
        <v>0</v>
      </c>
      <c r="S229" s="146">
        <v>0</v>
      </c>
      <c r="T229" s="147">
        <f t="shared" si="33"/>
        <v>0</v>
      </c>
      <c r="AR229" s="148" t="s">
        <v>174</v>
      </c>
      <c r="AT229" s="148" t="s">
        <v>276</v>
      </c>
      <c r="AU229" s="148" t="s">
        <v>80</v>
      </c>
      <c r="AY229" s="13" t="s">
        <v>157</v>
      </c>
      <c r="BE229" s="149">
        <f t="shared" si="34"/>
        <v>0</v>
      </c>
      <c r="BF229" s="149">
        <f t="shared" si="35"/>
        <v>0</v>
      </c>
      <c r="BG229" s="149">
        <f t="shared" si="36"/>
        <v>0</v>
      </c>
      <c r="BH229" s="149">
        <f t="shared" si="37"/>
        <v>0</v>
      </c>
      <c r="BI229" s="149">
        <f t="shared" si="38"/>
        <v>0</v>
      </c>
      <c r="BJ229" s="13" t="s">
        <v>164</v>
      </c>
      <c r="BK229" s="149">
        <f t="shared" si="39"/>
        <v>0</v>
      </c>
      <c r="BL229" s="13" t="s">
        <v>163</v>
      </c>
      <c r="BM229" s="148" t="s">
        <v>487</v>
      </c>
    </row>
    <row r="230" spans="2:65" s="1" customFormat="1" ht="16.5" customHeight="1">
      <c r="B230" s="135"/>
      <c r="C230" s="150" t="s">
        <v>326</v>
      </c>
      <c r="D230" s="150" t="s">
        <v>276</v>
      </c>
      <c r="E230" s="151" t="s">
        <v>2611</v>
      </c>
      <c r="F230" s="152" t="s">
        <v>2612</v>
      </c>
      <c r="G230" s="153" t="s">
        <v>300</v>
      </c>
      <c r="H230" s="154">
        <v>2</v>
      </c>
      <c r="I230" s="155"/>
      <c r="J230" s="156">
        <f t="shared" si="30"/>
        <v>0</v>
      </c>
      <c r="K230" s="157"/>
      <c r="L230" s="158"/>
      <c r="M230" s="159" t="s">
        <v>1</v>
      </c>
      <c r="N230" s="160" t="s">
        <v>38</v>
      </c>
      <c r="P230" s="146">
        <f t="shared" si="31"/>
        <v>0</v>
      </c>
      <c r="Q230" s="146">
        <v>0</v>
      </c>
      <c r="R230" s="146">
        <f t="shared" si="32"/>
        <v>0</v>
      </c>
      <c r="S230" s="146">
        <v>0</v>
      </c>
      <c r="T230" s="147">
        <f t="shared" si="33"/>
        <v>0</v>
      </c>
      <c r="AR230" s="148" t="s">
        <v>174</v>
      </c>
      <c r="AT230" s="148" t="s">
        <v>276</v>
      </c>
      <c r="AU230" s="148" t="s">
        <v>80</v>
      </c>
      <c r="AY230" s="13" t="s">
        <v>157</v>
      </c>
      <c r="BE230" s="149">
        <f t="shared" si="34"/>
        <v>0</v>
      </c>
      <c r="BF230" s="149">
        <f t="shared" si="35"/>
        <v>0</v>
      </c>
      <c r="BG230" s="149">
        <f t="shared" si="36"/>
        <v>0</v>
      </c>
      <c r="BH230" s="149">
        <f t="shared" si="37"/>
        <v>0</v>
      </c>
      <c r="BI230" s="149">
        <f t="shared" si="38"/>
        <v>0</v>
      </c>
      <c r="BJ230" s="13" t="s">
        <v>164</v>
      </c>
      <c r="BK230" s="149">
        <f t="shared" si="39"/>
        <v>0</v>
      </c>
      <c r="BL230" s="13" t="s">
        <v>163</v>
      </c>
      <c r="BM230" s="148" t="s">
        <v>490</v>
      </c>
    </row>
    <row r="231" spans="2:65" s="1" customFormat="1" ht="16.5" customHeight="1">
      <c r="B231" s="135"/>
      <c r="C231" s="150" t="s">
        <v>491</v>
      </c>
      <c r="D231" s="150" t="s">
        <v>276</v>
      </c>
      <c r="E231" s="151" t="s">
        <v>2613</v>
      </c>
      <c r="F231" s="152" t="s">
        <v>2519</v>
      </c>
      <c r="G231" s="153" t="s">
        <v>300</v>
      </c>
      <c r="H231" s="154">
        <v>10</v>
      </c>
      <c r="I231" s="155"/>
      <c r="J231" s="156">
        <f t="shared" si="30"/>
        <v>0</v>
      </c>
      <c r="K231" s="157"/>
      <c r="L231" s="158"/>
      <c r="M231" s="159" t="s">
        <v>1</v>
      </c>
      <c r="N231" s="160" t="s">
        <v>38</v>
      </c>
      <c r="P231" s="146">
        <f t="shared" si="31"/>
        <v>0</v>
      </c>
      <c r="Q231" s="146">
        <v>0</v>
      </c>
      <c r="R231" s="146">
        <f t="shared" si="32"/>
        <v>0</v>
      </c>
      <c r="S231" s="146">
        <v>0</v>
      </c>
      <c r="T231" s="147">
        <f t="shared" si="33"/>
        <v>0</v>
      </c>
      <c r="AR231" s="148" t="s">
        <v>174</v>
      </c>
      <c r="AT231" s="148" t="s">
        <v>276</v>
      </c>
      <c r="AU231" s="148" t="s">
        <v>80</v>
      </c>
      <c r="AY231" s="13" t="s">
        <v>157</v>
      </c>
      <c r="BE231" s="149">
        <f t="shared" si="34"/>
        <v>0</v>
      </c>
      <c r="BF231" s="149">
        <f t="shared" si="35"/>
        <v>0</v>
      </c>
      <c r="BG231" s="149">
        <f t="shared" si="36"/>
        <v>0</v>
      </c>
      <c r="BH231" s="149">
        <f t="shared" si="37"/>
        <v>0</v>
      </c>
      <c r="BI231" s="149">
        <f t="shared" si="38"/>
        <v>0</v>
      </c>
      <c r="BJ231" s="13" t="s">
        <v>164</v>
      </c>
      <c r="BK231" s="149">
        <f t="shared" si="39"/>
        <v>0</v>
      </c>
      <c r="BL231" s="13" t="s">
        <v>163</v>
      </c>
      <c r="BM231" s="148" t="s">
        <v>494</v>
      </c>
    </row>
    <row r="232" spans="2:65" s="1" customFormat="1" ht="16.5" customHeight="1">
      <c r="B232" s="135"/>
      <c r="C232" s="150" t="s">
        <v>330</v>
      </c>
      <c r="D232" s="150" t="s">
        <v>276</v>
      </c>
      <c r="E232" s="151" t="s">
        <v>2614</v>
      </c>
      <c r="F232" s="152" t="s">
        <v>2615</v>
      </c>
      <c r="G232" s="153" t="s">
        <v>300</v>
      </c>
      <c r="H232" s="154">
        <v>60</v>
      </c>
      <c r="I232" s="155"/>
      <c r="J232" s="156">
        <f t="shared" si="30"/>
        <v>0</v>
      </c>
      <c r="K232" s="157"/>
      <c r="L232" s="158"/>
      <c r="M232" s="159" t="s">
        <v>1</v>
      </c>
      <c r="N232" s="160" t="s">
        <v>38</v>
      </c>
      <c r="P232" s="146">
        <f t="shared" si="31"/>
        <v>0</v>
      </c>
      <c r="Q232" s="146">
        <v>0</v>
      </c>
      <c r="R232" s="146">
        <f t="shared" si="32"/>
        <v>0</v>
      </c>
      <c r="S232" s="146">
        <v>0</v>
      </c>
      <c r="T232" s="147">
        <f t="shared" si="33"/>
        <v>0</v>
      </c>
      <c r="AR232" s="148" t="s">
        <v>174</v>
      </c>
      <c r="AT232" s="148" t="s">
        <v>276</v>
      </c>
      <c r="AU232" s="148" t="s">
        <v>80</v>
      </c>
      <c r="AY232" s="13" t="s">
        <v>157</v>
      </c>
      <c r="BE232" s="149">
        <f t="shared" si="34"/>
        <v>0</v>
      </c>
      <c r="BF232" s="149">
        <f t="shared" si="35"/>
        <v>0</v>
      </c>
      <c r="BG232" s="149">
        <f t="shared" si="36"/>
        <v>0</v>
      </c>
      <c r="BH232" s="149">
        <f t="shared" si="37"/>
        <v>0</v>
      </c>
      <c r="BI232" s="149">
        <f t="shared" si="38"/>
        <v>0</v>
      </c>
      <c r="BJ232" s="13" t="s">
        <v>164</v>
      </c>
      <c r="BK232" s="149">
        <f t="shared" si="39"/>
        <v>0</v>
      </c>
      <c r="BL232" s="13" t="s">
        <v>163</v>
      </c>
      <c r="BM232" s="148" t="s">
        <v>498</v>
      </c>
    </row>
    <row r="233" spans="2:65" s="1" customFormat="1" ht="16.5" customHeight="1">
      <c r="B233" s="135"/>
      <c r="C233" s="150" t="s">
        <v>502</v>
      </c>
      <c r="D233" s="150" t="s">
        <v>276</v>
      </c>
      <c r="E233" s="151" t="s">
        <v>2616</v>
      </c>
      <c r="F233" s="152" t="s">
        <v>2617</v>
      </c>
      <c r="G233" s="153" t="s">
        <v>311</v>
      </c>
      <c r="H233" s="154">
        <v>20</v>
      </c>
      <c r="I233" s="155"/>
      <c r="J233" s="156">
        <f t="shared" si="30"/>
        <v>0</v>
      </c>
      <c r="K233" s="157"/>
      <c r="L233" s="158"/>
      <c r="M233" s="159" t="s">
        <v>1</v>
      </c>
      <c r="N233" s="160" t="s">
        <v>38</v>
      </c>
      <c r="P233" s="146">
        <f t="shared" si="31"/>
        <v>0</v>
      </c>
      <c r="Q233" s="146">
        <v>0</v>
      </c>
      <c r="R233" s="146">
        <f t="shared" si="32"/>
        <v>0</v>
      </c>
      <c r="S233" s="146">
        <v>0</v>
      </c>
      <c r="T233" s="147">
        <f t="shared" si="33"/>
        <v>0</v>
      </c>
      <c r="AR233" s="148" t="s">
        <v>174</v>
      </c>
      <c r="AT233" s="148" t="s">
        <v>276</v>
      </c>
      <c r="AU233" s="148" t="s">
        <v>80</v>
      </c>
      <c r="AY233" s="13" t="s">
        <v>157</v>
      </c>
      <c r="BE233" s="149">
        <f t="shared" si="34"/>
        <v>0</v>
      </c>
      <c r="BF233" s="149">
        <f t="shared" si="35"/>
        <v>0</v>
      </c>
      <c r="BG233" s="149">
        <f t="shared" si="36"/>
        <v>0</v>
      </c>
      <c r="BH233" s="149">
        <f t="shared" si="37"/>
        <v>0</v>
      </c>
      <c r="BI233" s="149">
        <f t="shared" si="38"/>
        <v>0</v>
      </c>
      <c r="BJ233" s="13" t="s">
        <v>164</v>
      </c>
      <c r="BK233" s="149">
        <f t="shared" si="39"/>
        <v>0</v>
      </c>
      <c r="BL233" s="13" t="s">
        <v>163</v>
      </c>
      <c r="BM233" s="148" t="s">
        <v>501</v>
      </c>
    </row>
    <row r="234" spans="2:65" s="1" customFormat="1" ht="16.5" customHeight="1">
      <c r="B234" s="135"/>
      <c r="C234" s="150" t="s">
        <v>333</v>
      </c>
      <c r="D234" s="150" t="s">
        <v>276</v>
      </c>
      <c r="E234" s="151" t="s">
        <v>2618</v>
      </c>
      <c r="F234" s="152" t="s">
        <v>2521</v>
      </c>
      <c r="G234" s="153" t="s">
        <v>300</v>
      </c>
      <c r="H234" s="154">
        <v>20</v>
      </c>
      <c r="I234" s="155"/>
      <c r="J234" s="156">
        <f t="shared" si="30"/>
        <v>0</v>
      </c>
      <c r="K234" s="157"/>
      <c r="L234" s="158"/>
      <c r="M234" s="159" t="s">
        <v>1</v>
      </c>
      <c r="N234" s="160" t="s">
        <v>38</v>
      </c>
      <c r="P234" s="146">
        <f t="shared" si="31"/>
        <v>0</v>
      </c>
      <c r="Q234" s="146">
        <v>0</v>
      </c>
      <c r="R234" s="146">
        <f t="shared" si="32"/>
        <v>0</v>
      </c>
      <c r="S234" s="146">
        <v>0</v>
      </c>
      <c r="T234" s="147">
        <f t="shared" si="33"/>
        <v>0</v>
      </c>
      <c r="AR234" s="148" t="s">
        <v>174</v>
      </c>
      <c r="AT234" s="148" t="s">
        <v>276</v>
      </c>
      <c r="AU234" s="148" t="s">
        <v>80</v>
      </c>
      <c r="AY234" s="13" t="s">
        <v>157</v>
      </c>
      <c r="BE234" s="149">
        <f t="shared" si="34"/>
        <v>0</v>
      </c>
      <c r="BF234" s="149">
        <f t="shared" si="35"/>
        <v>0</v>
      </c>
      <c r="BG234" s="149">
        <f t="shared" si="36"/>
        <v>0</v>
      </c>
      <c r="BH234" s="149">
        <f t="shared" si="37"/>
        <v>0</v>
      </c>
      <c r="BI234" s="149">
        <f t="shared" si="38"/>
        <v>0</v>
      </c>
      <c r="BJ234" s="13" t="s">
        <v>164</v>
      </c>
      <c r="BK234" s="149">
        <f t="shared" si="39"/>
        <v>0</v>
      </c>
      <c r="BL234" s="13" t="s">
        <v>163</v>
      </c>
      <c r="BM234" s="148" t="s">
        <v>505</v>
      </c>
    </row>
    <row r="235" spans="2:65" s="1" customFormat="1" ht="16.5" customHeight="1">
      <c r="B235" s="135"/>
      <c r="C235" s="150" t="s">
        <v>509</v>
      </c>
      <c r="D235" s="150" t="s">
        <v>276</v>
      </c>
      <c r="E235" s="151" t="s">
        <v>2619</v>
      </c>
      <c r="F235" s="152" t="s">
        <v>2620</v>
      </c>
      <c r="G235" s="153" t="s">
        <v>300</v>
      </c>
      <c r="H235" s="154">
        <v>1</v>
      </c>
      <c r="I235" s="155"/>
      <c r="J235" s="156">
        <f t="shared" si="30"/>
        <v>0</v>
      </c>
      <c r="K235" s="157"/>
      <c r="L235" s="158"/>
      <c r="M235" s="159" t="s">
        <v>1</v>
      </c>
      <c r="N235" s="160" t="s">
        <v>38</v>
      </c>
      <c r="P235" s="146">
        <f t="shared" si="31"/>
        <v>0</v>
      </c>
      <c r="Q235" s="146">
        <v>0</v>
      </c>
      <c r="R235" s="146">
        <f t="shared" si="32"/>
        <v>0</v>
      </c>
      <c r="S235" s="146">
        <v>0</v>
      </c>
      <c r="T235" s="147">
        <f t="shared" si="33"/>
        <v>0</v>
      </c>
      <c r="AR235" s="148" t="s">
        <v>174</v>
      </c>
      <c r="AT235" s="148" t="s">
        <v>276</v>
      </c>
      <c r="AU235" s="148" t="s">
        <v>80</v>
      </c>
      <c r="AY235" s="13" t="s">
        <v>157</v>
      </c>
      <c r="BE235" s="149">
        <f t="shared" si="34"/>
        <v>0</v>
      </c>
      <c r="BF235" s="149">
        <f t="shared" si="35"/>
        <v>0</v>
      </c>
      <c r="BG235" s="149">
        <f t="shared" si="36"/>
        <v>0</v>
      </c>
      <c r="BH235" s="149">
        <f t="shared" si="37"/>
        <v>0</v>
      </c>
      <c r="BI235" s="149">
        <f t="shared" si="38"/>
        <v>0</v>
      </c>
      <c r="BJ235" s="13" t="s">
        <v>164</v>
      </c>
      <c r="BK235" s="149">
        <f t="shared" si="39"/>
        <v>0</v>
      </c>
      <c r="BL235" s="13" t="s">
        <v>163</v>
      </c>
      <c r="BM235" s="148" t="s">
        <v>508</v>
      </c>
    </row>
    <row r="236" spans="2:65" s="1" customFormat="1" ht="16.5" customHeight="1">
      <c r="B236" s="135"/>
      <c r="C236" s="150" t="s">
        <v>338</v>
      </c>
      <c r="D236" s="150" t="s">
        <v>276</v>
      </c>
      <c r="E236" s="151" t="s">
        <v>2621</v>
      </c>
      <c r="F236" s="152" t="s">
        <v>2622</v>
      </c>
      <c r="G236" s="153" t="s">
        <v>300</v>
      </c>
      <c r="H236" s="154">
        <v>80</v>
      </c>
      <c r="I236" s="155"/>
      <c r="J236" s="156">
        <f t="shared" si="30"/>
        <v>0</v>
      </c>
      <c r="K236" s="157"/>
      <c r="L236" s="158"/>
      <c r="M236" s="159" t="s">
        <v>1</v>
      </c>
      <c r="N236" s="160" t="s">
        <v>38</v>
      </c>
      <c r="P236" s="146">
        <f t="shared" si="31"/>
        <v>0</v>
      </c>
      <c r="Q236" s="146">
        <v>0</v>
      </c>
      <c r="R236" s="146">
        <f t="shared" si="32"/>
        <v>0</v>
      </c>
      <c r="S236" s="146">
        <v>0</v>
      </c>
      <c r="T236" s="147">
        <f t="shared" si="33"/>
        <v>0</v>
      </c>
      <c r="AR236" s="148" t="s">
        <v>174</v>
      </c>
      <c r="AT236" s="148" t="s">
        <v>276</v>
      </c>
      <c r="AU236" s="148" t="s">
        <v>80</v>
      </c>
      <c r="AY236" s="13" t="s">
        <v>157</v>
      </c>
      <c r="BE236" s="149">
        <f t="shared" si="34"/>
        <v>0</v>
      </c>
      <c r="BF236" s="149">
        <f t="shared" si="35"/>
        <v>0</v>
      </c>
      <c r="BG236" s="149">
        <f t="shared" si="36"/>
        <v>0</v>
      </c>
      <c r="BH236" s="149">
        <f t="shared" si="37"/>
        <v>0</v>
      </c>
      <c r="BI236" s="149">
        <f t="shared" si="38"/>
        <v>0</v>
      </c>
      <c r="BJ236" s="13" t="s">
        <v>164</v>
      </c>
      <c r="BK236" s="149">
        <f t="shared" si="39"/>
        <v>0</v>
      </c>
      <c r="BL236" s="13" t="s">
        <v>163</v>
      </c>
      <c r="BM236" s="148" t="s">
        <v>512</v>
      </c>
    </row>
    <row r="237" spans="2:65" s="1" customFormat="1" ht="16.5" customHeight="1">
      <c r="B237" s="135"/>
      <c r="C237" s="136" t="s">
        <v>516</v>
      </c>
      <c r="D237" s="136" t="s">
        <v>159</v>
      </c>
      <c r="E237" s="137" t="s">
        <v>182</v>
      </c>
      <c r="F237" s="138" t="s">
        <v>2623</v>
      </c>
      <c r="G237" s="139" t="s">
        <v>727</v>
      </c>
      <c r="H237" s="161"/>
      <c r="I237" s="141"/>
      <c r="J237" s="142">
        <f t="shared" si="30"/>
        <v>0</v>
      </c>
      <c r="K237" s="143"/>
      <c r="L237" s="28"/>
      <c r="M237" s="144" t="s">
        <v>1</v>
      </c>
      <c r="N237" s="145" t="s">
        <v>38</v>
      </c>
      <c r="P237" s="146">
        <f t="shared" si="31"/>
        <v>0</v>
      </c>
      <c r="Q237" s="146">
        <v>0</v>
      </c>
      <c r="R237" s="146">
        <f t="shared" si="32"/>
        <v>0</v>
      </c>
      <c r="S237" s="146">
        <v>0</v>
      </c>
      <c r="T237" s="147">
        <f t="shared" si="33"/>
        <v>0</v>
      </c>
      <c r="AR237" s="148" t="s">
        <v>163</v>
      </c>
      <c r="AT237" s="148" t="s">
        <v>159</v>
      </c>
      <c r="AU237" s="148" t="s">
        <v>80</v>
      </c>
      <c r="AY237" s="13" t="s">
        <v>157</v>
      </c>
      <c r="BE237" s="149">
        <f t="shared" si="34"/>
        <v>0</v>
      </c>
      <c r="BF237" s="149">
        <f t="shared" si="35"/>
        <v>0</v>
      </c>
      <c r="BG237" s="149">
        <f t="shared" si="36"/>
        <v>0</v>
      </c>
      <c r="BH237" s="149">
        <f t="shared" si="37"/>
        <v>0</v>
      </c>
      <c r="BI237" s="149">
        <f t="shared" si="38"/>
        <v>0</v>
      </c>
      <c r="BJ237" s="13" t="s">
        <v>164</v>
      </c>
      <c r="BK237" s="149">
        <f t="shared" si="39"/>
        <v>0</v>
      </c>
      <c r="BL237" s="13" t="s">
        <v>163</v>
      </c>
      <c r="BM237" s="148" t="s">
        <v>515</v>
      </c>
    </row>
    <row r="238" spans="2:65" s="1" customFormat="1" ht="16.5" customHeight="1">
      <c r="B238" s="135"/>
      <c r="C238" s="136" t="s">
        <v>341</v>
      </c>
      <c r="D238" s="136" t="s">
        <v>159</v>
      </c>
      <c r="E238" s="137" t="s">
        <v>435</v>
      </c>
      <c r="F238" s="138" t="s">
        <v>2624</v>
      </c>
      <c r="G238" s="139" t="s">
        <v>727</v>
      </c>
      <c r="H238" s="161"/>
      <c r="I238" s="141"/>
      <c r="J238" s="142">
        <f t="shared" si="30"/>
        <v>0</v>
      </c>
      <c r="K238" s="143"/>
      <c r="L238" s="28"/>
      <c r="M238" s="144" t="s">
        <v>1</v>
      </c>
      <c r="N238" s="145" t="s">
        <v>38</v>
      </c>
      <c r="P238" s="146">
        <f t="shared" si="31"/>
        <v>0</v>
      </c>
      <c r="Q238" s="146">
        <v>0</v>
      </c>
      <c r="R238" s="146">
        <f t="shared" si="32"/>
        <v>0</v>
      </c>
      <c r="S238" s="146">
        <v>0</v>
      </c>
      <c r="T238" s="147">
        <f t="shared" si="33"/>
        <v>0</v>
      </c>
      <c r="AR238" s="148" t="s">
        <v>163</v>
      </c>
      <c r="AT238" s="148" t="s">
        <v>159</v>
      </c>
      <c r="AU238" s="148" t="s">
        <v>80</v>
      </c>
      <c r="AY238" s="13" t="s">
        <v>157</v>
      </c>
      <c r="BE238" s="149">
        <f t="shared" si="34"/>
        <v>0</v>
      </c>
      <c r="BF238" s="149">
        <f t="shared" si="35"/>
        <v>0</v>
      </c>
      <c r="BG238" s="149">
        <f t="shared" si="36"/>
        <v>0</v>
      </c>
      <c r="BH238" s="149">
        <f t="shared" si="37"/>
        <v>0</v>
      </c>
      <c r="BI238" s="149">
        <f t="shared" si="38"/>
        <v>0</v>
      </c>
      <c r="BJ238" s="13" t="s">
        <v>164</v>
      </c>
      <c r="BK238" s="149">
        <f t="shared" si="39"/>
        <v>0</v>
      </c>
      <c r="BL238" s="13" t="s">
        <v>163</v>
      </c>
      <c r="BM238" s="148" t="s">
        <v>519</v>
      </c>
    </row>
    <row r="239" spans="2:65" s="11" customFormat="1" ht="25.9" customHeight="1">
      <c r="B239" s="123"/>
      <c r="D239" s="124" t="s">
        <v>71</v>
      </c>
      <c r="E239" s="125" t="s">
        <v>2625</v>
      </c>
      <c r="F239" s="125" t="s">
        <v>2626</v>
      </c>
      <c r="I239" s="126"/>
      <c r="J239" s="127">
        <f>BK239</f>
        <v>0</v>
      </c>
      <c r="L239" s="123"/>
      <c r="M239" s="128"/>
      <c r="P239" s="129">
        <f>SUM(P240:P267)</f>
        <v>0</v>
      </c>
      <c r="R239" s="129">
        <f>SUM(R240:R267)</f>
        <v>0</v>
      </c>
      <c r="T239" s="130">
        <f>SUM(T240:T267)</f>
        <v>0</v>
      </c>
      <c r="AR239" s="124" t="s">
        <v>80</v>
      </c>
      <c r="AT239" s="131" t="s">
        <v>71</v>
      </c>
      <c r="AU239" s="131" t="s">
        <v>72</v>
      </c>
      <c r="AY239" s="124" t="s">
        <v>157</v>
      </c>
      <c r="BK239" s="132">
        <f>SUM(BK240:BK267)</f>
        <v>0</v>
      </c>
    </row>
    <row r="240" spans="2:65" s="1" customFormat="1" ht="16.5" customHeight="1">
      <c r="B240" s="135"/>
      <c r="C240" s="136" t="s">
        <v>524</v>
      </c>
      <c r="D240" s="136" t="s">
        <v>159</v>
      </c>
      <c r="E240" s="137" t="s">
        <v>2627</v>
      </c>
      <c r="F240" s="138" t="s">
        <v>2628</v>
      </c>
      <c r="G240" s="139" t="s">
        <v>300</v>
      </c>
      <c r="H240" s="140">
        <v>24</v>
      </c>
      <c r="I240" s="141"/>
      <c r="J240" s="142">
        <f t="shared" ref="J240:J267" si="40">ROUND(I240*H240,2)</f>
        <v>0</v>
      </c>
      <c r="K240" s="143"/>
      <c r="L240" s="28"/>
      <c r="M240" s="144" t="s">
        <v>1</v>
      </c>
      <c r="N240" s="145" t="s">
        <v>38</v>
      </c>
      <c r="P240" s="146">
        <f t="shared" ref="P240:P267" si="41">O240*H240</f>
        <v>0</v>
      </c>
      <c r="Q240" s="146">
        <v>0</v>
      </c>
      <c r="R240" s="146">
        <f t="shared" ref="R240:R267" si="42">Q240*H240</f>
        <v>0</v>
      </c>
      <c r="S240" s="146">
        <v>0</v>
      </c>
      <c r="T240" s="147">
        <f t="shared" ref="T240:T267" si="43">S240*H240</f>
        <v>0</v>
      </c>
      <c r="AR240" s="148" t="s">
        <v>163</v>
      </c>
      <c r="AT240" s="148" t="s">
        <v>159</v>
      </c>
      <c r="AU240" s="148" t="s">
        <v>80</v>
      </c>
      <c r="AY240" s="13" t="s">
        <v>157</v>
      </c>
      <c r="BE240" s="149">
        <f t="shared" ref="BE240:BE267" si="44">IF(N240="základná",J240,0)</f>
        <v>0</v>
      </c>
      <c r="BF240" s="149">
        <f t="shared" ref="BF240:BF267" si="45">IF(N240="znížená",J240,0)</f>
        <v>0</v>
      </c>
      <c r="BG240" s="149">
        <f t="shared" ref="BG240:BG267" si="46">IF(N240="zákl. prenesená",J240,0)</f>
        <v>0</v>
      </c>
      <c r="BH240" s="149">
        <f t="shared" ref="BH240:BH267" si="47">IF(N240="zníž. prenesená",J240,0)</f>
        <v>0</v>
      </c>
      <c r="BI240" s="149">
        <f t="shared" ref="BI240:BI267" si="48">IF(N240="nulová",J240,0)</f>
        <v>0</v>
      </c>
      <c r="BJ240" s="13" t="s">
        <v>164</v>
      </c>
      <c r="BK240" s="149">
        <f t="shared" ref="BK240:BK267" si="49">ROUND(I240*H240,2)</f>
        <v>0</v>
      </c>
      <c r="BL240" s="13" t="s">
        <v>163</v>
      </c>
      <c r="BM240" s="148" t="s">
        <v>523</v>
      </c>
    </row>
    <row r="241" spans="2:65" s="1" customFormat="1" ht="16.5" customHeight="1">
      <c r="B241" s="135"/>
      <c r="C241" s="136" t="s">
        <v>345</v>
      </c>
      <c r="D241" s="136" t="s">
        <v>159</v>
      </c>
      <c r="E241" s="137" t="s">
        <v>2629</v>
      </c>
      <c r="F241" s="138" t="s">
        <v>2630</v>
      </c>
      <c r="G241" s="139" t="s">
        <v>300</v>
      </c>
      <c r="H241" s="140">
        <v>2</v>
      </c>
      <c r="I241" s="141"/>
      <c r="J241" s="142">
        <f t="shared" si="40"/>
        <v>0</v>
      </c>
      <c r="K241" s="143"/>
      <c r="L241" s="28"/>
      <c r="M241" s="144" t="s">
        <v>1</v>
      </c>
      <c r="N241" s="145" t="s">
        <v>38</v>
      </c>
      <c r="P241" s="146">
        <f t="shared" si="41"/>
        <v>0</v>
      </c>
      <c r="Q241" s="146">
        <v>0</v>
      </c>
      <c r="R241" s="146">
        <f t="shared" si="42"/>
        <v>0</v>
      </c>
      <c r="S241" s="146">
        <v>0</v>
      </c>
      <c r="T241" s="147">
        <f t="shared" si="43"/>
        <v>0</v>
      </c>
      <c r="AR241" s="148" t="s">
        <v>163</v>
      </c>
      <c r="AT241" s="148" t="s">
        <v>159</v>
      </c>
      <c r="AU241" s="148" t="s">
        <v>80</v>
      </c>
      <c r="AY241" s="13" t="s">
        <v>157</v>
      </c>
      <c r="BE241" s="149">
        <f t="shared" si="44"/>
        <v>0</v>
      </c>
      <c r="BF241" s="149">
        <f t="shared" si="45"/>
        <v>0</v>
      </c>
      <c r="BG241" s="149">
        <f t="shared" si="46"/>
        <v>0</v>
      </c>
      <c r="BH241" s="149">
        <f t="shared" si="47"/>
        <v>0</v>
      </c>
      <c r="BI241" s="149">
        <f t="shared" si="48"/>
        <v>0</v>
      </c>
      <c r="BJ241" s="13" t="s">
        <v>164</v>
      </c>
      <c r="BK241" s="149">
        <f t="shared" si="49"/>
        <v>0</v>
      </c>
      <c r="BL241" s="13" t="s">
        <v>163</v>
      </c>
      <c r="BM241" s="148" t="s">
        <v>527</v>
      </c>
    </row>
    <row r="242" spans="2:65" s="1" customFormat="1" ht="16.5" customHeight="1">
      <c r="B242" s="135"/>
      <c r="C242" s="136" t="s">
        <v>531</v>
      </c>
      <c r="D242" s="136" t="s">
        <v>159</v>
      </c>
      <c r="E242" s="137" t="s">
        <v>2631</v>
      </c>
      <c r="F242" s="138" t="s">
        <v>2632</v>
      </c>
      <c r="G242" s="139" t="s">
        <v>300</v>
      </c>
      <c r="H242" s="140">
        <v>26</v>
      </c>
      <c r="I242" s="141"/>
      <c r="J242" s="142">
        <f t="shared" si="40"/>
        <v>0</v>
      </c>
      <c r="K242" s="143"/>
      <c r="L242" s="28"/>
      <c r="M242" s="144" t="s">
        <v>1</v>
      </c>
      <c r="N242" s="145" t="s">
        <v>38</v>
      </c>
      <c r="P242" s="146">
        <f t="shared" si="41"/>
        <v>0</v>
      </c>
      <c r="Q242" s="146">
        <v>0</v>
      </c>
      <c r="R242" s="146">
        <f t="shared" si="42"/>
        <v>0</v>
      </c>
      <c r="S242" s="146">
        <v>0</v>
      </c>
      <c r="T242" s="147">
        <f t="shared" si="43"/>
        <v>0</v>
      </c>
      <c r="AR242" s="148" t="s">
        <v>163</v>
      </c>
      <c r="AT242" s="148" t="s">
        <v>159</v>
      </c>
      <c r="AU242" s="148" t="s">
        <v>80</v>
      </c>
      <c r="AY242" s="13" t="s">
        <v>157</v>
      </c>
      <c r="BE242" s="149">
        <f t="shared" si="44"/>
        <v>0</v>
      </c>
      <c r="BF242" s="149">
        <f t="shared" si="45"/>
        <v>0</v>
      </c>
      <c r="BG242" s="149">
        <f t="shared" si="46"/>
        <v>0</v>
      </c>
      <c r="BH242" s="149">
        <f t="shared" si="47"/>
        <v>0</v>
      </c>
      <c r="BI242" s="149">
        <f t="shared" si="48"/>
        <v>0</v>
      </c>
      <c r="BJ242" s="13" t="s">
        <v>164</v>
      </c>
      <c r="BK242" s="149">
        <f t="shared" si="49"/>
        <v>0</v>
      </c>
      <c r="BL242" s="13" t="s">
        <v>163</v>
      </c>
      <c r="BM242" s="148" t="s">
        <v>530</v>
      </c>
    </row>
    <row r="243" spans="2:65" s="1" customFormat="1" ht="16.5" customHeight="1">
      <c r="B243" s="135"/>
      <c r="C243" s="136" t="s">
        <v>348</v>
      </c>
      <c r="D243" s="136" t="s">
        <v>159</v>
      </c>
      <c r="E243" s="137" t="s">
        <v>2633</v>
      </c>
      <c r="F243" s="138" t="s">
        <v>2634</v>
      </c>
      <c r="G243" s="139" t="s">
        <v>300</v>
      </c>
      <c r="H243" s="140">
        <v>2</v>
      </c>
      <c r="I243" s="141"/>
      <c r="J243" s="142">
        <f t="shared" si="40"/>
        <v>0</v>
      </c>
      <c r="K243" s="143"/>
      <c r="L243" s="28"/>
      <c r="M243" s="144" t="s">
        <v>1</v>
      </c>
      <c r="N243" s="145" t="s">
        <v>38</v>
      </c>
      <c r="P243" s="146">
        <f t="shared" si="41"/>
        <v>0</v>
      </c>
      <c r="Q243" s="146">
        <v>0</v>
      </c>
      <c r="R243" s="146">
        <f t="shared" si="42"/>
        <v>0</v>
      </c>
      <c r="S243" s="146">
        <v>0</v>
      </c>
      <c r="T243" s="147">
        <f t="shared" si="43"/>
        <v>0</v>
      </c>
      <c r="AR243" s="148" t="s">
        <v>163</v>
      </c>
      <c r="AT243" s="148" t="s">
        <v>159</v>
      </c>
      <c r="AU243" s="148" t="s">
        <v>80</v>
      </c>
      <c r="AY243" s="13" t="s">
        <v>157</v>
      </c>
      <c r="BE243" s="149">
        <f t="shared" si="44"/>
        <v>0</v>
      </c>
      <c r="BF243" s="149">
        <f t="shared" si="45"/>
        <v>0</v>
      </c>
      <c r="BG243" s="149">
        <f t="shared" si="46"/>
        <v>0</v>
      </c>
      <c r="BH243" s="149">
        <f t="shared" si="47"/>
        <v>0</v>
      </c>
      <c r="BI243" s="149">
        <f t="shared" si="48"/>
        <v>0</v>
      </c>
      <c r="BJ243" s="13" t="s">
        <v>164</v>
      </c>
      <c r="BK243" s="149">
        <f t="shared" si="49"/>
        <v>0</v>
      </c>
      <c r="BL243" s="13" t="s">
        <v>163</v>
      </c>
      <c r="BM243" s="148" t="s">
        <v>534</v>
      </c>
    </row>
    <row r="244" spans="2:65" s="1" customFormat="1" ht="16.5" customHeight="1">
      <c r="B244" s="135"/>
      <c r="C244" s="136" t="s">
        <v>538</v>
      </c>
      <c r="D244" s="136" t="s">
        <v>159</v>
      </c>
      <c r="E244" s="137" t="s">
        <v>2635</v>
      </c>
      <c r="F244" s="138" t="s">
        <v>2636</v>
      </c>
      <c r="G244" s="139" t="s">
        <v>300</v>
      </c>
      <c r="H244" s="140">
        <v>30</v>
      </c>
      <c r="I244" s="141"/>
      <c r="J244" s="142">
        <f t="shared" si="40"/>
        <v>0</v>
      </c>
      <c r="K244" s="143"/>
      <c r="L244" s="28"/>
      <c r="M244" s="144" t="s">
        <v>1</v>
      </c>
      <c r="N244" s="145" t="s">
        <v>38</v>
      </c>
      <c r="P244" s="146">
        <f t="shared" si="41"/>
        <v>0</v>
      </c>
      <c r="Q244" s="146">
        <v>0</v>
      </c>
      <c r="R244" s="146">
        <f t="shared" si="42"/>
        <v>0</v>
      </c>
      <c r="S244" s="146">
        <v>0</v>
      </c>
      <c r="T244" s="147">
        <f t="shared" si="43"/>
        <v>0</v>
      </c>
      <c r="AR244" s="148" t="s">
        <v>163</v>
      </c>
      <c r="AT244" s="148" t="s">
        <v>159</v>
      </c>
      <c r="AU244" s="148" t="s">
        <v>80</v>
      </c>
      <c r="AY244" s="13" t="s">
        <v>157</v>
      </c>
      <c r="BE244" s="149">
        <f t="shared" si="44"/>
        <v>0</v>
      </c>
      <c r="BF244" s="149">
        <f t="shared" si="45"/>
        <v>0</v>
      </c>
      <c r="BG244" s="149">
        <f t="shared" si="46"/>
        <v>0</v>
      </c>
      <c r="BH244" s="149">
        <f t="shared" si="47"/>
        <v>0</v>
      </c>
      <c r="BI244" s="149">
        <f t="shared" si="48"/>
        <v>0</v>
      </c>
      <c r="BJ244" s="13" t="s">
        <v>164</v>
      </c>
      <c r="BK244" s="149">
        <f t="shared" si="49"/>
        <v>0</v>
      </c>
      <c r="BL244" s="13" t="s">
        <v>163</v>
      </c>
      <c r="BM244" s="148" t="s">
        <v>537</v>
      </c>
    </row>
    <row r="245" spans="2:65" s="1" customFormat="1" ht="16.5" customHeight="1">
      <c r="B245" s="135"/>
      <c r="C245" s="136" t="s">
        <v>352</v>
      </c>
      <c r="D245" s="136" t="s">
        <v>159</v>
      </c>
      <c r="E245" s="137" t="s">
        <v>2637</v>
      </c>
      <c r="F245" s="138" t="s">
        <v>2638</v>
      </c>
      <c r="G245" s="139" t="s">
        <v>300</v>
      </c>
      <c r="H245" s="140">
        <v>32</v>
      </c>
      <c r="I245" s="141"/>
      <c r="J245" s="142">
        <f t="shared" si="40"/>
        <v>0</v>
      </c>
      <c r="K245" s="143"/>
      <c r="L245" s="28"/>
      <c r="M245" s="144" t="s">
        <v>1</v>
      </c>
      <c r="N245" s="145" t="s">
        <v>38</v>
      </c>
      <c r="P245" s="146">
        <f t="shared" si="41"/>
        <v>0</v>
      </c>
      <c r="Q245" s="146">
        <v>0</v>
      </c>
      <c r="R245" s="146">
        <f t="shared" si="42"/>
        <v>0</v>
      </c>
      <c r="S245" s="146">
        <v>0</v>
      </c>
      <c r="T245" s="147">
        <f t="shared" si="43"/>
        <v>0</v>
      </c>
      <c r="AR245" s="148" t="s">
        <v>163</v>
      </c>
      <c r="AT245" s="148" t="s">
        <v>159</v>
      </c>
      <c r="AU245" s="148" t="s">
        <v>80</v>
      </c>
      <c r="AY245" s="13" t="s">
        <v>157</v>
      </c>
      <c r="BE245" s="149">
        <f t="shared" si="44"/>
        <v>0</v>
      </c>
      <c r="BF245" s="149">
        <f t="shared" si="45"/>
        <v>0</v>
      </c>
      <c r="BG245" s="149">
        <f t="shared" si="46"/>
        <v>0</v>
      </c>
      <c r="BH245" s="149">
        <f t="shared" si="47"/>
        <v>0</v>
      </c>
      <c r="BI245" s="149">
        <f t="shared" si="48"/>
        <v>0</v>
      </c>
      <c r="BJ245" s="13" t="s">
        <v>164</v>
      </c>
      <c r="BK245" s="149">
        <f t="shared" si="49"/>
        <v>0</v>
      </c>
      <c r="BL245" s="13" t="s">
        <v>163</v>
      </c>
      <c r="BM245" s="148" t="s">
        <v>541</v>
      </c>
    </row>
    <row r="246" spans="2:65" s="1" customFormat="1" ht="16.5" customHeight="1">
      <c r="B246" s="135"/>
      <c r="C246" s="136" t="s">
        <v>545</v>
      </c>
      <c r="D246" s="136" t="s">
        <v>159</v>
      </c>
      <c r="E246" s="137" t="s">
        <v>2639</v>
      </c>
      <c r="F246" s="138" t="s">
        <v>2640</v>
      </c>
      <c r="G246" s="139" t="s">
        <v>300</v>
      </c>
      <c r="H246" s="140">
        <v>40</v>
      </c>
      <c r="I246" s="141"/>
      <c r="J246" s="142">
        <f t="shared" si="40"/>
        <v>0</v>
      </c>
      <c r="K246" s="143"/>
      <c r="L246" s="28"/>
      <c r="M246" s="144" t="s">
        <v>1</v>
      </c>
      <c r="N246" s="145" t="s">
        <v>38</v>
      </c>
      <c r="P246" s="146">
        <f t="shared" si="41"/>
        <v>0</v>
      </c>
      <c r="Q246" s="146">
        <v>0</v>
      </c>
      <c r="R246" s="146">
        <f t="shared" si="42"/>
        <v>0</v>
      </c>
      <c r="S246" s="146">
        <v>0</v>
      </c>
      <c r="T246" s="147">
        <f t="shared" si="43"/>
        <v>0</v>
      </c>
      <c r="AR246" s="148" t="s">
        <v>163</v>
      </c>
      <c r="AT246" s="148" t="s">
        <v>159</v>
      </c>
      <c r="AU246" s="148" t="s">
        <v>80</v>
      </c>
      <c r="AY246" s="13" t="s">
        <v>157</v>
      </c>
      <c r="BE246" s="149">
        <f t="shared" si="44"/>
        <v>0</v>
      </c>
      <c r="BF246" s="149">
        <f t="shared" si="45"/>
        <v>0</v>
      </c>
      <c r="BG246" s="149">
        <f t="shared" si="46"/>
        <v>0</v>
      </c>
      <c r="BH246" s="149">
        <f t="shared" si="47"/>
        <v>0</v>
      </c>
      <c r="BI246" s="149">
        <f t="shared" si="48"/>
        <v>0</v>
      </c>
      <c r="BJ246" s="13" t="s">
        <v>164</v>
      </c>
      <c r="BK246" s="149">
        <f t="shared" si="49"/>
        <v>0</v>
      </c>
      <c r="BL246" s="13" t="s">
        <v>163</v>
      </c>
      <c r="BM246" s="148" t="s">
        <v>544</v>
      </c>
    </row>
    <row r="247" spans="2:65" s="1" customFormat="1" ht="16.5" customHeight="1">
      <c r="B247" s="135"/>
      <c r="C247" s="136" t="s">
        <v>355</v>
      </c>
      <c r="D247" s="136" t="s">
        <v>159</v>
      </c>
      <c r="E247" s="137" t="s">
        <v>2641</v>
      </c>
      <c r="F247" s="138" t="s">
        <v>2642</v>
      </c>
      <c r="G247" s="139" t="s">
        <v>300</v>
      </c>
      <c r="H247" s="140">
        <v>2</v>
      </c>
      <c r="I247" s="141"/>
      <c r="J247" s="142">
        <f t="shared" si="40"/>
        <v>0</v>
      </c>
      <c r="K247" s="143"/>
      <c r="L247" s="28"/>
      <c r="M247" s="144" t="s">
        <v>1</v>
      </c>
      <c r="N247" s="145" t="s">
        <v>38</v>
      </c>
      <c r="P247" s="146">
        <f t="shared" si="41"/>
        <v>0</v>
      </c>
      <c r="Q247" s="146">
        <v>0</v>
      </c>
      <c r="R247" s="146">
        <f t="shared" si="42"/>
        <v>0</v>
      </c>
      <c r="S247" s="146">
        <v>0</v>
      </c>
      <c r="T247" s="147">
        <f t="shared" si="43"/>
        <v>0</v>
      </c>
      <c r="AR247" s="148" t="s">
        <v>163</v>
      </c>
      <c r="AT247" s="148" t="s">
        <v>159</v>
      </c>
      <c r="AU247" s="148" t="s">
        <v>80</v>
      </c>
      <c r="AY247" s="13" t="s">
        <v>157</v>
      </c>
      <c r="BE247" s="149">
        <f t="shared" si="44"/>
        <v>0</v>
      </c>
      <c r="BF247" s="149">
        <f t="shared" si="45"/>
        <v>0</v>
      </c>
      <c r="BG247" s="149">
        <f t="shared" si="46"/>
        <v>0</v>
      </c>
      <c r="BH247" s="149">
        <f t="shared" si="47"/>
        <v>0</v>
      </c>
      <c r="BI247" s="149">
        <f t="shared" si="48"/>
        <v>0</v>
      </c>
      <c r="BJ247" s="13" t="s">
        <v>164</v>
      </c>
      <c r="BK247" s="149">
        <f t="shared" si="49"/>
        <v>0</v>
      </c>
      <c r="BL247" s="13" t="s">
        <v>163</v>
      </c>
      <c r="BM247" s="148" t="s">
        <v>548</v>
      </c>
    </row>
    <row r="248" spans="2:65" s="1" customFormat="1" ht="16.5" customHeight="1">
      <c r="B248" s="135"/>
      <c r="C248" s="136" t="s">
        <v>552</v>
      </c>
      <c r="D248" s="136" t="s">
        <v>159</v>
      </c>
      <c r="E248" s="137" t="s">
        <v>2643</v>
      </c>
      <c r="F248" s="138" t="s">
        <v>2644</v>
      </c>
      <c r="G248" s="139" t="s">
        <v>300</v>
      </c>
      <c r="H248" s="140">
        <v>35</v>
      </c>
      <c r="I248" s="141"/>
      <c r="J248" s="142">
        <f t="shared" si="40"/>
        <v>0</v>
      </c>
      <c r="K248" s="143"/>
      <c r="L248" s="28"/>
      <c r="M248" s="144" t="s">
        <v>1</v>
      </c>
      <c r="N248" s="145" t="s">
        <v>38</v>
      </c>
      <c r="P248" s="146">
        <f t="shared" si="41"/>
        <v>0</v>
      </c>
      <c r="Q248" s="146">
        <v>0</v>
      </c>
      <c r="R248" s="146">
        <f t="shared" si="42"/>
        <v>0</v>
      </c>
      <c r="S248" s="146">
        <v>0</v>
      </c>
      <c r="T248" s="147">
        <f t="shared" si="43"/>
        <v>0</v>
      </c>
      <c r="AR248" s="148" t="s">
        <v>163</v>
      </c>
      <c r="AT248" s="148" t="s">
        <v>159</v>
      </c>
      <c r="AU248" s="148" t="s">
        <v>80</v>
      </c>
      <c r="AY248" s="13" t="s">
        <v>157</v>
      </c>
      <c r="BE248" s="149">
        <f t="shared" si="44"/>
        <v>0</v>
      </c>
      <c r="BF248" s="149">
        <f t="shared" si="45"/>
        <v>0</v>
      </c>
      <c r="BG248" s="149">
        <f t="shared" si="46"/>
        <v>0</v>
      </c>
      <c r="BH248" s="149">
        <f t="shared" si="47"/>
        <v>0</v>
      </c>
      <c r="BI248" s="149">
        <f t="shared" si="48"/>
        <v>0</v>
      </c>
      <c r="BJ248" s="13" t="s">
        <v>164</v>
      </c>
      <c r="BK248" s="149">
        <f t="shared" si="49"/>
        <v>0</v>
      </c>
      <c r="BL248" s="13" t="s">
        <v>163</v>
      </c>
      <c r="BM248" s="148" t="s">
        <v>551</v>
      </c>
    </row>
    <row r="249" spans="2:65" s="1" customFormat="1" ht="16.5" customHeight="1">
      <c r="B249" s="135"/>
      <c r="C249" s="136" t="s">
        <v>359</v>
      </c>
      <c r="D249" s="136" t="s">
        <v>159</v>
      </c>
      <c r="E249" s="137" t="s">
        <v>2645</v>
      </c>
      <c r="F249" s="138" t="s">
        <v>2646</v>
      </c>
      <c r="G249" s="139" t="s">
        <v>300</v>
      </c>
      <c r="H249" s="140">
        <v>150</v>
      </c>
      <c r="I249" s="141"/>
      <c r="J249" s="142">
        <f t="shared" si="40"/>
        <v>0</v>
      </c>
      <c r="K249" s="143"/>
      <c r="L249" s="28"/>
      <c r="M249" s="144" t="s">
        <v>1</v>
      </c>
      <c r="N249" s="145" t="s">
        <v>38</v>
      </c>
      <c r="P249" s="146">
        <f t="shared" si="41"/>
        <v>0</v>
      </c>
      <c r="Q249" s="146">
        <v>0</v>
      </c>
      <c r="R249" s="146">
        <f t="shared" si="42"/>
        <v>0</v>
      </c>
      <c r="S249" s="146">
        <v>0</v>
      </c>
      <c r="T249" s="147">
        <f t="shared" si="43"/>
        <v>0</v>
      </c>
      <c r="AR249" s="148" t="s">
        <v>163</v>
      </c>
      <c r="AT249" s="148" t="s">
        <v>159</v>
      </c>
      <c r="AU249" s="148" t="s">
        <v>80</v>
      </c>
      <c r="AY249" s="13" t="s">
        <v>157</v>
      </c>
      <c r="BE249" s="149">
        <f t="shared" si="44"/>
        <v>0</v>
      </c>
      <c r="BF249" s="149">
        <f t="shared" si="45"/>
        <v>0</v>
      </c>
      <c r="BG249" s="149">
        <f t="shared" si="46"/>
        <v>0</v>
      </c>
      <c r="BH249" s="149">
        <f t="shared" si="47"/>
        <v>0</v>
      </c>
      <c r="BI249" s="149">
        <f t="shared" si="48"/>
        <v>0</v>
      </c>
      <c r="BJ249" s="13" t="s">
        <v>164</v>
      </c>
      <c r="BK249" s="149">
        <f t="shared" si="49"/>
        <v>0</v>
      </c>
      <c r="BL249" s="13" t="s">
        <v>163</v>
      </c>
      <c r="BM249" s="148" t="s">
        <v>555</v>
      </c>
    </row>
    <row r="250" spans="2:65" s="1" customFormat="1" ht="16.5" customHeight="1">
      <c r="B250" s="135"/>
      <c r="C250" s="136" t="s">
        <v>559</v>
      </c>
      <c r="D250" s="136" t="s">
        <v>159</v>
      </c>
      <c r="E250" s="137" t="s">
        <v>2647</v>
      </c>
      <c r="F250" s="138" t="s">
        <v>2648</v>
      </c>
      <c r="G250" s="139" t="s">
        <v>300</v>
      </c>
      <c r="H250" s="140">
        <v>60</v>
      </c>
      <c r="I250" s="141"/>
      <c r="J250" s="142">
        <f t="shared" si="40"/>
        <v>0</v>
      </c>
      <c r="K250" s="143"/>
      <c r="L250" s="28"/>
      <c r="M250" s="144" t="s">
        <v>1</v>
      </c>
      <c r="N250" s="145" t="s">
        <v>38</v>
      </c>
      <c r="P250" s="146">
        <f t="shared" si="41"/>
        <v>0</v>
      </c>
      <c r="Q250" s="146">
        <v>0</v>
      </c>
      <c r="R250" s="146">
        <f t="shared" si="42"/>
        <v>0</v>
      </c>
      <c r="S250" s="146">
        <v>0</v>
      </c>
      <c r="T250" s="147">
        <f t="shared" si="43"/>
        <v>0</v>
      </c>
      <c r="AR250" s="148" t="s">
        <v>163</v>
      </c>
      <c r="AT250" s="148" t="s">
        <v>159</v>
      </c>
      <c r="AU250" s="148" t="s">
        <v>80</v>
      </c>
      <c r="AY250" s="13" t="s">
        <v>157</v>
      </c>
      <c r="BE250" s="149">
        <f t="shared" si="44"/>
        <v>0</v>
      </c>
      <c r="BF250" s="149">
        <f t="shared" si="45"/>
        <v>0</v>
      </c>
      <c r="BG250" s="149">
        <f t="shared" si="46"/>
        <v>0</v>
      </c>
      <c r="BH250" s="149">
        <f t="shared" si="47"/>
        <v>0</v>
      </c>
      <c r="BI250" s="149">
        <f t="shared" si="48"/>
        <v>0</v>
      </c>
      <c r="BJ250" s="13" t="s">
        <v>164</v>
      </c>
      <c r="BK250" s="149">
        <f t="shared" si="49"/>
        <v>0</v>
      </c>
      <c r="BL250" s="13" t="s">
        <v>163</v>
      </c>
      <c r="BM250" s="148" t="s">
        <v>558</v>
      </c>
    </row>
    <row r="251" spans="2:65" s="1" customFormat="1" ht="16.5" customHeight="1">
      <c r="B251" s="135"/>
      <c r="C251" s="136" t="s">
        <v>362</v>
      </c>
      <c r="D251" s="136" t="s">
        <v>159</v>
      </c>
      <c r="E251" s="137" t="s">
        <v>2649</v>
      </c>
      <c r="F251" s="138" t="s">
        <v>2650</v>
      </c>
      <c r="G251" s="139" t="s">
        <v>300</v>
      </c>
      <c r="H251" s="140">
        <v>400</v>
      </c>
      <c r="I251" s="141"/>
      <c r="J251" s="142">
        <f t="shared" si="40"/>
        <v>0</v>
      </c>
      <c r="K251" s="143"/>
      <c r="L251" s="28"/>
      <c r="M251" s="144" t="s">
        <v>1</v>
      </c>
      <c r="N251" s="145" t="s">
        <v>38</v>
      </c>
      <c r="P251" s="146">
        <f t="shared" si="41"/>
        <v>0</v>
      </c>
      <c r="Q251" s="146">
        <v>0</v>
      </c>
      <c r="R251" s="146">
        <f t="shared" si="42"/>
        <v>0</v>
      </c>
      <c r="S251" s="146">
        <v>0</v>
      </c>
      <c r="T251" s="147">
        <f t="shared" si="43"/>
        <v>0</v>
      </c>
      <c r="AR251" s="148" t="s">
        <v>163</v>
      </c>
      <c r="AT251" s="148" t="s">
        <v>159</v>
      </c>
      <c r="AU251" s="148" t="s">
        <v>80</v>
      </c>
      <c r="AY251" s="13" t="s">
        <v>157</v>
      </c>
      <c r="BE251" s="149">
        <f t="shared" si="44"/>
        <v>0</v>
      </c>
      <c r="BF251" s="149">
        <f t="shared" si="45"/>
        <v>0</v>
      </c>
      <c r="BG251" s="149">
        <f t="shared" si="46"/>
        <v>0</v>
      </c>
      <c r="BH251" s="149">
        <f t="shared" si="47"/>
        <v>0</v>
      </c>
      <c r="BI251" s="149">
        <f t="shared" si="48"/>
        <v>0</v>
      </c>
      <c r="BJ251" s="13" t="s">
        <v>164</v>
      </c>
      <c r="BK251" s="149">
        <f t="shared" si="49"/>
        <v>0</v>
      </c>
      <c r="BL251" s="13" t="s">
        <v>163</v>
      </c>
      <c r="BM251" s="148" t="s">
        <v>562</v>
      </c>
    </row>
    <row r="252" spans="2:65" s="1" customFormat="1" ht="16.5" customHeight="1">
      <c r="B252" s="135"/>
      <c r="C252" s="136" t="s">
        <v>566</v>
      </c>
      <c r="D252" s="136" t="s">
        <v>159</v>
      </c>
      <c r="E252" s="137" t="s">
        <v>2651</v>
      </c>
      <c r="F252" s="138" t="s">
        <v>2652</v>
      </c>
      <c r="G252" s="139" t="s">
        <v>300</v>
      </c>
      <c r="H252" s="140">
        <v>100</v>
      </c>
      <c r="I252" s="141"/>
      <c r="J252" s="142">
        <f t="shared" si="40"/>
        <v>0</v>
      </c>
      <c r="K252" s="143"/>
      <c r="L252" s="28"/>
      <c r="M252" s="144" t="s">
        <v>1</v>
      </c>
      <c r="N252" s="145" t="s">
        <v>38</v>
      </c>
      <c r="P252" s="146">
        <f t="shared" si="41"/>
        <v>0</v>
      </c>
      <c r="Q252" s="146">
        <v>0</v>
      </c>
      <c r="R252" s="146">
        <f t="shared" si="42"/>
        <v>0</v>
      </c>
      <c r="S252" s="146">
        <v>0</v>
      </c>
      <c r="T252" s="147">
        <f t="shared" si="43"/>
        <v>0</v>
      </c>
      <c r="AR252" s="148" t="s">
        <v>163</v>
      </c>
      <c r="AT252" s="148" t="s">
        <v>159</v>
      </c>
      <c r="AU252" s="148" t="s">
        <v>80</v>
      </c>
      <c r="AY252" s="13" t="s">
        <v>157</v>
      </c>
      <c r="BE252" s="149">
        <f t="shared" si="44"/>
        <v>0</v>
      </c>
      <c r="BF252" s="149">
        <f t="shared" si="45"/>
        <v>0</v>
      </c>
      <c r="BG252" s="149">
        <f t="shared" si="46"/>
        <v>0</v>
      </c>
      <c r="BH252" s="149">
        <f t="shared" si="47"/>
        <v>0</v>
      </c>
      <c r="BI252" s="149">
        <f t="shared" si="48"/>
        <v>0</v>
      </c>
      <c r="BJ252" s="13" t="s">
        <v>164</v>
      </c>
      <c r="BK252" s="149">
        <f t="shared" si="49"/>
        <v>0</v>
      </c>
      <c r="BL252" s="13" t="s">
        <v>163</v>
      </c>
      <c r="BM252" s="148" t="s">
        <v>565</v>
      </c>
    </row>
    <row r="253" spans="2:65" s="1" customFormat="1" ht="16.5" customHeight="1">
      <c r="B253" s="135"/>
      <c r="C253" s="136" t="s">
        <v>366</v>
      </c>
      <c r="D253" s="136" t="s">
        <v>159</v>
      </c>
      <c r="E253" s="137" t="s">
        <v>2653</v>
      </c>
      <c r="F253" s="138" t="s">
        <v>2654</v>
      </c>
      <c r="G253" s="139" t="s">
        <v>300</v>
      </c>
      <c r="H253" s="140">
        <v>4</v>
      </c>
      <c r="I253" s="141"/>
      <c r="J253" s="142">
        <f t="shared" si="40"/>
        <v>0</v>
      </c>
      <c r="K253" s="143"/>
      <c r="L253" s="28"/>
      <c r="M253" s="144" t="s">
        <v>1</v>
      </c>
      <c r="N253" s="145" t="s">
        <v>38</v>
      </c>
      <c r="P253" s="146">
        <f t="shared" si="41"/>
        <v>0</v>
      </c>
      <c r="Q253" s="146">
        <v>0</v>
      </c>
      <c r="R253" s="146">
        <f t="shared" si="42"/>
        <v>0</v>
      </c>
      <c r="S253" s="146">
        <v>0</v>
      </c>
      <c r="T253" s="147">
        <f t="shared" si="43"/>
        <v>0</v>
      </c>
      <c r="AR253" s="148" t="s">
        <v>163</v>
      </c>
      <c r="AT253" s="148" t="s">
        <v>159</v>
      </c>
      <c r="AU253" s="148" t="s">
        <v>80</v>
      </c>
      <c r="AY253" s="13" t="s">
        <v>157</v>
      </c>
      <c r="BE253" s="149">
        <f t="shared" si="44"/>
        <v>0</v>
      </c>
      <c r="BF253" s="149">
        <f t="shared" si="45"/>
        <v>0</v>
      </c>
      <c r="BG253" s="149">
        <f t="shared" si="46"/>
        <v>0</v>
      </c>
      <c r="BH253" s="149">
        <f t="shared" si="47"/>
        <v>0</v>
      </c>
      <c r="BI253" s="149">
        <f t="shared" si="48"/>
        <v>0</v>
      </c>
      <c r="BJ253" s="13" t="s">
        <v>164</v>
      </c>
      <c r="BK253" s="149">
        <f t="shared" si="49"/>
        <v>0</v>
      </c>
      <c r="BL253" s="13" t="s">
        <v>163</v>
      </c>
      <c r="BM253" s="148" t="s">
        <v>569</v>
      </c>
    </row>
    <row r="254" spans="2:65" s="1" customFormat="1" ht="16.5" customHeight="1">
      <c r="B254" s="135"/>
      <c r="C254" s="136" t="s">
        <v>573</v>
      </c>
      <c r="D254" s="136" t="s">
        <v>159</v>
      </c>
      <c r="E254" s="137" t="s">
        <v>2655</v>
      </c>
      <c r="F254" s="138" t="s">
        <v>2656</v>
      </c>
      <c r="G254" s="139" t="s">
        <v>300</v>
      </c>
      <c r="H254" s="140">
        <v>107</v>
      </c>
      <c r="I254" s="141"/>
      <c r="J254" s="142">
        <f t="shared" si="40"/>
        <v>0</v>
      </c>
      <c r="K254" s="143"/>
      <c r="L254" s="28"/>
      <c r="M254" s="144" t="s">
        <v>1</v>
      </c>
      <c r="N254" s="145" t="s">
        <v>38</v>
      </c>
      <c r="P254" s="146">
        <f t="shared" si="41"/>
        <v>0</v>
      </c>
      <c r="Q254" s="146">
        <v>0</v>
      </c>
      <c r="R254" s="146">
        <f t="shared" si="42"/>
        <v>0</v>
      </c>
      <c r="S254" s="146">
        <v>0</v>
      </c>
      <c r="T254" s="147">
        <f t="shared" si="43"/>
        <v>0</v>
      </c>
      <c r="AR254" s="148" t="s">
        <v>163</v>
      </c>
      <c r="AT254" s="148" t="s">
        <v>159</v>
      </c>
      <c r="AU254" s="148" t="s">
        <v>80</v>
      </c>
      <c r="AY254" s="13" t="s">
        <v>157</v>
      </c>
      <c r="BE254" s="149">
        <f t="shared" si="44"/>
        <v>0</v>
      </c>
      <c r="BF254" s="149">
        <f t="shared" si="45"/>
        <v>0</v>
      </c>
      <c r="BG254" s="149">
        <f t="shared" si="46"/>
        <v>0</v>
      </c>
      <c r="BH254" s="149">
        <f t="shared" si="47"/>
        <v>0</v>
      </c>
      <c r="BI254" s="149">
        <f t="shared" si="48"/>
        <v>0</v>
      </c>
      <c r="BJ254" s="13" t="s">
        <v>164</v>
      </c>
      <c r="BK254" s="149">
        <f t="shared" si="49"/>
        <v>0</v>
      </c>
      <c r="BL254" s="13" t="s">
        <v>163</v>
      </c>
      <c r="BM254" s="148" t="s">
        <v>572</v>
      </c>
    </row>
    <row r="255" spans="2:65" s="1" customFormat="1" ht="16.5" customHeight="1">
      <c r="B255" s="135"/>
      <c r="C255" s="136" t="s">
        <v>369</v>
      </c>
      <c r="D255" s="136" t="s">
        <v>159</v>
      </c>
      <c r="E255" s="137" t="s">
        <v>2657</v>
      </c>
      <c r="F255" s="138" t="s">
        <v>2658</v>
      </c>
      <c r="G255" s="139" t="s">
        <v>300</v>
      </c>
      <c r="H255" s="140">
        <v>230</v>
      </c>
      <c r="I255" s="141"/>
      <c r="J255" s="142">
        <f t="shared" si="40"/>
        <v>0</v>
      </c>
      <c r="K255" s="143"/>
      <c r="L255" s="28"/>
      <c r="M255" s="144" t="s">
        <v>1</v>
      </c>
      <c r="N255" s="145" t="s">
        <v>38</v>
      </c>
      <c r="P255" s="146">
        <f t="shared" si="41"/>
        <v>0</v>
      </c>
      <c r="Q255" s="146">
        <v>0</v>
      </c>
      <c r="R255" s="146">
        <f t="shared" si="42"/>
        <v>0</v>
      </c>
      <c r="S255" s="146">
        <v>0</v>
      </c>
      <c r="T255" s="147">
        <f t="shared" si="43"/>
        <v>0</v>
      </c>
      <c r="AR255" s="148" t="s">
        <v>163</v>
      </c>
      <c r="AT255" s="148" t="s">
        <v>159</v>
      </c>
      <c r="AU255" s="148" t="s">
        <v>80</v>
      </c>
      <c r="AY255" s="13" t="s">
        <v>157</v>
      </c>
      <c r="BE255" s="149">
        <f t="shared" si="44"/>
        <v>0</v>
      </c>
      <c r="BF255" s="149">
        <f t="shared" si="45"/>
        <v>0</v>
      </c>
      <c r="BG255" s="149">
        <f t="shared" si="46"/>
        <v>0</v>
      </c>
      <c r="BH255" s="149">
        <f t="shared" si="47"/>
        <v>0</v>
      </c>
      <c r="BI255" s="149">
        <f t="shared" si="48"/>
        <v>0</v>
      </c>
      <c r="BJ255" s="13" t="s">
        <v>164</v>
      </c>
      <c r="BK255" s="149">
        <f t="shared" si="49"/>
        <v>0</v>
      </c>
      <c r="BL255" s="13" t="s">
        <v>163</v>
      </c>
      <c r="BM255" s="148" t="s">
        <v>576</v>
      </c>
    </row>
    <row r="256" spans="2:65" s="1" customFormat="1" ht="16.5" customHeight="1">
      <c r="B256" s="135"/>
      <c r="C256" s="136" t="s">
        <v>580</v>
      </c>
      <c r="D256" s="136" t="s">
        <v>159</v>
      </c>
      <c r="E256" s="137" t="s">
        <v>2659</v>
      </c>
      <c r="F256" s="138" t="s">
        <v>2660</v>
      </c>
      <c r="G256" s="139" t="s">
        <v>300</v>
      </c>
      <c r="H256" s="140">
        <v>2</v>
      </c>
      <c r="I256" s="141"/>
      <c r="J256" s="142">
        <f t="shared" si="40"/>
        <v>0</v>
      </c>
      <c r="K256" s="143"/>
      <c r="L256" s="28"/>
      <c r="M256" s="144" t="s">
        <v>1</v>
      </c>
      <c r="N256" s="145" t="s">
        <v>38</v>
      </c>
      <c r="P256" s="146">
        <f t="shared" si="41"/>
        <v>0</v>
      </c>
      <c r="Q256" s="146">
        <v>0</v>
      </c>
      <c r="R256" s="146">
        <f t="shared" si="42"/>
        <v>0</v>
      </c>
      <c r="S256" s="146">
        <v>0</v>
      </c>
      <c r="T256" s="147">
        <f t="shared" si="43"/>
        <v>0</v>
      </c>
      <c r="AR256" s="148" t="s">
        <v>163</v>
      </c>
      <c r="AT256" s="148" t="s">
        <v>159</v>
      </c>
      <c r="AU256" s="148" t="s">
        <v>80</v>
      </c>
      <c r="AY256" s="13" t="s">
        <v>157</v>
      </c>
      <c r="BE256" s="149">
        <f t="shared" si="44"/>
        <v>0</v>
      </c>
      <c r="BF256" s="149">
        <f t="shared" si="45"/>
        <v>0</v>
      </c>
      <c r="BG256" s="149">
        <f t="shared" si="46"/>
        <v>0</v>
      </c>
      <c r="BH256" s="149">
        <f t="shared" si="47"/>
        <v>0</v>
      </c>
      <c r="BI256" s="149">
        <f t="shared" si="48"/>
        <v>0</v>
      </c>
      <c r="BJ256" s="13" t="s">
        <v>164</v>
      </c>
      <c r="BK256" s="149">
        <f t="shared" si="49"/>
        <v>0</v>
      </c>
      <c r="BL256" s="13" t="s">
        <v>163</v>
      </c>
      <c r="BM256" s="148" t="s">
        <v>579</v>
      </c>
    </row>
    <row r="257" spans="2:65" s="1" customFormat="1" ht="16.5" customHeight="1">
      <c r="B257" s="135"/>
      <c r="C257" s="136" t="s">
        <v>373</v>
      </c>
      <c r="D257" s="136" t="s">
        <v>159</v>
      </c>
      <c r="E257" s="137" t="s">
        <v>2661</v>
      </c>
      <c r="F257" s="138" t="s">
        <v>2662</v>
      </c>
      <c r="G257" s="139" t="s">
        <v>300</v>
      </c>
      <c r="H257" s="140">
        <v>4</v>
      </c>
      <c r="I257" s="141"/>
      <c r="J257" s="142">
        <f t="shared" si="40"/>
        <v>0</v>
      </c>
      <c r="K257" s="143"/>
      <c r="L257" s="28"/>
      <c r="M257" s="144" t="s">
        <v>1</v>
      </c>
      <c r="N257" s="145" t="s">
        <v>38</v>
      </c>
      <c r="P257" s="146">
        <f t="shared" si="41"/>
        <v>0</v>
      </c>
      <c r="Q257" s="146">
        <v>0</v>
      </c>
      <c r="R257" s="146">
        <f t="shared" si="42"/>
        <v>0</v>
      </c>
      <c r="S257" s="146">
        <v>0</v>
      </c>
      <c r="T257" s="147">
        <f t="shared" si="43"/>
        <v>0</v>
      </c>
      <c r="AR257" s="148" t="s">
        <v>163</v>
      </c>
      <c r="AT257" s="148" t="s">
        <v>159</v>
      </c>
      <c r="AU257" s="148" t="s">
        <v>80</v>
      </c>
      <c r="AY257" s="13" t="s">
        <v>157</v>
      </c>
      <c r="BE257" s="149">
        <f t="shared" si="44"/>
        <v>0</v>
      </c>
      <c r="BF257" s="149">
        <f t="shared" si="45"/>
        <v>0</v>
      </c>
      <c r="BG257" s="149">
        <f t="shared" si="46"/>
        <v>0</v>
      </c>
      <c r="BH257" s="149">
        <f t="shared" si="47"/>
        <v>0</v>
      </c>
      <c r="BI257" s="149">
        <f t="shared" si="48"/>
        <v>0</v>
      </c>
      <c r="BJ257" s="13" t="s">
        <v>164</v>
      </c>
      <c r="BK257" s="149">
        <f t="shared" si="49"/>
        <v>0</v>
      </c>
      <c r="BL257" s="13" t="s">
        <v>163</v>
      </c>
      <c r="BM257" s="148" t="s">
        <v>583</v>
      </c>
    </row>
    <row r="258" spans="2:65" s="1" customFormat="1" ht="16.5" customHeight="1">
      <c r="B258" s="135"/>
      <c r="C258" s="136" t="s">
        <v>587</v>
      </c>
      <c r="D258" s="136" t="s">
        <v>159</v>
      </c>
      <c r="E258" s="137" t="s">
        <v>2663</v>
      </c>
      <c r="F258" s="138" t="s">
        <v>2664</v>
      </c>
      <c r="G258" s="139" t="s">
        <v>300</v>
      </c>
      <c r="H258" s="140">
        <v>8</v>
      </c>
      <c r="I258" s="141"/>
      <c r="J258" s="142">
        <f t="shared" si="40"/>
        <v>0</v>
      </c>
      <c r="K258" s="143"/>
      <c r="L258" s="28"/>
      <c r="M258" s="144" t="s">
        <v>1</v>
      </c>
      <c r="N258" s="145" t="s">
        <v>38</v>
      </c>
      <c r="P258" s="146">
        <f t="shared" si="41"/>
        <v>0</v>
      </c>
      <c r="Q258" s="146">
        <v>0</v>
      </c>
      <c r="R258" s="146">
        <f t="shared" si="42"/>
        <v>0</v>
      </c>
      <c r="S258" s="146">
        <v>0</v>
      </c>
      <c r="T258" s="147">
        <f t="shared" si="43"/>
        <v>0</v>
      </c>
      <c r="AR258" s="148" t="s">
        <v>163</v>
      </c>
      <c r="AT258" s="148" t="s">
        <v>159</v>
      </c>
      <c r="AU258" s="148" t="s">
        <v>80</v>
      </c>
      <c r="AY258" s="13" t="s">
        <v>157</v>
      </c>
      <c r="BE258" s="149">
        <f t="shared" si="44"/>
        <v>0</v>
      </c>
      <c r="BF258" s="149">
        <f t="shared" si="45"/>
        <v>0</v>
      </c>
      <c r="BG258" s="149">
        <f t="shared" si="46"/>
        <v>0</v>
      </c>
      <c r="BH258" s="149">
        <f t="shared" si="47"/>
        <v>0</v>
      </c>
      <c r="BI258" s="149">
        <f t="shared" si="48"/>
        <v>0</v>
      </c>
      <c r="BJ258" s="13" t="s">
        <v>164</v>
      </c>
      <c r="BK258" s="149">
        <f t="shared" si="49"/>
        <v>0</v>
      </c>
      <c r="BL258" s="13" t="s">
        <v>163</v>
      </c>
      <c r="BM258" s="148" t="s">
        <v>586</v>
      </c>
    </row>
    <row r="259" spans="2:65" s="1" customFormat="1" ht="21.75" customHeight="1">
      <c r="B259" s="135"/>
      <c r="C259" s="136" t="s">
        <v>376</v>
      </c>
      <c r="D259" s="136" t="s">
        <v>159</v>
      </c>
      <c r="E259" s="137" t="s">
        <v>2665</v>
      </c>
      <c r="F259" s="138" t="s">
        <v>2666</v>
      </c>
      <c r="G259" s="139" t="s">
        <v>300</v>
      </c>
      <c r="H259" s="140">
        <v>45</v>
      </c>
      <c r="I259" s="141"/>
      <c r="J259" s="142">
        <f t="shared" si="40"/>
        <v>0</v>
      </c>
      <c r="K259" s="143"/>
      <c r="L259" s="28"/>
      <c r="M259" s="144" t="s">
        <v>1</v>
      </c>
      <c r="N259" s="145" t="s">
        <v>38</v>
      </c>
      <c r="P259" s="146">
        <f t="shared" si="41"/>
        <v>0</v>
      </c>
      <c r="Q259" s="146">
        <v>0</v>
      </c>
      <c r="R259" s="146">
        <f t="shared" si="42"/>
        <v>0</v>
      </c>
      <c r="S259" s="146">
        <v>0</v>
      </c>
      <c r="T259" s="147">
        <f t="shared" si="43"/>
        <v>0</v>
      </c>
      <c r="AR259" s="148" t="s">
        <v>163</v>
      </c>
      <c r="AT259" s="148" t="s">
        <v>159</v>
      </c>
      <c r="AU259" s="148" t="s">
        <v>80</v>
      </c>
      <c r="AY259" s="13" t="s">
        <v>157</v>
      </c>
      <c r="BE259" s="149">
        <f t="shared" si="44"/>
        <v>0</v>
      </c>
      <c r="BF259" s="149">
        <f t="shared" si="45"/>
        <v>0</v>
      </c>
      <c r="BG259" s="149">
        <f t="shared" si="46"/>
        <v>0</v>
      </c>
      <c r="BH259" s="149">
        <f t="shared" si="47"/>
        <v>0</v>
      </c>
      <c r="BI259" s="149">
        <f t="shared" si="48"/>
        <v>0</v>
      </c>
      <c r="BJ259" s="13" t="s">
        <v>164</v>
      </c>
      <c r="BK259" s="149">
        <f t="shared" si="49"/>
        <v>0</v>
      </c>
      <c r="BL259" s="13" t="s">
        <v>163</v>
      </c>
      <c r="BM259" s="148" t="s">
        <v>590</v>
      </c>
    </row>
    <row r="260" spans="2:65" s="1" customFormat="1" ht="16.5" customHeight="1">
      <c r="B260" s="135"/>
      <c r="C260" s="136" t="s">
        <v>594</v>
      </c>
      <c r="D260" s="136" t="s">
        <v>159</v>
      </c>
      <c r="E260" s="137" t="s">
        <v>2667</v>
      </c>
      <c r="F260" s="138" t="s">
        <v>2668</v>
      </c>
      <c r="G260" s="139" t="s">
        <v>300</v>
      </c>
      <c r="H260" s="140">
        <v>14</v>
      </c>
      <c r="I260" s="141"/>
      <c r="J260" s="142">
        <f t="shared" si="40"/>
        <v>0</v>
      </c>
      <c r="K260" s="143"/>
      <c r="L260" s="28"/>
      <c r="M260" s="144" t="s">
        <v>1</v>
      </c>
      <c r="N260" s="145" t="s">
        <v>38</v>
      </c>
      <c r="P260" s="146">
        <f t="shared" si="41"/>
        <v>0</v>
      </c>
      <c r="Q260" s="146">
        <v>0</v>
      </c>
      <c r="R260" s="146">
        <f t="shared" si="42"/>
        <v>0</v>
      </c>
      <c r="S260" s="146">
        <v>0</v>
      </c>
      <c r="T260" s="147">
        <f t="shared" si="43"/>
        <v>0</v>
      </c>
      <c r="AR260" s="148" t="s">
        <v>163</v>
      </c>
      <c r="AT260" s="148" t="s">
        <v>159</v>
      </c>
      <c r="AU260" s="148" t="s">
        <v>80</v>
      </c>
      <c r="AY260" s="13" t="s">
        <v>157</v>
      </c>
      <c r="BE260" s="149">
        <f t="shared" si="44"/>
        <v>0</v>
      </c>
      <c r="BF260" s="149">
        <f t="shared" si="45"/>
        <v>0</v>
      </c>
      <c r="BG260" s="149">
        <f t="shared" si="46"/>
        <v>0</v>
      </c>
      <c r="BH260" s="149">
        <f t="shared" si="47"/>
        <v>0</v>
      </c>
      <c r="BI260" s="149">
        <f t="shared" si="48"/>
        <v>0</v>
      </c>
      <c r="BJ260" s="13" t="s">
        <v>164</v>
      </c>
      <c r="BK260" s="149">
        <f t="shared" si="49"/>
        <v>0</v>
      </c>
      <c r="BL260" s="13" t="s">
        <v>163</v>
      </c>
      <c r="BM260" s="148" t="s">
        <v>593</v>
      </c>
    </row>
    <row r="261" spans="2:65" s="1" customFormat="1" ht="16.5" customHeight="1">
      <c r="B261" s="135"/>
      <c r="C261" s="136" t="s">
        <v>380</v>
      </c>
      <c r="D261" s="136" t="s">
        <v>159</v>
      </c>
      <c r="E261" s="137" t="s">
        <v>2669</v>
      </c>
      <c r="F261" s="138" t="s">
        <v>2670</v>
      </c>
      <c r="G261" s="139" t="s">
        <v>300</v>
      </c>
      <c r="H261" s="140">
        <v>20</v>
      </c>
      <c r="I261" s="141"/>
      <c r="J261" s="142">
        <f t="shared" si="40"/>
        <v>0</v>
      </c>
      <c r="K261" s="143"/>
      <c r="L261" s="28"/>
      <c r="M261" s="144" t="s">
        <v>1</v>
      </c>
      <c r="N261" s="145" t="s">
        <v>38</v>
      </c>
      <c r="P261" s="146">
        <f t="shared" si="41"/>
        <v>0</v>
      </c>
      <c r="Q261" s="146">
        <v>0</v>
      </c>
      <c r="R261" s="146">
        <f t="shared" si="42"/>
        <v>0</v>
      </c>
      <c r="S261" s="146">
        <v>0</v>
      </c>
      <c r="T261" s="147">
        <f t="shared" si="43"/>
        <v>0</v>
      </c>
      <c r="AR261" s="148" t="s">
        <v>163</v>
      </c>
      <c r="AT261" s="148" t="s">
        <v>159</v>
      </c>
      <c r="AU261" s="148" t="s">
        <v>80</v>
      </c>
      <c r="AY261" s="13" t="s">
        <v>157</v>
      </c>
      <c r="BE261" s="149">
        <f t="shared" si="44"/>
        <v>0</v>
      </c>
      <c r="BF261" s="149">
        <f t="shared" si="45"/>
        <v>0</v>
      </c>
      <c r="BG261" s="149">
        <f t="shared" si="46"/>
        <v>0</v>
      </c>
      <c r="BH261" s="149">
        <f t="shared" si="47"/>
        <v>0</v>
      </c>
      <c r="BI261" s="149">
        <f t="shared" si="48"/>
        <v>0</v>
      </c>
      <c r="BJ261" s="13" t="s">
        <v>164</v>
      </c>
      <c r="BK261" s="149">
        <f t="shared" si="49"/>
        <v>0</v>
      </c>
      <c r="BL261" s="13" t="s">
        <v>163</v>
      </c>
      <c r="BM261" s="148" t="s">
        <v>598</v>
      </c>
    </row>
    <row r="262" spans="2:65" s="1" customFormat="1" ht="16.5" customHeight="1">
      <c r="B262" s="135"/>
      <c r="C262" s="136" t="s">
        <v>602</v>
      </c>
      <c r="D262" s="136" t="s">
        <v>159</v>
      </c>
      <c r="E262" s="137" t="s">
        <v>2671</v>
      </c>
      <c r="F262" s="138" t="s">
        <v>2672</v>
      </c>
      <c r="G262" s="139" t="s">
        <v>300</v>
      </c>
      <c r="H262" s="140">
        <v>31</v>
      </c>
      <c r="I262" s="141"/>
      <c r="J262" s="142">
        <f t="shared" si="40"/>
        <v>0</v>
      </c>
      <c r="K262" s="143"/>
      <c r="L262" s="28"/>
      <c r="M262" s="144" t="s">
        <v>1</v>
      </c>
      <c r="N262" s="145" t="s">
        <v>38</v>
      </c>
      <c r="P262" s="146">
        <f t="shared" si="41"/>
        <v>0</v>
      </c>
      <c r="Q262" s="146">
        <v>0</v>
      </c>
      <c r="R262" s="146">
        <f t="shared" si="42"/>
        <v>0</v>
      </c>
      <c r="S262" s="146">
        <v>0</v>
      </c>
      <c r="T262" s="147">
        <f t="shared" si="43"/>
        <v>0</v>
      </c>
      <c r="AR262" s="148" t="s">
        <v>163</v>
      </c>
      <c r="AT262" s="148" t="s">
        <v>159</v>
      </c>
      <c r="AU262" s="148" t="s">
        <v>80</v>
      </c>
      <c r="AY262" s="13" t="s">
        <v>157</v>
      </c>
      <c r="BE262" s="149">
        <f t="shared" si="44"/>
        <v>0</v>
      </c>
      <c r="BF262" s="149">
        <f t="shared" si="45"/>
        <v>0</v>
      </c>
      <c r="BG262" s="149">
        <f t="shared" si="46"/>
        <v>0</v>
      </c>
      <c r="BH262" s="149">
        <f t="shared" si="47"/>
        <v>0</v>
      </c>
      <c r="BI262" s="149">
        <f t="shared" si="48"/>
        <v>0</v>
      </c>
      <c r="BJ262" s="13" t="s">
        <v>164</v>
      </c>
      <c r="BK262" s="149">
        <f t="shared" si="49"/>
        <v>0</v>
      </c>
      <c r="BL262" s="13" t="s">
        <v>163</v>
      </c>
      <c r="BM262" s="148" t="s">
        <v>601</v>
      </c>
    </row>
    <row r="263" spans="2:65" s="1" customFormat="1" ht="16.5" customHeight="1">
      <c r="B263" s="135"/>
      <c r="C263" s="136" t="s">
        <v>383</v>
      </c>
      <c r="D263" s="136" t="s">
        <v>159</v>
      </c>
      <c r="E263" s="137" t="s">
        <v>2673</v>
      </c>
      <c r="F263" s="138" t="s">
        <v>2674</v>
      </c>
      <c r="G263" s="139" t="s">
        <v>300</v>
      </c>
      <c r="H263" s="140">
        <v>204</v>
      </c>
      <c r="I263" s="141"/>
      <c r="J263" s="142">
        <f t="shared" si="40"/>
        <v>0</v>
      </c>
      <c r="K263" s="143"/>
      <c r="L263" s="28"/>
      <c r="M263" s="144" t="s">
        <v>1</v>
      </c>
      <c r="N263" s="145" t="s">
        <v>38</v>
      </c>
      <c r="P263" s="146">
        <f t="shared" si="41"/>
        <v>0</v>
      </c>
      <c r="Q263" s="146">
        <v>0</v>
      </c>
      <c r="R263" s="146">
        <f t="shared" si="42"/>
        <v>0</v>
      </c>
      <c r="S263" s="146">
        <v>0</v>
      </c>
      <c r="T263" s="147">
        <f t="shared" si="43"/>
        <v>0</v>
      </c>
      <c r="AR263" s="148" t="s">
        <v>163</v>
      </c>
      <c r="AT263" s="148" t="s">
        <v>159</v>
      </c>
      <c r="AU263" s="148" t="s">
        <v>80</v>
      </c>
      <c r="AY263" s="13" t="s">
        <v>157</v>
      </c>
      <c r="BE263" s="149">
        <f t="shared" si="44"/>
        <v>0</v>
      </c>
      <c r="BF263" s="149">
        <f t="shared" si="45"/>
        <v>0</v>
      </c>
      <c r="BG263" s="149">
        <f t="shared" si="46"/>
        <v>0</v>
      </c>
      <c r="BH263" s="149">
        <f t="shared" si="47"/>
        <v>0</v>
      </c>
      <c r="BI263" s="149">
        <f t="shared" si="48"/>
        <v>0</v>
      </c>
      <c r="BJ263" s="13" t="s">
        <v>164</v>
      </c>
      <c r="BK263" s="149">
        <f t="shared" si="49"/>
        <v>0</v>
      </c>
      <c r="BL263" s="13" t="s">
        <v>163</v>
      </c>
      <c r="BM263" s="148" t="s">
        <v>605</v>
      </c>
    </row>
    <row r="264" spans="2:65" s="1" customFormat="1" ht="16.5" customHeight="1">
      <c r="B264" s="135"/>
      <c r="C264" s="136" t="s">
        <v>609</v>
      </c>
      <c r="D264" s="136" t="s">
        <v>159</v>
      </c>
      <c r="E264" s="137" t="s">
        <v>2675</v>
      </c>
      <c r="F264" s="138" t="s">
        <v>2676</v>
      </c>
      <c r="G264" s="139" t="s">
        <v>300</v>
      </c>
      <c r="H264" s="140">
        <v>25</v>
      </c>
      <c r="I264" s="141"/>
      <c r="J264" s="142">
        <f t="shared" si="40"/>
        <v>0</v>
      </c>
      <c r="K264" s="143"/>
      <c r="L264" s="28"/>
      <c r="M264" s="144" t="s">
        <v>1</v>
      </c>
      <c r="N264" s="145" t="s">
        <v>38</v>
      </c>
      <c r="P264" s="146">
        <f t="shared" si="41"/>
        <v>0</v>
      </c>
      <c r="Q264" s="146">
        <v>0</v>
      </c>
      <c r="R264" s="146">
        <f t="shared" si="42"/>
        <v>0</v>
      </c>
      <c r="S264" s="146">
        <v>0</v>
      </c>
      <c r="T264" s="147">
        <f t="shared" si="43"/>
        <v>0</v>
      </c>
      <c r="AR264" s="148" t="s">
        <v>163</v>
      </c>
      <c r="AT264" s="148" t="s">
        <v>159</v>
      </c>
      <c r="AU264" s="148" t="s">
        <v>80</v>
      </c>
      <c r="AY264" s="13" t="s">
        <v>157</v>
      </c>
      <c r="BE264" s="149">
        <f t="shared" si="44"/>
        <v>0</v>
      </c>
      <c r="BF264" s="149">
        <f t="shared" si="45"/>
        <v>0</v>
      </c>
      <c r="BG264" s="149">
        <f t="shared" si="46"/>
        <v>0</v>
      </c>
      <c r="BH264" s="149">
        <f t="shared" si="47"/>
        <v>0</v>
      </c>
      <c r="BI264" s="149">
        <f t="shared" si="48"/>
        <v>0</v>
      </c>
      <c r="BJ264" s="13" t="s">
        <v>164</v>
      </c>
      <c r="BK264" s="149">
        <f t="shared" si="49"/>
        <v>0</v>
      </c>
      <c r="BL264" s="13" t="s">
        <v>163</v>
      </c>
      <c r="BM264" s="148" t="s">
        <v>608</v>
      </c>
    </row>
    <row r="265" spans="2:65" s="1" customFormat="1" ht="21.75" customHeight="1">
      <c r="B265" s="135"/>
      <c r="C265" s="136" t="s">
        <v>387</v>
      </c>
      <c r="D265" s="136" t="s">
        <v>159</v>
      </c>
      <c r="E265" s="137" t="s">
        <v>2677</v>
      </c>
      <c r="F265" s="138" t="s">
        <v>2678</v>
      </c>
      <c r="G265" s="139" t="s">
        <v>300</v>
      </c>
      <c r="H265" s="140">
        <v>12</v>
      </c>
      <c r="I265" s="141"/>
      <c r="J265" s="142">
        <f t="shared" si="40"/>
        <v>0</v>
      </c>
      <c r="K265" s="143"/>
      <c r="L265" s="28"/>
      <c r="M265" s="144" t="s">
        <v>1</v>
      </c>
      <c r="N265" s="145" t="s">
        <v>38</v>
      </c>
      <c r="P265" s="146">
        <f t="shared" si="41"/>
        <v>0</v>
      </c>
      <c r="Q265" s="146">
        <v>0</v>
      </c>
      <c r="R265" s="146">
        <f t="shared" si="42"/>
        <v>0</v>
      </c>
      <c r="S265" s="146">
        <v>0</v>
      </c>
      <c r="T265" s="147">
        <f t="shared" si="43"/>
        <v>0</v>
      </c>
      <c r="AR265" s="148" t="s">
        <v>163</v>
      </c>
      <c r="AT265" s="148" t="s">
        <v>159</v>
      </c>
      <c r="AU265" s="148" t="s">
        <v>80</v>
      </c>
      <c r="AY265" s="13" t="s">
        <v>157</v>
      </c>
      <c r="BE265" s="149">
        <f t="shared" si="44"/>
        <v>0</v>
      </c>
      <c r="BF265" s="149">
        <f t="shared" si="45"/>
        <v>0</v>
      </c>
      <c r="BG265" s="149">
        <f t="shared" si="46"/>
        <v>0</v>
      </c>
      <c r="BH265" s="149">
        <f t="shared" si="47"/>
        <v>0</v>
      </c>
      <c r="BI265" s="149">
        <f t="shared" si="48"/>
        <v>0</v>
      </c>
      <c r="BJ265" s="13" t="s">
        <v>164</v>
      </c>
      <c r="BK265" s="149">
        <f t="shared" si="49"/>
        <v>0</v>
      </c>
      <c r="BL265" s="13" t="s">
        <v>163</v>
      </c>
      <c r="BM265" s="148" t="s">
        <v>612</v>
      </c>
    </row>
    <row r="266" spans="2:65" s="1" customFormat="1" ht="16.5" customHeight="1">
      <c r="B266" s="135"/>
      <c r="C266" s="136" t="s">
        <v>616</v>
      </c>
      <c r="D266" s="136" t="s">
        <v>159</v>
      </c>
      <c r="E266" s="137" t="s">
        <v>2679</v>
      </c>
      <c r="F266" s="138" t="s">
        <v>2623</v>
      </c>
      <c r="G266" s="139" t="s">
        <v>727</v>
      </c>
      <c r="H266" s="161"/>
      <c r="I266" s="141"/>
      <c r="J266" s="142">
        <f t="shared" si="40"/>
        <v>0</v>
      </c>
      <c r="K266" s="143"/>
      <c r="L266" s="28"/>
      <c r="M266" s="144" t="s">
        <v>1</v>
      </c>
      <c r="N266" s="145" t="s">
        <v>38</v>
      </c>
      <c r="P266" s="146">
        <f t="shared" si="41"/>
        <v>0</v>
      </c>
      <c r="Q266" s="146">
        <v>0</v>
      </c>
      <c r="R266" s="146">
        <f t="shared" si="42"/>
        <v>0</v>
      </c>
      <c r="S266" s="146">
        <v>0</v>
      </c>
      <c r="T266" s="147">
        <f t="shared" si="43"/>
        <v>0</v>
      </c>
      <c r="AR266" s="148" t="s">
        <v>163</v>
      </c>
      <c r="AT266" s="148" t="s">
        <v>159</v>
      </c>
      <c r="AU266" s="148" t="s">
        <v>80</v>
      </c>
      <c r="AY266" s="13" t="s">
        <v>157</v>
      </c>
      <c r="BE266" s="149">
        <f t="shared" si="44"/>
        <v>0</v>
      </c>
      <c r="BF266" s="149">
        <f t="shared" si="45"/>
        <v>0</v>
      </c>
      <c r="BG266" s="149">
        <f t="shared" si="46"/>
        <v>0</v>
      </c>
      <c r="BH266" s="149">
        <f t="shared" si="47"/>
        <v>0</v>
      </c>
      <c r="BI266" s="149">
        <f t="shared" si="48"/>
        <v>0</v>
      </c>
      <c r="BJ266" s="13" t="s">
        <v>164</v>
      </c>
      <c r="BK266" s="149">
        <f t="shared" si="49"/>
        <v>0</v>
      </c>
      <c r="BL266" s="13" t="s">
        <v>163</v>
      </c>
      <c r="BM266" s="148" t="s">
        <v>615</v>
      </c>
    </row>
    <row r="267" spans="2:65" s="1" customFormat="1" ht="16.5" customHeight="1">
      <c r="B267" s="135"/>
      <c r="C267" s="136" t="s">
        <v>390</v>
      </c>
      <c r="D267" s="136" t="s">
        <v>159</v>
      </c>
      <c r="E267" s="137" t="s">
        <v>2680</v>
      </c>
      <c r="F267" s="138" t="s">
        <v>2624</v>
      </c>
      <c r="G267" s="139" t="s">
        <v>727</v>
      </c>
      <c r="H267" s="161"/>
      <c r="I267" s="141"/>
      <c r="J267" s="142">
        <f t="shared" si="40"/>
        <v>0</v>
      </c>
      <c r="K267" s="143"/>
      <c r="L267" s="28"/>
      <c r="M267" s="144" t="s">
        <v>1</v>
      </c>
      <c r="N267" s="145" t="s">
        <v>38</v>
      </c>
      <c r="P267" s="146">
        <f t="shared" si="41"/>
        <v>0</v>
      </c>
      <c r="Q267" s="146">
        <v>0</v>
      </c>
      <c r="R267" s="146">
        <f t="shared" si="42"/>
        <v>0</v>
      </c>
      <c r="S267" s="146">
        <v>0</v>
      </c>
      <c r="T267" s="147">
        <f t="shared" si="43"/>
        <v>0</v>
      </c>
      <c r="AR267" s="148" t="s">
        <v>163</v>
      </c>
      <c r="AT267" s="148" t="s">
        <v>159</v>
      </c>
      <c r="AU267" s="148" t="s">
        <v>80</v>
      </c>
      <c r="AY267" s="13" t="s">
        <v>157</v>
      </c>
      <c r="BE267" s="149">
        <f t="shared" si="44"/>
        <v>0</v>
      </c>
      <c r="BF267" s="149">
        <f t="shared" si="45"/>
        <v>0</v>
      </c>
      <c r="BG267" s="149">
        <f t="shared" si="46"/>
        <v>0</v>
      </c>
      <c r="BH267" s="149">
        <f t="shared" si="47"/>
        <v>0</v>
      </c>
      <c r="BI267" s="149">
        <f t="shared" si="48"/>
        <v>0</v>
      </c>
      <c r="BJ267" s="13" t="s">
        <v>164</v>
      </c>
      <c r="BK267" s="149">
        <f t="shared" si="49"/>
        <v>0</v>
      </c>
      <c r="BL267" s="13" t="s">
        <v>163</v>
      </c>
      <c r="BM267" s="148" t="s">
        <v>619</v>
      </c>
    </row>
    <row r="268" spans="2:65" s="11" customFormat="1" ht="25.9" customHeight="1">
      <c r="B268" s="123"/>
      <c r="D268" s="124" t="s">
        <v>71</v>
      </c>
      <c r="E268" s="125" t="s">
        <v>2681</v>
      </c>
      <c r="F268" s="125" t="s">
        <v>2682</v>
      </c>
      <c r="I268" s="126"/>
      <c r="J268" s="127">
        <f>BK268</f>
        <v>0</v>
      </c>
      <c r="L268" s="123"/>
      <c r="M268" s="128"/>
      <c r="P268" s="129">
        <f>SUM(P269:P291)</f>
        <v>0</v>
      </c>
      <c r="R268" s="129">
        <f>SUM(R269:R291)</f>
        <v>0</v>
      </c>
      <c r="T268" s="130">
        <f>SUM(T269:T291)</f>
        <v>0</v>
      </c>
      <c r="AR268" s="124" t="s">
        <v>80</v>
      </c>
      <c r="AT268" s="131" t="s">
        <v>71</v>
      </c>
      <c r="AU268" s="131" t="s">
        <v>72</v>
      </c>
      <c r="AY268" s="124" t="s">
        <v>157</v>
      </c>
      <c r="BK268" s="132">
        <f>SUM(BK269:BK291)</f>
        <v>0</v>
      </c>
    </row>
    <row r="269" spans="2:65" s="1" customFormat="1" ht="16.5" customHeight="1">
      <c r="B269" s="135"/>
      <c r="C269" s="150" t="s">
        <v>623</v>
      </c>
      <c r="D269" s="150" t="s">
        <v>276</v>
      </c>
      <c r="E269" s="151" t="s">
        <v>2683</v>
      </c>
      <c r="F269" s="152" t="s">
        <v>2684</v>
      </c>
      <c r="G269" s="153" t="s">
        <v>300</v>
      </c>
      <c r="H269" s="154">
        <v>54</v>
      </c>
      <c r="I269" s="155"/>
      <c r="J269" s="156">
        <f t="shared" ref="J269:J291" si="50">ROUND(I269*H269,2)</f>
        <v>0</v>
      </c>
      <c r="K269" s="157"/>
      <c r="L269" s="158"/>
      <c r="M269" s="159" t="s">
        <v>1</v>
      </c>
      <c r="N269" s="160" t="s">
        <v>38</v>
      </c>
      <c r="P269" s="146">
        <f t="shared" ref="P269:P291" si="51">O269*H269</f>
        <v>0</v>
      </c>
      <c r="Q269" s="146">
        <v>0</v>
      </c>
      <c r="R269" s="146">
        <f t="shared" ref="R269:R291" si="52">Q269*H269</f>
        <v>0</v>
      </c>
      <c r="S269" s="146">
        <v>0</v>
      </c>
      <c r="T269" s="147">
        <f t="shared" ref="T269:T291" si="53">S269*H269</f>
        <v>0</v>
      </c>
      <c r="AR269" s="148" t="s">
        <v>174</v>
      </c>
      <c r="AT269" s="148" t="s">
        <v>276</v>
      </c>
      <c r="AU269" s="148" t="s">
        <v>80</v>
      </c>
      <c r="AY269" s="13" t="s">
        <v>157</v>
      </c>
      <c r="BE269" s="149">
        <f t="shared" ref="BE269:BE291" si="54">IF(N269="základná",J269,0)</f>
        <v>0</v>
      </c>
      <c r="BF269" s="149">
        <f t="shared" ref="BF269:BF291" si="55">IF(N269="znížená",J269,0)</f>
        <v>0</v>
      </c>
      <c r="BG269" s="149">
        <f t="shared" ref="BG269:BG291" si="56">IF(N269="zákl. prenesená",J269,0)</f>
        <v>0</v>
      </c>
      <c r="BH269" s="149">
        <f t="shared" ref="BH269:BH291" si="57">IF(N269="zníž. prenesená",J269,0)</f>
        <v>0</v>
      </c>
      <c r="BI269" s="149">
        <f t="shared" ref="BI269:BI291" si="58">IF(N269="nulová",J269,0)</f>
        <v>0</v>
      </c>
      <c r="BJ269" s="13" t="s">
        <v>164</v>
      </c>
      <c r="BK269" s="149">
        <f t="shared" ref="BK269:BK291" si="59">ROUND(I269*H269,2)</f>
        <v>0</v>
      </c>
      <c r="BL269" s="13" t="s">
        <v>163</v>
      </c>
      <c r="BM269" s="148" t="s">
        <v>622</v>
      </c>
    </row>
    <row r="270" spans="2:65" s="1" customFormat="1" ht="16.5" customHeight="1">
      <c r="B270" s="135"/>
      <c r="C270" s="150" t="s">
        <v>394</v>
      </c>
      <c r="D270" s="150" t="s">
        <v>276</v>
      </c>
      <c r="E270" s="151" t="s">
        <v>2685</v>
      </c>
      <c r="F270" s="152" t="s">
        <v>2686</v>
      </c>
      <c r="G270" s="153" t="s">
        <v>300</v>
      </c>
      <c r="H270" s="154">
        <v>34</v>
      </c>
      <c r="I270" s="155"/>
      <c r="J270" s="156">
        <f t="shared" si="50"/>
        <v>0</v>
      </c>
      <c r="K270" s="157"/>
      <c r="L270" s="158"/>
      <c r="M270" s="159" t="s">
        <v>1</v>
      </c>
      <c r="N270" s="160" t="s">
        <v>38</v>
      </c>
      <c r="P270" s="146">
        <f t="shared" si="51"/>
        <v>0</v>
      </c>
      <c r="Q270" s="146">
        <v>0</v>
      </c>
      <c r="R270" s="146">
        <f t="shared" si="52"/>
        <v>0</v>
      </c>
      <c r="S270" s="146">
        <v>0</v>
      </c>
      <c r="T270" s="147">
        <f t="shared" si="53"/>
        <v>0</v>
      </c>
      <c r="AR270" s="148" t="s">
        <v>174</v>
      </c>
      <c r="AT270" s="148" t="s">
        <v>276</v>
      </c>
      <c r="AU270" s="148" t="s">
        <v>80</v>
      </c>
      <c r="AY270" s="13" t="s">
        <v>157</v>
      </c>
      <c r="BE270" s="149">
        <f t="shared" si="54"/>
        <v>0</v>
      </c>
      <c r="BF270" s="149">
        <f t="shared" si="55"/>
        <v>0</v>
      </c>
      <c r="BG270" s="149">
        <f t="shared" si="56"/>
        <v>0</v>
      </c>
      <c r="BH270" s="149">
        <f t="shared" si="57"/>
        <v>0</v>
      </c>
      <c r="BI270" s="149">
        <f t="shared" si="58"/>
        <v>0</v>
      </c>
      <c r="BJ270" s="13" t="s">
        <v>164</v>
      </c>
      <c r="BK270" s="149">
        <f t="shared" si="59"/>
        <v>0</v>
      </c>
      <c r="BL270" s="13" t="s">
        <v>163</v>
      </c>
      <c r="BM270" s="148" t="s">
        <v>626</v>
      </c>
    </row>
    <row r="271" spans="2:65" s="1" customFormat="1" ht="16.5" customHeight="1">
      <c r="B271" s="135"/>
      <c r="C271" s="150" t="s">
        <v>630</v>
      </c>
      <c r="D271" s="150" t="s">
        <v>276</v>
      </c>
      <c r="E271" s="151" t="s">
        <v>2687</v>
      </c>
      <c r="F271" s="152" t="s">
        <v>2688</v>
      </c>
      <c r="G271" s="153" t="s">
        <v>300</v>
      </c>
      <c r="H271" s="154">
        <v>66</v>
      </c>
      <c r="I271" s="155"/>
      <c r="J271" s="156">
        <f t="shared" si="50"/>
        <v>0</v>
      </c>
      <c r="K271" s="157"/>
      <c r="L271" s="158"/>
      <c r="M271" s="159" t="s">
        <v>1</v>
      </c>
      <c r="N271" s="160" t="s">
        <v>38</v>
      </c>
      <c r="P271" s="146">
        <f t="shared" si="51"/>
        <v>0</v>
      </c>
      <c r="Q271" s="146">
        <v>0</v>
      </c>
      <c r="R271" s="146">
        <f t="shared" si="52"/>
        <v>0</v>
      </c>
      <c r="S271" s="146">
        <v>0</v>
      </c>
      <c r="T271" s="147">
        <f t="shared" si="53"/>
        <v>0</v>
      </c>
      <c r="AR271" s="148" t="s">
        <v>174</v>
      </c>
      <c r="AT271" s="148" t="s">
        <v>276</v>
      </c>
      <c r="AU271" s="148" t="s">
        <v>80</v>
      </c>
      <c r="AY271" s="13" t="s">
        <v>157</v>
      </c>
      <c r="BE271" s="149">
        <f t="shared" si="54"/>
        <v>0</v>
      </c>
      <c r="BF271" s="149">
        <f t="shared" si="55"/>
        <v>0</v>
      </c>
      <c r="BG271" s="149">
        <f t="shared" si="56"/>
        <v>0</v>
      </c>
      <c r="BH271" s="149">
        <f t="shared" si="57"/>
        <v>0</v>
      </c>
      <c r="BI271" s="149">
        <f t="shared" si="58"/>
        <v>0</v>
      </c>
      <c r="BJ271" s="13" t="s">
        <v>164</v>
      </c>
      <c r="BK271" s="149">
        <f t="shared" si="59"/>
        <v>0</v>
      </c>
      <c r="BL271" s="13" t="s">
        <v>163</v>
      </c>
      <c r="BM271" s="148" t="s">
        <v>629</v>
      </c>
    </row>
    <row r="272" spans="2:65" s="1" customFormat="1" ht="16.5" customHeight="1">
      <c r="B272" s="135"/>
      <c r="C272" s="150" t="s">
        <v>397</v>
      </c>
      <c r="D272" s="150" t="s">
        <v>276</v>
      </c>
      <c r="E272" s="151" t="s">
        <v>2689</v>
      </c>
      <c r="F272" s="152" t="s">
        <v>2690</v>
      </c>
      <c r="G272" s="153" t="s">
        <v>300</v>
      </c>
      <c r="H272" s="154">
        <v>4</v>
      </c>
      <c r="I272" s="155"/>
      <c r="J272" s="156">
        <f t="shared" si="50"/>
        <v>0</v>
      </c>
      <c r="K272" s="157"/>
      <c r="L272" s="158"/>
      <c r="M272" s="159" t="s">
        <v>1</v>
      </c>
      <c r="N272" s="160" t="s">
        <v>38</v>
      </c>
      <c r="P272" s="146">
        <f t="shared" si="51"/>
        <v>0</v>
      </c>
      <c r="Q272" s="146">
        <v>0</v>
      </c>
      <c r="R272" s="146">
        <f t="shared" si="52"/>
        <v>0</v>
      </c>
      <c r="S272" s="146">
        <v>0</v>
      </c>
      <c r="T272" s="147">
        <f t="shared" si="53"/>
        <v>0</v>
      </c>
      <c r="AR272" s="148" t="s">
        <v>174</v>
      </c>
      <c r="AT272" s="148" t="s">
        <v>276</v>
      </c>
      <c r="AU272" s="148" t="s">
        <v>80</v>
      </c>
      <c r="AY272" s="13" t="s">
        <v>157</v>
      </c>
      <c r="BE272" s="149">
        <f t="shared" si="54"/>
        <v>0</v>
      </c>
      <c r="BF272" s="149">
        <f t="shared" si="55"/>
        <v>0</v>
      </c>
      <c r="BG272" s="149">
        <f t="shared" si="56"/>
        <v>0</v>
      </c>
      <c r="BH272" s="149">
        <f t="shared" si="57"/>
        <v>0</v>
      </c>
      <c r="BI272" s="149">
        <f t="shared" si="58"/>
        <v>0</v>
      </c>
      <c r="BJ272" s="13" t="s">
        <v>164</v>
      </c>
      <c r="BK272" s="149">
        <f t="shared" si="59"/>
        <v>0</v>
      </c>
      <c r="BL272" s="13" t="s">
        <v>163</v>
      </c>
      <c r="BM272" s="148" t="s">
        <v>633</v>
      </c>
    </row>
    <row r="273" spans="2:65" s="1" customFormat="1" ht="16.5" customHeight="1">
      <c r="B273" s="135"/>
      <c r="C273" s="150" t="s">
        <v>637</v>
      </c>
      <c r="D273" s="150" t="s">
        <v>276</v>
      </c>
      <c r="E273" s="151" t="s">
        <v>2691</v>
      </c>
      <c r="F273" s="152" t="s">
        <v>2692</v>
      </c>
      <c r="G273" s="153" t="s">
        <v>300</v>
      </c>
      <c r="H273" s="154">
        <v>35</v>
      </c>
      <c r="I273" s="155"/>
      <c r="J273" s="156">
        <f t="shared" si="50"/>
        <v>0</v>
      </c>
      <c r="K273" s="157"/>
      <c r="L273" s="158"/>
      <c r="M273" s="159" t="s">
        <v>1</v>
      </c>
      <c r="N273" s="160" t="s">
        <v>38</v>
      </c>
      <c r="P273" s="146">
        <f t="shared" si="51"/>
        <v>0</v>
      </c>
      <c r="Q273" s="146">
        <v>0</v>
      </c>
      <c r="R273" s="146">
        <f t="shared" si="52"/>
        <v>0</v>
      </c>
      <c r="S273" s="146">
        <v>0</v>
      </c>
      <c r="T273" s="147">
        <f t="shared" si="53"/>
        <v>0</v>
      </c>
      <c r="AR273" s="148" t="s">
        <v>174</v>
      </c>
      <c r="AT273" s="148" t="s">
        <v>276</v>
      </c>
      <c r="AU273" s="148" t="s">
        <v>80</v>
      </c>
      <c r="AY273" s="13" t="s">
        <v>157</v>
      </c>
      <c r="BE273" s="149">
        <f t="shared" si="54"/>
        <v>0</v>
      </c>
      <c r="BF273" s="149">
        <f t="shared" si="55"/>
        <v>0</v>
      </c>
      <c r="BG273" s="149">
        <f t="shared" si="56"/>
        <v>0</v>
      </c>
      <c r="BH273" s="149">
        <f t="shared" si="57"/>
        <v>0</v>
      </c>
      <c r="BI273" s="149">
        <f t="shared" si="58"/>
        <v>0</v>
      </c>
      <c r="BJ273" s="13" t="s">
        <v>164</v>
      </c>
      <c r="BK273" s="149">
        <f t="shared" si="59"/>
        <v>0</v>
      </c>
      <c r="BL273" s="13" t="s">
        <v>163</v>
      </c>
      <c r="BM273" s="148" t="s">
        <v>636</v>
      </c>
    </row>
    <row r="274" spans="2:65" s="1" customFormat="1" ht="16.5" customHeight="1">
      <c r="B274" s="135"/>
      <c r="C274" s="150" t="s">
        <v>401</v>
      </c>
      <c r="D274" s="150" t="s">
        <v>276</v>
      </c>
      <c r="E274" s="151" t="s">
        <v>2693</v>
      </c>
      <c r="F274" s="152" t="s">
        <v>2694</v>
      </c>
      <c r="G274" s="153" t="s">
        <v>300</v>
      </c>
      <c r="H274" s="154">
        <v>2</v>
      </c>
      <c r="I274" s="155"/>
      <c r="J274" s="156">
        <f t="shared" si="50"/>
        <v>0</v>
      </c>
      <c r="K274" s="157"/>
      <c r="L274" s="158"/>
      <c r="M274" s="159" t="s">
        <v>1</v>
      </c>
      <c r="N274" s="160" t="s">
        <v>38</v>
      </c>
      <c r="P274" s="146">
        <f t="shared" si="51"/>
        <v>0</v>
      </c>
      <c r="Q274" s="146">
        <v>0</v>
      </c>
      <c r="R274" s="146">
        <f t="shared" si="52"/>
        <v>0</v>
      </c>
      <c r="S274" s="146">
        <v>0</v>
      </c>
      <c r="T274" s="147">
        <f t="shared" si="53"/>
        <v>0</v>
      </c>
      <c r="AR274" s="148" t="s">
        <v>174</v>
      </c>
      <c r="AT274" s="148" t="s">
        <v>276</v>
      </c>
      <c r="AU274" s="148" t="s">
        <v>80</v>
      </c>
      <c r="AY274" s="13" t="s">
        <v>157</v>
      </c>
      <c r="BE274" s="149">
        <f t="shared" si="54"/>
        <v>0</v>
      </c>
      <c r="BF274" s="149">
        <f t="shared" si="55"/>
        <v>0</v>
      </c>
      <c r="BG274" s="149">
        <f t="shared" si="56"/>
        <v>0</v>
      </c>
      <c r="BH274" s="149">
        <f t="shared" si="57"/>
        <v>0</v>
      </c>
      <c r="BI274" s="149">
        <f t="shared" si="58"/>
        <v>0</v>
      </c>
      <c r="BJ274" s="13" t="s">
        <v>164</v>
      </c>
      <c r="BK274" s="149">
        <f t="shared" si="59"/>
        <v>0</v>
      </c>
      <c r="BL274" s="13" t="s">
        <v>163</v>
      </c>
      <c r="BM274" s="148" t="s">
        <v>640</v>
      </c>
    </row>
    <row r="275" spans="2:65" s="1" customFormat="1" ht="16.5" customHeight="1">
      <c r="B275" s="135"/>
      <c r="C275" s="150" t="s">
        <v>644</v>
      </c>
      <c r="D275" s="150" t="s">
        <v>276</v>
      </c>
      <c r="E275" s="151" t="s">
        <v>2695</v>
      </c>
      <c r="F275" s="152" t="s">
        <v>2696</v>
      </c>
      <c r="G275" s="153" t="s">
        <v>300</v>
      </c>
      <c r="H275" s="154">
        <v>12</v>
      </c>
      <c r="I275" s="155"/>
      <c r="J275" s="156">
        <f t="shared" si="50"/>
        <v>0</v>
      </c>
      <c r="K275" s="157"/>
      <c r="L275" s="158"/>
      <c r="M275" s="159" t="s">
        <v>1</v>
      </c>
      <c r="N275" s="160" t="s">
        <v>38</v>
      </c>
      <c r="P275" s="146">
        <f t="shared" si="51"/>
        <v>0</v>
      </c>
      <c r="Q275" s="146">
        <v>0</v>
      </c>
      <c r="R275" s="146">
        <f t="shared" si="52"/>
        <v>0</v>
      </c>
      <c r="S275" s="146">
        <v>0</v>
      </c>
      <c r="T275" s="147">
        <f t="shared" si="53"/>
        <v>0</v>
      </c>
      <c r="AR275" s="148" t="s">
        <v>174</v>
      </c>
      <c r="AT275" s="148" t="s">
        <v>276</v>
      </c>
      <c r="AU275" s="148" t="s">
        <v>80</v>
      </c>
      <c r="AY275" s="13" t="s">
        <v>157</v>
      </c>
      <c r="BE275" s="149">
        <f t="shared" si="54"/>
        <v>0</v>
      </c>
      <c r="BF275" s="149">
        <f t="shared" si="55"/>
        <v>0</v>
      </c>
      <c r="BG275" s="149">
        <f t="shared" si="56"/>
        <v>0</v>
      </c>
      <c r="BH275" s="149">
        <f t="shared" si="57"/>
        <v>0</v>
      </c>
      <c r="BI275" s="149">
        <f t="shared" si="58"/>
        <v>0</v>
      </c>
      <c r="BJ275" s="13" t="s">
        <v>164</v>
      </c>
      <c r="BK275" s="149">
        <f t="shared" si="59"/>
        <v>0</v>
      </c>
      <c r="BL275" s="13" t="s">
        <v>163</v>
      </c>
      <c r="BM275" s="148" t="s">
        <v>643</v>
      </c>
    </row>
    <row r="276" spans="2:65" s="1" customFormat="1" ht="16.5" customHeight="1">
      <c r="B276" s="135"/>
      <c r="C276" s="150" t="s">
        <v>404</v>
      </c>
      <c r="D276" s="150" t="s">
        <v>276</v>
      </c>
      <c r="E276" s="151" t="s">
        <v>2697</v>
      </c>
      <c r="F276" s="152" t="s">
        <v>2698</v>
      </c>
      <c r="G276" s="153" t="s">
        <v>300</v>
      </c>
      <c r="H276" s="154">
        <v>0</v>
      </c>
      <c r="I276" s="155"/>
      <c r="J276" s="156">
        <f t="shared" si="50"/>
        <v>0</v>
      </c>
      <c r="K276" s="157"/>
      <c r="L276" s="158"/>
      <c r="M276" s="159" t="s">
        <v>1</v>
      </c>
      <c r="N276" s="160" t="s">
        <v>38</v>
      </c>
      <c r="P276" s="146">
        <f t="shared" si="51"/>
        <v>0</v>
      </c>
      <c r="Q276" s="146">
        <v>0</v>
      </c>
      <c r="R276" s="146">
        <f t="shared" si="52"/>
        <v>0</v>
      </c>
      <c r="S276" s="146">
        <v>0</v>
      </c>
      <c r="T276" s="147">
        <f t="shared" si="53"/>
        <v>0</v>
      </c>
      <c r="AR276" s="148" t="s">
        <v>174</v>
      </c>
      <c r="AT276" s="148" t="s">
        <v>276</v>
      </c>
      <c r="AU276" s="148" t="s">
        <v>80</v>
      </c>
      <c r="AY276" s="13" t="s">
        <v>157</v>
      </c>
      <c r="BE276" s="149">
        <f t="shared" si="54"/>
        <v>0</v>
      </c>
      <c r="BF276" s="149">
        <f t="shared" si="55"/>
        <v>0</v>
      </c>
      <c r="BG276" s="149">
        <f t="shared" si="56"/>
        <v>0</v>
      </c>
      <c r="BH276" s="149">
        <f t="shared" si="57"/>
        <v>0</v>
      </c>
      <c r="BI276" s="149">
        <f t="shared" si="58"/>
        <v>0</v>
      </c>
      <c r="BJ276" s="13" t="s">
        <v>164</v>
      </c>
      <c r="BK276" s="149">
        <f t="shared" si="59"/>
        <v>0</v>
      </c>
      <c r="BL276" s="13" t="s">
        <v>163</v>
      </c>
      <c r="BM276" s="148" t="s">
        <v>647</v>
      </c>
    </row>
    <row r="277" spans="2:65" s="1" customFormat="1" ht="16.5" customHeight="1">
      <c r="B277" s="135"/>
      <c r="C277" s="150" t="s">
        <v>651</v>
      </c>
      <c r="D277" s="150" t="s">
        <v>276</v>
      </c>
      <c r="E277" s="151" t="s">
        <v>2699</v>
      </c>
      <c r="F277" s="152" t="s">
        <v>2700</v>
      </c>
      <c r="G277" s="153" t="s">
        <v>300</v>
      </c>
      <c r="H277" s="154">
        <v>340</v>
      </c>
      <c r="I277" s="155"/>
      <c r="J277" s="156">
        <f t="shared" si="50"/>
        <v>0</v>
      </c>
      <c r="K277" s="157"/>
      <c r="L277" s="158"/>
      <c r="M277" s="159" t="s">
        <v>1</v>
      </c>
      <c r="N277" s="160" t="s">
        <v>38</v>
      </c>
      <c r="P277" s="146">
        <f t="shared" si="51"/>
        <v>0</v>
      </c>
      <c r="Q277" s="146">
        <v>0</v>
      </c>
      <c r="R277" s="146">
        <f t="shared" si="52"/>
        <v>0</v>
      </c>
      <c r="S277" s="146">
        <v>0</v>
      </c>
      <c r="T277" s="147">
        <f t="shared" si="53"/>
        <v>0</v>
      </c>
      <c r="AR277" s="148" t="s">
        <v>174</v>
      </c>
      <c r="AT277" s="148" t="s">
        <v>276</v>
      </c>
      <c r="AU277" s="148" t="s">
        <v>80</v>
      </c>
      <c r="AY277" s="13" t="s">
        <v>157</v>
      </c>
      <c r="BE277" s="149">
        <f t="shared" si="54"/>
        <v>0</v>
      </c>
      <c r="BF277" s="149">
        <f t="shared" si="55"/>
        <v>0</v>
      </c>
      <c r="BG277" s="149">
        <f t="shared" si="56"/>
        <v>0</v>
      </c>
      <c r="BH277" s="149">
        <f t="shared" si="57"/>
        <v>0</v>
      </c>
      <c r="BI277" s="149">
        <f t="shared" si="58"/>
        <v>0</v>
      </c>
      <c r="BJ277" s="13" t="s">
        <v>164</v>
      </c>
      <c r="BK277" s="149">
        <f t="shared" si="59"/>
        <v>0</v>
      </c>
      <c r="BL277" s="13" t="s">
        <v>163</v>
      </c>
      <c r="BM277" s="148" t="s">
        <v>650</v>
      </c>
    </row>
    <row r="278" spans="2:65" s="1" customFormat="1" ht="16.5" customHeight="1">
      <c r="B278" s="135"/>
      <c r="C278" s="150" t="s">
        <v>408</v>
      </c>
      <c r="D278" s="150" t="s">
        <v>276</v>
      </c>
      <c r="E278" s="151" t="s">
        <v>2701</v>
      </c>
      <c r="F278" s="152" t="s">
        <v>2702</v>
      </c>
      <c r="G278" s="153" t="s">
        <v>300</v>
      </c>
      <c r="H278" s="154">
        <v>4</v>
      </c>
      <c r="I278" s="155"/>
      <c r="J278" s="156">
        <f t="shared" si="50"/>
        <v>0</v>
      </c>
      <c r="K278" s="157"/>
      <c r="L278" s="158"/>
      <c r="M278" s="159" t="s">
        <v>1</v>
      </c>
      <c r="N278" s="160" t="s">
        <v>38</v>
      </c>
      <c r="P278" s="146">
        <f t="shared" si="51"/>
        <v>0</v>
      </c>
      <c r="Q278" s="146">
        <v>0</v>
      </c>
      <c r="R278" s="146">
        <f t="shared" si="52"/>
        <v>0</v>
      </c>
      <c r="S278" s="146">
        <v>0</v>
      </c>
      <c r="T278" s="147">
        <f t="shared" si="53"/>
        <v>0</v>
      </c>
      <c r="AR278" s="148" t="s">
        <v>174</v>
      </c>
      <c r="AT278" s="148" t="s">
        <v>276</v>
      </c>
      <c r="AU278" s="148" t="s">
        <v>80</v>
      </c>
      <c r="AY278" s="13" t="s">
        <v>157</v>
      </c>
      <c r="BE278" s="149">
        <f t="shared" si="54"/>
        <v>0</v>
      </c>
      <c r="BF278" s="149">
        <f t="shared" si="55"/>
        <v>0</v>
      </c>
      <c r="BG278" s="149">
        <f t="shared" si="56"/>
        <v>0</v>
      </c>
      <c r="BH278" s="149">
        <f t="shared" si="57"/>
        <v>0</v>
      </c>
      <c r="BI278" s="149">
        <f t="shared" si="58"/>
        <v>0</v>
      </c>
      <c r="BJ278" s="13" t="s">
        <v>164</v>
      </c>
      <c r="BK278" s="149">
        <f t="shared" si="59"/>
        <v>0</v>
      </c>
      <c r="BL278" s="13" t="s">
        <v>163</v>
      </c>
      <c r="BM278" s="148" t="s">
        <v>654</v>
      </c>
    </row>
    <row r="279" spans="2:65" s="1" customFormat="1" ht="16.5" customHeight="1">
      <c r="B279" s="135"/>
      <c r="C279" s="150" t="s">
        <v>663</v>
      </c>
      <c r="D279" s="150" t="s">
        <v>276</v>
      </c>
      <c r="E279" s="151" t="s">
        <v>2703</v>
      </c>
      <c r="F279" s="152" t="s">
        <v>2704</v>
      </c>
      <c r="G279" s="153" t="s">
        <v>300</v>
      </c>
      <c r="H279" s="154">
        <v>2</v>
      </c>
      <c r="I279" s="155"/>
      <c r="J279" s="156">
        <f t="shared" si="50"/>
        <v>0</v>
      </c>
      <c r="K279" s="157"/>
      <c r="L279" s="158"/>
      <c r="M279" s="159" t="s">
        <v>1</v>
      </c>
      <c r="N279" s="160" t="s">
        <v>38</v>
      </c>
      <c r="P279" s="146">
        <f t="shared" si="51"/>
        <v>0</v>
      </c>
      <c r="Q279" s="146">
        <v>0</v>
      </c>
      <c r="R279" s="146">
        <f t="shared" si="52"/>
        <v>0</v>
      </c>
      <c r="S279" s="146">
        <v>0</v>
      </c>
      <c r="T279" s="147">
        <f t="shared" si="53"/>
        <v>0</v>
      </c>
      <c r="AR279" s="148" t="s">
        <v>174</v>
      </c>
      <c r="AT279" s="148" t="s">
        <v>276</v>
      </c>
      <c r="AU279" s="148" t="s">
        <v>80</v>
      </c>
      <c r="AY279" s="13" t="s">
        <v>157</v>
      </c>
      <c r="BE279" s="149">
        <f t="shared" si="54"/>
        <v>0</v>
      </c>
      <c r="BF279" s="149">
        <f t="shared" si="55"/>
        <v>0</v>
      </c>
      <c r="BG279" s="149">
        <f t="shared" si="56"/>
        <v>0</v>
      </c>
      <c r="BH279" s="149">
        <f t="shared" si="57"/>
        <v>0</v>
      </c>
      <c r="BI279" s="149">
        <f t="shared" si="58"/>
        <v>0</v>
      </c>
      <c r="BJ279" s="13" t="s">
        <v>164</v>
      </c>
      <c r="BK279" s="149">
        <f t="shared" si="59"/>
        <v>0</v>
      </c>
      <c r="BL279" s="13" t="s">
        <v>163</v>
      </c>
      <c r="BM279" s="148" t="s">
        <v>657</v>
      </c>
    </row>
    <row r="280" spans="2:65" s="1" customFormat="1" ht="16.5" customHeight="1">
      <c r="B280" s="135"/>
      <c r="C280" s="150" t="s">
        <v>411</v>
      </c>
      <c r="D280" s="150" t="s">
        <v>276</v>
      </c>
      <c r="E280" s="151" t="s">
        <v>2705</v>
      </c>
      <c r="F280" s="152" t="s">
        <v>2706</v>
      </c>
      <c r="G280" s="153" t="s">
        <v>300</v>
      </c>
      <c r="H280" s="154">
        <v>8</v>
      </c>
      <c r="I280" s="155"/>
      <c r="J280" s="156">
        <f t="shared" si="50"/>
        <v>0</v>
      </c>
      <c r="K280" s="157"/>
      <c r="L280" s="158"/>
      <c r="M280" s="159" t="s">
        <v>1</v>
      </c>
      <c r="N280" s="160" t="s">
        <v>38</v>
      </c>
      <c r="P280" s="146">
        <f t="shared" si="51"/>
        <v>0</v>
      </c>
      <c r="Q280" s="146">
        <v>0</v>
      </c>
      <c r="R280" s="146">
        <f t="shared" si="52"/>
        <v>0</v>
      </c>
      <c r="S280" s="146">
        <v>0</v>
      </c>
      <c r="T280" s="147">
        <f t="shared" si="53"/>
        <v>0</v>
      </c>
      <c r="AR280" s="148" t="s">
        <v>174</v>
      </c>
      <c r="AT280" s="148" t="s">
        <v>276</v>
      </c>
      <c r="AU280" s="148" t="s">
        <v>80</v>
      </c>
      <c r="AY280" s="13" t="s">
        <v>157</v>
      </c>
      <c r="BE280" s="149">
        <f t="shared" si="54"/>
        <v>0</v>
      </c>
      <c r="BF280" s="149">
        <f t="shared" si="55"/>
        <v>0</v>
      </c>
      <c r="BG280" s="149">
        <f t="shared" si="56"/>
        <v>0</v>
      </c>
      <c r="BH280" s="149">
        <f t="shared" si="57"/>
        <v>0</v>
      </c>
      <c r="BI280" s="149">
        <f t="shared" si="58"/>
        <v>0</v>
      </c>
      <c r="BJ280" s="13" t="s">
        <v>164</v>
      </c>
      <c r="BK280" s="149">
        <f t="shared" si="59"/>
        <v>0</v>
      </c>
      <c r="BL280" s="13" t="s">
        <v>163</v>
      </c>
      <c r="BM280" s="148" t="s">
        <v>662</v>
      </c>
    </row>
    <row r="281" spans="2:65" s="1" customFormat="1" ht="16.5" customHeight="1">
      <c r="B281" s="135"/>
      <c r="C281" s="150" t="s">
        <v>670</v>
      </c>
      <c r="D281" s="150" t="s">
        <v>276</v>
      </c>
      <c r="E281" s="151" t="s">
        <v>2707</v>
      </c>
      <c r="F281" s="152" t="s">
        <v>2708</v>
      </c>
      <c r="G281" s="153" t="s">
        <v>300</v>
      </c>
      <c r="H281" s="154">
        <v>7</v>
      </c>
      <c r="I281" s="155"/>
      <c r="J281" s="156">
        <f t="shared" si="50"/>
        <v>0</v>
      </c>
      <c r="K281" s="157"/>
      <c r="L281" s="158"/>
      <c r="M281" s="159" t="s">
        <v>1</v>
      </c>
      <c r="N281" s="160" t="s">
        <v>38</v>
      </c>
      <c r="P281" s="146">
        <f t="shared" si="51"/>
        <v>0</v>
      </c>
      <c r="Q281" s="146">
        <v>0</v>
      </c>
      <c r="R281" s="146">
        <f t="shared" si="52"/>
        <v>0</v>
      </c>
      <c r="S281" s="146">
        <v>0</v>
      </c>
      <c r="T281" s="147">
        <f t="shared" si="53"/>
        <v>0</v>
      </c>
      <c r="AR281" s="148" t="s">
        <v>174</v>
      </c>
      <c r="AT281" s="148" t="s">
        <v>276</v>
      </c>
      <c r="AU281" s="148" t="s">
        <v>80</v>
      </c>
      <c r="AY281" s="13" t="s">
        <v>157</v>
      </c>
      <c r="BE281" s="149">
        <f t="shared" si="54"/>
        <v>0</v>
      </c>
      <c r="BF281" s="149">
        <f t="shared" si="55"/>
        <v>0</v>
      </c>
      <c r="BG281" s="149">
        <f t="shared" si="56"/>
        <v>0</v>
      </c>
      <c r="BH281" s="149">
        <f t="shared" si="57"/>
        <v>0</v>
      </c>
      <c r="BI281" s="149">
        <f t="shared" si="58"/>
        <v>0</v>
      </c>
      <c r="BJ281" s="13" t="s">
        <v>164</v>
      </c>
      <c r="BK281" s="149">
        <f t="shared" si="59"/>
        <v>0</v>
      </c>
      <c r="BL281" s="13" t="s">
        <v>163</v>
      </c>
      <c r="BM281" s="148" t="s">
        <v>666</v>
      </c>
    </row>
    <row r="282" spans="2:65" s="1" customFormat="1" ht="16.5" customHeight="1">
      <c r="B282" s="135"/>
      <c r="C282" s="150" t="s">
        <v>415</v>
      </c>
      <c r="D282" s="150" t="s">
        <v>276</v>
      </c>
      <c r="E282" s="151" t="s">
        <v>2709</v>
      </c>
      <c r="F282" s="152" t="s">
        <v>2710</v>
      </c>
      <c r="G282" s="153" t="s">
        <v>300</v>
      </c>
      <c r="H282" s="154">
        <v>1</v>
      </c>
      <c r="I282" s="155"/>
      <c r="J282" s="156">
        <f t="shared" si="50"/>
        <v>0</v>
      </c>
      <c r="K282" s="157"/>
      <c r="L282" s="158"/>
      <c r="M282" s="159" t="s">
        <v>1</v>
      </c>
      <c r="N282" s="160" t="s">
        <v>38</v>
      </c>
      <c r="P282" s="146">
        <f t="shared" si="51"/>
        <v>0</v>
      </c>
      <c r="Q282" s="146">
        <v>0</v>
      </c>
      <c r="R282" s="146">
        <f t="shared" si="52"/>
        <v>0</v>
      </c>
      <c r="S282" s="146">
        <v>0</v>
      </c>
      <c r="T282" s="147">
        <f t="shared" si="53"/>
        <v>0</v>
      </c>
      <c r="AR282" s="148" t="s">
        <v>174</v>
      </c>
      <c r="AT282" s="148" t="s">
        <v>276</v>
      </c>
      <c r="AU282" s="148" t="s">
        <v>80</v>
      </c>
      <c r="AY282" s="13" t="s">
        <v>157</v>
      </c>
      <c r="BE282" s="149">
        <f t="shared" si="54"/>
        <v>0</v>
      </c>
      <c r="BF282" s="149">
        <f t="shared" si="55"/>
        <v>0</v>
      </c>
      <c r="BG282" s="149">
        <f t="shared" si="56"/>
        <v>0</v>
      </c>
      <c r="BH282" s="149">
        <f t="shared" si="57"/>
        <v>0</v>
      </c>
      <c r="BI282" s="149">
        <f t="shared" si="58"/>
        <v>0</v>
      </c>
      <c r="BJ282" s="13" t="s">
        <v>164</v>
      </c>
      <c r="BK282" s="149">
        <f t="shared" si="59"/>
        <v>0</v>
      </c>
      <c r="BL282" s="13" t="s">
        <v>163</v>
      </c>
      <c r="BM282" s="148" t="s">
        <v>669</v>
      </c>
    </row>
    <row r="283" spans="2:65" s="1" customFormat="1" ht="16.5" customHeight="1">
      <c r="B283" s="135"/>
      <c r="C283" s="150" t="s">
        <v>677</v>
      </c>
      <c r="D283" s="150" t="s">
        <v>276</v>
      </c>
      <c r="E283" s="151" t="s">
        <v>2711</v>
      </c>
      <c r="F283" s="152" t="s">
        <v>2712</v>
      </c>
      <c r="G283" s="153" t="s">
        <v>300</v>
      </c>
      <c r="H283" s="154">
        <v>4</v>
      </c>
      <c r="I283" s="155"/>
      <c r="J283" s="156">
        <f t="shared" si="50"/>
        <v>0</v>
      </c>
      <c r="K283" s="157"/>
      <c r="L283" s="158"/>
      <c r="M283" s="159" t="s">
        <v>1</v>
      </c>
      <c r="N283" s="160" t="s">
        <v>38</v>
      </c>
      <c r="P283" s="146">
        <f t="shared" si="51"/>
        <v>0</v>
      </c>
      <c r="Q283" s="146">
        <v>0</v>
      </c>
      <c r="R283" s="146">
        <f t="shared" si="52"/>
        <v>0</v>
      </c>
      <c r="S283" s="146">
        <v>0</v>
      </c>
      <c r="T283" s="147">
        <f t="shared" si="53"/>
        <v>0</v>
      </c>
      <c r="AR283" s="148" t="s">
        <v>174</v>
      </c>
      <c r="AT283" s="148" t="s">
        <v>276</v>
      </c>
      <c r="AU283" s="148" t="s">
        <v>80</v>
      </c>
      <c r="AY283" s="13" t="s">
        <v>157</v>
      </c>
      <c r="BE283" s="149">
        <f t="shared" si="54"/>
        <v>0</v>
      </c>
      <c r="BF283" s="149">
        <f t="shared" si="55"/>
        <v>0</v>
      </c>
      <c r="BG283" s="149">
        <f t="shared" si="56"/>
        <v>0</v>
      </c>
      <c r="BH283" s="149">
        <f t="shared" si="57"/>
        <v>0</v>
      </c>
      <c r="BI283" s="149">
        <f t="shared" si="58"/>
        <v>0</v>
      </c>
      <c r="BJ283" s="13" t="s">
        <v>164</v>
      </c>
      <c r="BK283" s="149">
        <f t="shared" si="59"/>
        <v>0</v>
      </c>
      <c r="BL283" s="13" t="s">
        <v>163</v>
      </c>
      <c r="BM283" s="148" t="s">
        <v>673</v>
      </c>
    </row>
    <row r="284" spans="2:65" s="1" customFormat="1" ht="16.5" customHeight="1">
      <c r="B284" s="135"/>
      <c r="C284" s="150" t="s">
        <v>419</v>
      </c>
      <c r="D284" s="150" t="s">
        <v>276</v>
      </c>
      <c r="E284" s="151" t="s">
        <v>2713</v>
      </c>
      <c r="F284" s="152" t="s">
        <v>2668</v>
      </c>
      <c r="G284" s="153" t="s">
        <v>300</v>
      </c>
      <c r="H284" s="154">
        <v>14</v>
      </c>
      <c r="I284" s="155"/>
      <c r="J284" s="156">
        <f t="shared" si="50"/>
        <v>0</v>
      </c>
      <c r="K284" s="157"/>
      <c r="L284" s="158"/>
      <c r="M284" s="159" t="s">
        <v>1</v>
      </c>
      <c r="N284" s="160" t="s">
        <v>38</v>
      </c>
      <c r="P284" s="146">
        <f t="shared" si="51"/>
        <v>0</v>
      </c>
      <c r="Q284" s="146">
        <v>0</v>
      </c>
      <c r="R284" s="146">
        <f t="shared" si="52"/>
        <v>0</v>
      </c>
      <c r="S284" s="146">
        <v>0</v>
      </c>
      <c r="T284" s="147">
        <f t="shared" si="53"/>
        <v>0</v>
      </c>
      <c r="AR284" s="148" t="s">
        <v>174</v>
      </c>
      <c r="AT284" s="148" t="s">
        <v>276</v>
      </c>
      <c r="AU284" s="148" t="s">
        <v>80</v>
      </c>
      <c r="AY284" s="13" t="s">
        <v>157</v>
      </c>
      <c r="BE284" s="149">
        <f t="shared" si="54"/>
        <v>0</v>
      </c>
      <c r="BF284" s="149">
        <f t="shared" si="55"/>
        <v>0</v>
      </c>
      <c r="BG284" s="149">
        <f t="shared" si="56"/>
        <v>0</v>
      </c>
      <c r="BH284" s="149">
        <f t="shared" si="57"/>
        <v>0</v>
      </c>
      <c r="BI284" s="149">
        <f t="shared" si="58"/>
        <v>0</v>
      </c>
      <c r="BJ284" s="13" t="s">
        <v>164</v>
      </c>
      <c r="BK284" s="149">
        <f t="shared" si="59"/>
        <v>0</v>
      </c>
      <c r="BL284" s="13" t="s">
        <v>163</v>
      </c>
      <c r="BM284" s="148" t="s">
        <v>676</v>
      </c>
    </row>
    <row r="285" spans="2:65" s="1" customFormat="1" ht="16.5" customHeight="1">
      <c r="B285" s="135"/>
      <c r="C285" s="150" t="s">
        <v>683</v>
      </c>
      <c r="D285" s="150" t="s">
        <v>276</v>
      </c>
      <c r="E285" s="151" t="s">
        <v>2714</v>
      </c>
      <c r="F285" s="152" t="s">
        <v>2670</v>
      </c>
      <c r="G285" s="153" t="s">
        <v>300</v>
      </c>
      <c r="H285" s="154">
        <v>20</v>
      </c>
      <c r="I285" s="155"/>
      <c r="J285" s="156">
        <f t="shared" si="50"/>
        <v>0</v>
      </c>
      <c r="K285" s="157"/>
      <c r="L285" s="158"/>
      <c r="M285" s="159" t="s">
        <v>1</v>
      </c>
      <c r="N285" s="160" t="s">
        <v>38</v>
      </c>
      <c r="P285" s="146">
        <f t="shared" si="51"/>
        <v>0</v>
      </c>
      <c r="Q285" s="146">
        <v>0</v>
      </c>
      <c r="R285" s="146">
        <f t="shared" si="52"/>
        <v>0</v>
      </c>
      <c r="S285" s="146">
        <v>0</v>
      </c>
      <c r="T285" s="147">
        <f t="shared" si="53"/>
        <v>0</v>
      </c>
      <c r="AR285" s="148" t="s">
        <v>174</v>
      </c>
      <c r="AT285" s="148" t="s">
        <v>276</v>
      </c>
      <c r="AU285" s="148" t="s">
        <v>80</v>
      </c>
      <c r="AY285" s="13" t="s">
        <v>157</v>
      </c>
      <c r="BE285" s="149">
        <f t="shared" si="54"/>
        <v>0</v>
      </c>
      <c r="BF285" s="149">
        <f t="shared" si="55"/>
        <v>0</v>
      </c>
      <c r="BG285" s="149">
        <f t="shared" si="56"/>
        <v>0</v>
      </c>
      <c r="BH285" s="149">
        <f t="shared" si="57"/>
        <v>0</v>
      </c>
      <c r="BI285" s="149">
        <f t="shared" si="58"/>
        <v>0</v>
      </c>
      <c r="BJ285" s="13" t="s">
        <v>164</v>
      </c>
      <c r="BK285" s="149">
        <f t="shared" si="59"/>
        <v>0</v>
      </c>
      <c r="BL285" s="13" t="s">
        <v>163</v>
      </c>
      <c r="BM285" s="148" t="s">
        <v>658</v>
      </c>
    </row>
    <row r="286" spans="2:65" s="1" customFormat="1" ht="16.5" customHeight="1">
      <c r="B286" s="135"/>
      <c r="C286" s="150" t="s">
        <v>423</v>
      </c>
      <c r="D286" s="150" t="s">
        <v>276</v>
      </c>
      <c r="E286" s="151" t="s">
        <v>2715</v>
      </c>
      <c r="F286" s="152" t="s">
        <v>2672</v>
      </c>
      <c r="G286" s="153" t="s">
        <v>300</v>
      </c>
      <c r="H286" s="154">
        <v>31</v>
      </c>
      <c r="I286" s="155"/>
      <c r="J286" s="156">
        <f t="shared" si="50"/>
        <v>0</v>
      </c>
      <c r="K286" s="157"/>
      <c r="L286" s="158"/>
      <c r="M286" s="159" t="s">
        <v>1</v>
      </c>
      <c r="N286" s="160" t="s">
        <v>38</v>
      </c>
      <c r="P286" s="146">
        <f t="shared" si="51"/>
        <v>0</v>
      </c>
      <c r="Q286" s="146">
        <v>0</v>
      </c>
      <c r="R286" s="146">
        <f t="shared" si="52"/>
        <v>0</v>
      </c>
      <c r="S286" s="146">
        <v>0</v>
      </c>
      <c r="T286" s="147">
        <f t="shared" si="53"/>
        <v>0</v>
      </c>
      <c r="AR286" s="148" t="s">
        <v>174</v>
      </c>
      <c r="AT286" s="148" t="s">
        <v>276</v>
      </c>
      <c r="AU286" s="148" t="s">
        <v>80</v>
      </c>
      <c r="AY286" s="13" t="s">
        <v>157</v>
      </c>
      <c r="BE286" s="149">
        <f t="shared" si="54"/>
        <v>0</v>
      </c>
      <c r="BF286" s="149">
        <f t="shared" si="55"/>
        <v>0</v>
      </c>
      <c r="BG286" s="149">
        <f t="shared" si="56"/>
        <v>0</v>
      </c>
      <c r="BH286" s="149">
        <f t="shared" si="57"/>
        <v>0</v>
      </c>
      <c r="BI286" s="149">
        <f t="shared" si="58"/>
        <v>0</v>
      </c>
      <c r="BJ286" s="13" t="s">
        <v>164</v>
      </c>
      <c r="BK286" s="149">
        <f t="shared" si="59"/>
        <v>0</v>
      </c>
      <c r="BL286" s="13" t="s">
        <v>163</v>
      </c>
      <c r="BM286" s="148" t="s">
        <v>682</v>
      </c>
    </row>
    <row r="287" spans="2:65" s="1" customFormat="1" ht="16.5" customHeight="1">
      <c r="B287" s="135"/>
      <c r="C287" s="150" t="s">
        <v>695</v>
      </c>
      <c r="D287" s="150" t="s">
        <v>276</v>
      </c>
      <c r="E287" s="151" t="s">
        <v>2716</v>
      </c>
      <c r="F287" s="152" t="s">
        <v>2674</v>
      </c>
      <c r="G287" s="153" t="s">
        <v>300</v>
      </c>
      <c r="H287" s="154">
        <v>204</v>
      </c>
      <c r="I287" s="155"/>
      <c r="J287" s="156">
        <f t="shared" si="50"/>
        <v>0</v>
      </c>
      <c r="K287" s="157"/>
      <c r="L287" s="158"/>
      <c r="M287" s="159" t="s">
        <v>1</v>
      </c>
      <c r="N287" s="160" t="s">
        <v>38</v>
      </c>
      <c r="P287" s="146">
        <f t="shared" si="51"/>
        <v>0</v>
      </c>
      <c r="Q287" s="146">
        <v>0</v>
      </c>
      <c r="R287" s="146">
        <f t="shared" si="52"/>
        <v>0</v>
      </c>
      <c r="S287" s="146">
        <v>0</v>
      </c>
      <c r="T287" s="147">
        <f t="shared" si="53"/>
        <v>0</v>
      </c>
      <c r="AR287" s="148" t="s">
        <v>174</v>
      </c>
      <c r="AT287" s="148" t="s">
        <v>276</v>
      </c>
      <c r="AU287" s="148" t="s">
        <v>80</v>
      </c>
      <c r="AY287" s="13" t="s">
        <v>157</v>
      </c>
      <c r="BE287" s="149">
        <f t="shared" si="54"/>
        <v>0</v>
      </c>
      <c r="BF287" s="149">
        <f t="shared" si="55"/>
        <v>0</v>
      </c>
      <c r="BG287" s="149">
        <f t="shared" si="56"/>
        <v>0</v>
      </c>
      <c r="BH287" s="149">
        <f t="shared" si="57"/>
        <v>0</v>
      </c>
      <c r="BI287" s="149">
        <f t="shared" si="58"/>
        <v>0</v>
      </c>
      <c r="BJ287" s="13" t="s">
        <v>164</v>
      </c>
      <c r="BK287" s="149">
        <f t="shared" si="59"/>
        <v>0</v>
      </c>
      <c r="BL287" s="13" t="s">
        <v>163</v>
      </c>
      <c r="BM287" s="148" t="s">
        <v>686</v>
      </c>
    </row>
    <row r="288" spans="2:65" s="1" customFormat="1" ht="16.5" customHeight="1">
      <c r="B288" s="135"/>
      <c r="C288" s="150" t="s">
        <v>426</v>
      </c>
      <c r="D288" s="150" t="s">
        <v>276</v>
      </c>
      <c r="E288" s="151" t="s">
        <v>2717</v>
      </c>
      <c r="F288" s="152" t="s">
        <v>2676</v>
      </c>
      <c r="G288" s="153" t="s">
        <v>300</v>
      </c>
      <c r="H288" s="154">
        <v>25</v>
      </c>
      <c r="I288" s="155"/>
      <c r="J288" s="156">
        <f t="shared" si="50"/>
        <v>0</v>
      </c>
      <c r="K288" s="157"/>
      <c r="L288" s="158"/>
      <c r="M288" s="159" t="s">
        <v>1</v>
      </c>
      <c r="N288" s="160" t="s">
        <v>38</v>
      </c>
      <c r="P288" s="146">
        <f t="shared" si="51"/>
        <v>0</v>
      </c>
      <c r="Q288" s="146">
        <v>0</v>
      </c>
      <c r="R288" s="146">
        <f t="shared" si="52"/>
        <v>0</v>
      </c>
      <c r="S288" s="146">
        <v>0</v>
      </c>
      <c r="T288" s="147">
        <f t="shared" si="53"/>
        <v>0</v>
      </c>
      <c r="AR288" s="148" t="s">
        <v>174</v>
      </c>
      <c r="AT288" s="148" t="s">
        <v>276</v>
      </c>
      <c r="AU288" s="148" t="s">
        <v>80</v>
      </c>
      <c r="AY288" s="13" t="s">
        <v>157</v>
      </c>
      <c r="BE288" s="149">
        <f t="shared" si="54"/>
        <v>0</v>
      </c>
      <c r="BF288" s="149">
        <f t="shared" si="55"/>
        <v>0</v>
      </c>
      <c r="BG288" s="149">
        <f t="shared" si="56"/>
        <v>0</v>
      </c>
      <c r="BH288" s="149">
        <f t="shared" si="57"/>
        <v>0</v>
      </c>
      <c r="BI288" s="149">
        <f t="shared" si="58"/>
        <v>0</v>
      </c>
      <c r="BJ288" s="13" t="s">
        <v>164</v>
      </c>
      <c r="BK288" s="149">
        <f t="shared" si="59"/>
        <v>0</v>
      </c>
      <c r="BL288" s="13" t="s">
        <v>163</v>
      </c>
      <c r="BM288" s="148" t="s">
        <v>690</v>
      </c>
    </row>
    <row r="289" spans="2:65" s="1" customFormat="1" ht="21.75" customHeight="1">
      <c r="B289" s="135"/>
      <c r="C289" s="150" t="s">
        <v>702</v>
      </c>
      <c r="D289" s="150" t="s">
        <v>276</v>
      </c>
      <c r="E289" s="151" t="s">
        <v>2718</v>
      </c>
      <c r="F289" s="152" t="s">
        <v>2678</v>
      </c>
      <c r="G289" s="153" t="s">
        <v>300</v>
      </c>
      <c r="H289" s="154">
        <v>12</v>
      </c>
      <c r="I289" s="155"/>
      <c r="J289" s="156">
        <f t="shared" si="50"/>
        <v>0</v>
      </c>
      <c r="K289" s="157"/>
      <c r="L289" s="158"/>
      <c r="M289" s="159" t="s">
        <v>1</v>
      </c>
      <c r="N289" s="160" t="s">
        <v>38</v>
      </c>
      <c r="P289" s="146">
        <f t="shared" si="51"/>
        <v>0</v>
      </c>
      <c r="Q289" s="146">
        <v>0</v>
      </c>
      <c r="R289" s="146">
        <f t="shared" si="52"/>
        <v>0</v>
      </c>
      <c r="S289" s="146">
        <v>0</v>
      </c>
      <c r="T289" s="147">
        <f t="shared" si="53"/>
        <v>0</v>
      </c>
      <c r="AR289" s="148" t="s">
        <v>174</v>
      </c>
      <c r="AT289" s="148" t="s">
        <v>276</v>
      </c>
      <c r="AU289" s="148" t="s">
        <v>80</v>
      </c>
      <c r="AY289" s="13" t="s">
        <v>157</v>
      </c>
      <c r="BE289" s="149">
        <f t="shared" si="54"/>
        <v>0</v>
      </c>
      <c r="BF289" s="149">
        <f t="shared" si="55"/>
        <v>0</v>
      </c>
      <c r="BG289" s="149">
        <f t="shared" si="56"/>
        <v>0</v>
      </c>
      <c r="BH289" s="149">
        <f t="shared" si="57"/>
        <v>0</v>
      </c>
      <c r="BI289" s="149">
        <f t="shared" si="58"/>
        <v>0</v>
      </c>
      <c r="BJ289" s="13" t="s">
        <v>164</v>
      </c>
      <c r="BK289" s="149">
        <f t="shared" si="59"/>
        <v>0</v>
      </c>
      <c r="BL289" s="13" t="s">
        <v>163</v>
      </c>
      <c r="BM289" s="148" t="s">
        <v>698</v>
      </c>
    </row>
    <row r="290" spans="2:65" s="1" customFormat="1" ht="21.75" customHeight="1">
      <c r="B290" s="135"/>
      <c r="C290" s="150" t="s">
        <v>430</v>
      </c>
      <c r="D290" s="150" t="s">
        <v>276</v>
      </c>
      <c r="E290" s="151" t="s">
        <v>2719</v>
      </c>
      <c r="F290" s="152" t="s">
        <v>2666</v>
      </c>
      <c r="G290" s="153" t="s">
        <v>300</v>
      </c>
      <c r="H290" s="154">
        <v>45</v>
      </c>
      <c r="I290" s="155"/>
      <c r="J290" s="156">
        <f t="shared" si="50"/>
        <v>0</v>
      </c>
      <c r="K290" s="157"/>
      <c r="L290" s="158"/>
      <c r="M290" s="159" t="s">
        <v>1</v>
      </c>
      <c r="N290" s="160" t="s">
        <v>38</v>
      </c>
      <c r="P290" s="146">
        <f t="shared" si="51"/>
        <v>0</v>
      </c>
      <c r="Q290" s="146">
        <v>0</v>
      </c>
      <c r="R290" s="146">
        <f t="shared" si="52"/>
        <v>0</v>
      </c>
      <c r="S290" s="146">
        <v>0</v>
      </c>
      <c r="T290" s="147">
        <f t="shared" si="53"/>
        <v>0</v>
      </c>
      <c r="AR290" s="148" t="s">
        <v>174</v>
      </c>
      <c r="AT290" s="148" t="s">
        <v>276</v>
      </c>
      <c r="AU290" s="148" t="s">
        <v>80</v>
      </c>
      <c r="AY290" s="13" t="s">
        <v>157</v>
      </c>
      <c r="BE290" s="149">
        <f t="shared" si="54"/>
        <v>0</v>
      </c>
      <c r="BF290" s="149">
        <f t="shared" si="55"/>
        <v>0</v>
      </c>
      <c r="BG290" s="149">
        <f t="shared" si="56"/>
        <v>0</v>
      </c>
      <c r="BH290" s="149">
        <f t="shared" si="57"/>
        <v>0</v>
      </c>
      <c r="BI290" s="149">
        <f t="shared" si="58"/>
        <v>0</v>
      </c>
      <c r="BJ290" s="13" t="s">
        <v>164</v>
      </c>
      <c r="BK290" s="149">
        <f t="shared" si="59"/>
        <v>0</v>
      </c>
      <c r="BL290" s="13" t="s">
        <v>163</v>
      </c>
      <c r="BM290" s="148" t="s">
        <v>701</v>
      </c>
    </row>
    <row r="291" spans="2:65" s="1" customFormat="1" ht="16.5" customHeight="1">
      <c r="B291" s="135"/>
      <c r="C291" s="136" t="s">
        <v>709</v>
      </c>
      <c r="D291" s="136" t="s">
        <v>159</v>
      </c>
      <c r="E291" s="137" t="s">
        <v>2720</v>
      </c>
      <c r="F291" s="138" t="s">
        <v>2623</v>
      </c>
      <c r="G291" s="139" t="s">
        <v>727</v>
      </c>
      <c r="H291" s="161"/>
      <c r="I291" s="141"/>
      <c r="J291" s="142">
        <f t="shared" si="50"/>
        <v>0</v>
      </c>
      <c r="K291" s="143"/>
      <c r="L291" s="28"/>
      <c r="M291" s="144" t="s">
        <v>1</v>
      </c>
      <c r="N291" s="145" t="s">
        <v>38</v>
      </c>
      <c r="P291" s="146">
        <f t="shared" si="51"/>
        <v>0</v>
      </c>
      <c r="Q291" s="146">
        <v>0</v>
      </c>
      <c r="R291" s="146">
        <f t="shared" si="52"/>
        <v>0</v>
      </c>
      <c r="S291" s="146">
        <v>0</v>
      </c>
      <c r="T291" s="147">
        <f t="shared" si="53"/>
        <v>0</v>
      </c>
      <c r="AR291" s="148" t="s">
        <v>163</v>
      </c>
      <c r="AT291" s="148" t="s">
        <v>159</v>
      </c>
      <c r="AU291" s="148" t="s">
        <v>80</v>
      </c>
      <c r="AY291" s="13" t="s">
        <v>157</v>
      </c>
      <c r="BE291" s="149">
        <f t="shared" si="54"/>
        <v>0</v>
      </c>
      <c r="BF291" s="149">
        <f t="shared" si="55"/>
        <v>0</v>
      </c>
      <c r="BG291" s="149">
        <f t="shared" si="56"/>
        <v>0</v>
      </c>
      <c r="BH291" s="149">
        <f t="shared" si="57"/>
        <v>0</v>
      </c>
      <c r="BI291" s="149">
        <f t="shared" si="58"/>
        <v>0</v>
      </c>
      <c r="BJ291" s="13" t="s">
        <v>164</v>
      </c>
      <c r="BK291" s="149">
        <f t="shared" si="59"/>
        <v>0</v>
      </c>
      <c r="BL291" s="13" t="s">
        <v>163</v>
      </c>
      <c r="BM291" s="148" t="s">
        <v>705</v>
      </c>
    </row>
    <row r="292" spans="2:65" s="11" customFormat="1" ht="25.9" customHeight="1">
      <c r="B292" s="123"/>
      <c r="D292" s="124" t="s">
        <v>71</v>
      </c>
      <c r="E292" s="125" t="s">
        <v>2721</v>
      </c>
      <c r="F292" s="125" t="s">
        <v>2722</v>
      </c>
      <c r="I292" s="126"/>
      <c r="J292" s="127">
        <f>BK292</f>
        <v>0</v>
      </c>
      <c r="L292" s="123"/>
      <c r="M292" s="128"/>
      <c r="P292" s="129">
        <v>0</v>
      </c>
      <c r="R292" s="129">
        <v>0</v>
      </c>
      <c r="T292" s="130">
        <v>0</v>
      </c>
      <c r="AR292" s="124" t="s">
        <v>80</v>
      </c>
      <c r="AT292" s="131" t="s">
        <v>71</v>
      </c>
      <c r="AU292" s="131" t="s">
        <v>72</v>
      </c>
      <c r="AY292" s="124" t="s">
        <v>157</v>
      </c>
      <c r="BK292" s="132">
        <v>0</v>
      </c>
    </row>
    <row r="293" spans="2:65" s="11" customFormat="1" ht="25.9" customHeight="1">
      <c r="B293" s="123"/>
      <c r="D293" s="124" t="s">
        <v>71</v>
      </c>
      <c r="E293" s="125" t="s">
        <v>2723</v>
      </c>
      <c r="F293" s="125" t="s">
        <v>2724</v>
      </c>
      <c r="I293" s="126"/>
      <c r="J293" s="127">
        <f>BK293</f>
        <v>0</v>
      </c>
      <c r="L293" s="123"/>
      <c r="M293" s="128"/>
      <c r="P293" s="129">
        <f>SUM(P294:P321)</f>
        <v>0</v>
      </c>
      <c r="R293" s="129">
        <f>SUM(R294:R321)</f>
        <v>0</v>
      </c>
      <c r="T293" s="130">
        <f>SUM(T294:T321)</f>
        <v>0</v>
      </c>
      <c r="AR293" s="124" t="s">
        <v>80</v>
      </c>
      <c r="AT293" s="131" t="s">
        <v>71</v>
      </c>
      <c r="AU293" s="131" t="s">
        <v>72</v>
      </c>
      <c r="AY293" s="124" t="s">
        <v>157</v>
      </c>
      <c r="BK293" s="132">
        <f>SUM(BK294:BK321)</f>
        <v>0</v>
      </c>
    </row>
    <row r="294" spans="2:65" s="1" customFormat="1" ht="16.5" customHeight="1">
      <c r="B294" s="135"/>
      <c r="C294" s="136" t="s">
        <v>434</v>
      </c>
      <c r="D294" s="136" t="s">
        <v>159</v>
      </c>
      <c r="E294" s="137" t="s">
        <v>2725</v>
      </c>
      <c r="F294" s="138" t="s">
        <v>2726</v>
      </c>
      <c r="G294" s="139" t="s">
        <v>300</v>
      </c>
      <c r="H294" s="140">
        <v>1</v>
      </c>
      <c r="I294" s="141"/>
      <c r="J294" s="142">
        <f t="shared" ref="J294:J321" si="60">ROUND(I294*H294,2)</f>
        <v>0</v>
      </c>
      <c r="K294" s="143"/>
      <c r="L294" s="28"/>
      <c r="M294" s="144" t="s">
        <v>1</v>
      </c>
      <c r="N294" s="145" t="s">
        <v>38</v>
      </c>
      <c r="P294" s="146">
        <f t="shared" ref="P294:P321" si="61">O294*H294</f>
        <v>0</v>
      </c>
      <c r="Q294" s="146">
        <v>0</v>
      </c>
      <c r="R294" s="146">
        <f t="shared" ref="R294:R321" si="62">Q294*H294</f>
        <v>0</v>
      </c>
      <c r="S294" s="146">
        <v>0</v>
      </c>
      <c r="T294" s="147">
        <f t="shared" ref="T294:T321" si="63">S294*H294</f>
        <v>0</v>
      </c>
      <c r="AR294" s="148" t="s">
        <v>163</v>
      </c>
      <c r="AT294" s="148" t="s">
        <v>159</v>
      </c>
      <c r="AU294" s="148" t="s">
        <v>80</v>
      </c>
      <c r="AY294" s="13" t="s">
        <v>157</v>
      </c>
      <c r="BE294" s="149">
        <f t="shared" ref="BE294:BE321" si="64">IF(N294="základná",J294,0)</f>
        <v>0</v>
      </c>
      <c r="BF294" s="149">
        <f t="shared" ref="BF294:BF321" si="65">IF(N294="znížená",J294,0)</f>
        <v>0</v>
      </c>
      <c r="BG294" s="149">
        <f t="shared" ref="BG294:BG321" si="66">IF(N294="zákl. prenesená",J294,0)</f>
        <v>0</v>
      </c>
      <c r="BH294" s="149">
        <f t="shared" ref="BH294:BH321" si="67">IF(N294="zníž. prenesená",J294,0)</f>
        <v>0</v>
      </c>
      <c r="BI294" s="149">
        <f t="shared" ref="BI294:BI321" si="68">IF(N294="nulová",J294,0)</f>
        <v>0</v>
      </c>
      <c r="BJ294" s="13" t="s">
        <v>164</v>
      </c>
      <c r="BK294" s="149">
        <f t="shared" ref="BK294:BK321" si="69">ROUND(I294*H294,2)</f>
        <v>0</v>
      </c>
      <c r="BL294" s="13" t="s">
        <v>163</v>
      </c>
      <c r="BM294" s="148" t="s">
        <v>708</v>
      </c>
    </row>
    <row r="295" spans="2:65" s="1" customFormat="1" ht="16.5" customHeight="1">
      <c r="B295" s="135"/>
      <c r="C295" s="150" t="s">
        <v>716</v>
      </c>
      <c r="D295" s="150" t="s">
        <v>276</v>
      </c>
      <c r="E295" s="151" t="s">
        <v>2727</v>
      </c>
      <c r="F295" s="152" t="s">
        <v>2728</v>
      </c>
      <c r="G295" s="153" t="s">
        <v>300</v>
      </c>
      <c r="H295" s="154">
        <v>1</v>
      </c>
      <c r="I295" s="155"/>
      <c r="J295" s="156">
        <f t="shared" si="60"/>
        <v>0</v>
      </c>
      <c r="K295" s="157"/>
      <c r="L295" s="158"/>
      <c r="M295" s="159" t="s">
        <v>1</v>
      </c>
      <c r="N295" s="160" t="s">
        <v>38</v>
      </c>
      <c r="P295" s="146">
        <f t="shared" si="61"/>
        <v>0</v>
      </c>
      <c r="Q295" s="146">
        <v>0</v>
      </c>
      <c r="R295" s="146">
        <f t="shared" si="62"/>
        <v>0</v>
      </c>
      <c r="S295" s="146">
        <v>0</v>
      </c>
      <c r="T295" s="147">
        <f t="shared" si="63"/>
        <v>0</v>
      </c>
      <c r="AR295" s="148" t="s">
        <v>174</v>
      </c>
      <c r="AT295" s="148" t="s">
        <v>276</v>
      </c>
      <c r="AU295" s="148" t="s">
        <v>80</v>
      </c>
      <c r="AY295" s="13" t="s">
        <v>157</v>
      </c>
      <c r="BE295" s="149">
        <f t="shared" si="64"/>
        <v>0</v>
      </c>
      <c r="BF295" s="149">
        <f t="shared" si="65"/>
        <v>0</v>
      </c>
      <c r="BG295" s="149">
        <f t="shared" si="66"/>
        <v>0</v>
      </c>
      <c r="BH295" s="149">
        <f t="shared" si="67"/>
        <v>0</v>
      </c>
      <c r="BI295" s="149">
        <f t="shared" si="68"/>
        <v>0</v>
      </c>
      <c r="BJ295" s="13" t="s">
        <v>164</v>
      </c>
      <c r="BK295" s="149">
        <f t="shared" si="69"/>
        <v>0</v>
      </c>
      <c r="BL295" s="13" t="s">
        <v>163</v>
      </c>
      <c r="BM295" s="148" t="s">
        <v>712</v>
      </c>
    </row>
    <row r="296" spans="2:65" s="1" customFormat="1" ht="21.75" customHeight="1">
      <c r="B296" s="135"/>
      <c r="C296" s="150" t="s">
        <v>438</v>
      </c>
      <c r="D296" s="150" t="s">
        <v>276</v>
      </c>
      <c r="E296" s="151" t="s">
        <v>2729</v>
      </c>
      <c r="F296" s="152" t="s">
        <v>2730</v>
      </c>
      <c r="G296" s="153" t="s">
        <v>300</v>
      </c>
      <c r="H296" s="154">
        <v>1</v>
      </c>
      <c r="I296" s="155"/>
      <c r="J296" s="156">
        <f t="shared" si="60"/>
        <v>0</v>
      </c>
      <c r="K296" s="157"/>
      <c r="L296" s="158"/>
      <c r="M296" s="159" t="s">
        <v>1</v>
      </c>
      <c r="N296" s="160" t="s">
        <v>38</v>
      </c>
      <c r="P296" s="146">
        <f t="shared" si="61"/>
        <v>0</v>
      </c>
      <c r="Q296" s="146">
        <v>0</v>
      </c>
      <c r="R296" s="146">
        <f t="shared" si="62"/>
        <v>0</v>
      </c>
      <c r="S296" s="146">
        <v>0</v>
      </c>
      <c r="T296" s="147">
        <f t="shared" si="63"/>
        <v>0</v>
      </c>
      <c r="AR296" s="148" t="s">
        <v>174</v>
      </c>
      <c r="AT296" s="148" t="s">
        <v>276</v>
      </c>
      <c r="AU296" s="148" t="s">
        <v>80</v>
      </c>
      <c r="AY296" s="13" t="s">
        <v>157</v>
      </c>
      <c r="BE296" s="149">
        <f t="shared" si="64"/>
        <v>0</v>
      </c>
      <c r="BF296" s="149">
        <f t="shared" si="65"/>
        <v>0</v>
      </c>
      <c r="BG296" s="149">
        <f t="shared" si="66"/>
        <v>0</v>
      </c>
      <c r="BH296" s="149">
        <f t="shared" si="67"/>
        <v>0</v>
      </c>
      <c r="BI296" s="149">
        <f t="shared" si="68"/>
        <v>0</v>
      </c>
      <c r="BJ296" s="13" t="s">
        <v>164</v>
      </c>
      <c r="BK296" s="149">
        <f t="shared" si="69"/>
        <v>0</v>
      </c>
      <c r="BL296" s="13" t="s">
        <v>163</v>
      </c>
      <c r="BM296" s="148" t="s">
        <v>715</v>
      </c>
    </row>
    <row r="297" spans="2:65" s="1" customFormat="1" ht="16.5" customHeight="1">
      <c r="B297" s="135"/>
      <c r="C297" s="150" t="s">
        <v>723</v>
      </c>
      <c r="D297" s="150" t="s">
        <v>276</v>
      </c>
      <c r="E297" s="151" t="s">
        <v>2731</v>
      </c>
      <c r="F297" s="152" t="s">
        <v>2732</v>
      </c>
      <c r="G297" s="153" t="s">
        <v>300</v>
      </c>
      <c r="H297" s="154">
        <v>1</v>
      </c>
      <c r="I297" s="155"/>
      <c r="J297" s="156">
        <f t="shared" si="60"/>
        <v>0</v>
      </c>
      <c r="K297" s="157"/>
      <c r="L297" s="158"/>
      <c r="M297" s="159" t="s">
        <v>1</v>
      </c>
      <c r="N297" s="160" t="s">
        <v>38</v>
      </c>
      <c r="P297" s="146">
        <f t="shared" si="61"/>
        <v>0</v>
      </c>
      <c r="Q297" s="146">
        <v>0</v>
      </c>
      <c r="R297" s="146">
        <f t="shared" si="62"/>
        <v>0</v>
      </c>
      <c r="S297" s="146">
        <v>0</v>
      </c>
      <c r="T297" s="147">
        <f t="shared" si="63"/>
        <v>0</v>
      </c>
      <c r="AR297" s="148" t="s">
        <v>174</v>
      </c>
      <c r="AT297" s="148" t="s">
        <v>276</v>
      </c>
      <c r="AU297" s="148" t="s">
        <v>80</v>
      </c>
      <c r="AY297" s="13" t="s">
        <v>157</v>
      </c>
      <c r="BE297" s="149">
        <f t="shared" si="64"/>
        <v>0</v>
      </c>
      <c r="BF297" s="149">
        <f t="shared" si="65"/>
        <v>0</v>
      </c>
      <c r="BG297" s="149">
        <f t="shared" si="66"/>
        <v>0</v>
      </c>
      <c r="BH297" s="149">
        <f t="shared" si="67"/>
        <v>0</v>
      </c>
      <c r="BI297" s="149">
        <f t="shared" si="68"/>
        <v>0</v>
      </c>
      <c r="BJ297" s="13" t="s">
        <v>164</v>
      </c>
      <c r="BK297" s="149">
        <f t="shared" si="69"/>
        <v>0</v>
      </c>
      <c r="BL297" s="13" t="s">
        <v>163</v>
      </c>
      <c r="BM297" s="148" t="s">
        <v>719</v>
      </c>
    </row>
    <row r="298" spans="2:65" s="1" customFormat="1" ht="16.5" customHeight="1">
      <c r="B298" s="135"/>
      <c r="C298" s="150" t="s">
        <v>441</v>
      </c>
      <c r="D298" s="150" t="s">
        <v>276</v>
      </c>
      <c r="E298" s="151" t="s">
        <v>2733</v>
      </c>
      <c r="F298" s="152" t="s">
        <v>2734</v>
      </c>
      <c r="G298" s="153" t="s">
        <v>300</v>
      </c>
      <c r="H298" s="154">
        <v>3</v>
      </c>
      <c r="I298" s="155"/>
      <c r="J298" s="156">
        <f t="shared" si="60"/>
        <v>0</v>
      </c>
      <c r="K298" s="157"/>
      <c r="L298" s="158"/>
      <c r="M298" s="159" t="s">
        <v>1</v>
      </c>
      <c r="N298" s="160" t="s">
        <v>38</v>
      </c>
      <c r="P298" s="146">
        <f t="shared" si="61"/>
        <v>0</v>
      </c>
      <c r="Q298" s="146">
        <v>0</v>
      </c>
      <c r="R298" s="146">
        <f t="shared" si="62"/>
        <v>0</v>
      </c>
      <c r="S298" s="146">
        <v>0</v>
      </c>
      <c r="T298" s="147">
        <f t="shared" si="63"/>
        <v>0</v>
      </c>
      <c r="AR298" s="148" t="s">
        <v>174</v>
      </c>
      <c r="AT298" s="148" t="s">
        <v>276</v>
      </c>
      <c r="AU298" s="148" t="s">
        <v>80</v>
      </c>
      <c r="AY298" s="13" t="s">
        <v>157</v>
      </c>
      <c r="BE298" s="149">
        <f t="shared" si="64"/>
        <v>0</v>
      </c>
      <c r="BF298" s="149">
        <f t="shared" si="65"/>
        <v>0</v>
      </c>
      <c r="BG298" s="149">
        <f t="shared" si="66"/>
        <v>0</v>
      </c>
      <c r="BH298" s="149">
        <f t="shared" si="67"/>
        <v>0</v>
      </c>
      <c r="BI298" s="149">
        <f t="shared" si="68"/>
        <v>0</v>
      </c>
      <c r="BJ298" s="13" t="s">
        <v>164</v>
      </c>
      <c r="BK298" s="149">
        <f t="shared" si="69"/>
        <v>0</v>
      </c>
      <c r="BL298" s="13" t="s">
        <v>163</v>
      </c>
      <c r="BM298" s="148" t="s">
        <v>722</v>
      </c>
    </row>
    <row r="299" spans="2:65" s="1" customFormat="1" ht="16.5" customHeight="1">
      <c r="B299" s="135"/>
      <c r="C299" s="150" t="s">
        <v>731</v>
      </c>
      <c r="D299" s="150" t="s">
        <v>276</v>
      </c>
      <c r="E299" s="151" t="s">
        <v>2735</v>
      </c>
      <c r="F299" s="152" t="s">
        <v>2736</v>
      </c>
      <c r="G299" s="153" t="s">
        <v>300</v>
      </c>
      <c r="H299" s="154">
        <v>1</v>
      </c>
      <c r="I299" s="155"/>
      <c r="J299" s="156">
        <f t="shared" si="60"/>
        <v>0</v>
      </c>
      <c r="K299" s="157"/>
      <c r="L299" s="158"/>
      <c r="M299" s="159" t="s">
        <v>1</v>
      </c>
      <c r="N299" s="160" t="s">
        <v>38</v>
      </c>
      <c r="P299" s="146">
        <f t="shared" si="61"/>
        <v>0</v>
      </c>
      <c r="Q299" s="146">
        <v>0</v>
      </c>
      <c r="R299" s="146">
        <f t="shared" si="62"/>
        <v>0</v>
      </c>
      <c r="S299" s="146">
        <v>0</v>
      </c>
      <c r="T299" s="147">
        <f t="shared" si="63"/>
        <v>0</v>
      </c>
      <c r="AR299" s="148" t="s">
        <v>174</v>
      </c>
      <c r="AT299" s="148" t="s">
        <v>276</v>
      </c>
      <c r="AU299" s="148" t="s">
        <v>80</v>
      </c>
      <c r="AY299" s="13" t="s">
        <v>157</v>
      </c>
      <c r="BE299" s="149">
        <f t="shared" si="64"/>
        <v>0</v>
      </c>
      <c r="BF299" s="149">
        <f t="shared" si="65"/>
        <v>0</v>
      </c>
      <c r="BG299" s="149">
        <f t="shared" si="66"/>
        <v>0</v>
      </c>
      <c r="BH299" s="149">
        <f t="shared" si="67"/>
        <v>0</v>
      </c>
      <c r="BI299" s="149">
        <f t="shared" si="68"/>
        <v>0</v>
      </c>
      <c r="BJ299" s="13" t="s">
        <v>164</v>
      </c>
      <c r="BK299" s="149">
        <f t="shared" si="69"/>
        <v>0</v>
      </c>
      <c r="BL299" s="13" t="s">
        <v>163</v>
      </c>
      <c r="BM299" s="148" t="s">
        <v>724</v>
      </c>
    </row>
    <row r="300" spans="2:65" s="1" customFormat="1" ht="16.5" customHeight="1">
      <c r="B300" s="135"/>
      <c r="C300" s="150" t="s">
        <v>445</v>
      </c>
      <c r="D300" s="150" t="s">
        <v>276</v>
      </c>
      <c r="E300" s="151" t="s">
        <v>2737</v>
      </c>
      <c r="F300" s="152" t="s">
        <v>2738</v>
      </c>
      <c r="G300" s="153" t="s">
        <v>300</v>
      </c>
      <c r="H300" s="154">
        <v>3</v>
      </c>
      <c r="I300" s="155"/>
      <c r="J300" s="156">
        <f t="shared" si="60"/>
        <v>0</v>
      </c>
      <c r="K300" s="157"/>
      <c r="L300" s="158"/>
      <c r="M300" s="159" t="s">
        <v>1</v>
      </c>
      <c r="N300" s="160" t="s">
        <v>38</v>
      </c>
      <c r="P300" s="146">
        <f t="shared" si="61"/>
        <v>0</v>
      </c>
      <c r="Q300" s="146">
        <v>0</v>
      </c>
      <c r="R300" s="146">
        <f t="shared" si="62"/>
        <v>0</v>
      </c>
      <c r="S300" s="146">
        <v>0</v>
      </c>
      <c r="T300" s="147">
        <f t="shared" si="63"/>
        <v>0</v>
      </c>
      <c r="AR300" s="148" t="s">
        <v>174</v>
      </c>
      <c r="AT300" s="148" t="s">
        <v>276</v>
      </c>
      <c r="AU300" s="148" t="s">
        <v>80</v>
      </c>
      <c r="AY300" s="13" t="s">
        <v>157</v>
      </c>
      <c r="BE300" s="149">
        <f t="shared" si="64"/>
        <v>0</v>
      </c>
      <c r="BF300" s="149">
        <f t="shared" si="65"/>
        <v>0</v>
      </c>
      <c r="BG300" s="149">
        <f t="shared" si="66"/>
        <v>0</v>
      </c>
      <c r="BH300" s="149">
        <f t="shared" si="67"/>
        <v>0</v>
      </c>
      <c r="BI300" s="149">
        <f t="shared" si="68"/>
        <v>0</v>
      </c>
      <c r="BJ300" s="13" t="s">
        <v>164</v>
      </c>
      <c r="BK300" s="149">
        <f t="shared" si="69"/>
        <v>0</v>
      </c>
      <c r="BL300" s="13" t="s">
        <v>163</v>
      </c>
      <c r="BM300" s="148" t="s">
        <v>728</v>
      </c>
    </row>
    <row r="301" spans="2:65" s="1" customFormat="1" ht="16.5" customHeight="1">
      <c r="B301" s="135"/>
      <c r="C301" s="150" t="s">
        <v>738</v>
      </c>
      <c r="D301" s="150" t="s">
        <v>276</v>
      </c>
      <c r="E301" s="151" t="s">
        <v>2739</v>
      </c>
      <c r="F301" s="152" t="s">
        <v>2740</v>
      </c>
      <c r="G301" s="153" t="s">
        <v>300</v>
      </c>
      <c r="H301" s="154">
        <v>2</v>
      </c>
      <c r="I301" s="155"/>
      <c r="J301" s="156">
        <f t="shared" si="60"/>
        <v>0</v>
      </c>
      <c r="K301" s="157"/>
      <c r="L301" s="158"/>
      <c r="M301" s="159" t="s">
        <v>1</v>
      </c>
      <c r="N301" s="160" t="s">
        <v>38</v>
      </c>
      <c r="P301" s="146">
        <f t="shared" si="61"/>
        <v>0</v>
      </c>
      <c r="Q301" s="146">
        <v>0</v>
      </c>
      <c r="R301" s="146">
        <f t="shared" si="62"/>
        <v>0</v>
      </c>
      <c r="S301" s="146">
        <v>0</v>
      </c>
      <c r="T301" s="147">
        <f t="shared" si="63"/>
        <v>0</v>
      </c>
      <c r="AR301" s="148" t="s">
        <v>174</v>
      </c>
      <c r="AT301" s="148" t="s">
        <v>276</v>
      </c>
      <c r="AU301" s="148" t="s">
        <v>80</v>
      </c>
      <c r="AY301" s="13" t="s">
        <v>157</v>
      </c>
      <c r="BE301" s="149">
        <f t="shared" si="64"/>
        <v>0</v>
      </c>
      <c r="BF301" s="149">
        <f t="shared" si="65"/>
        <v>0</v>
      </c>
      <c r="BG301" s="149">
        <f t="shared" si="66"/>
        <v>0</v>
      </c>
      <c r="BH301" s="149">
        <f t="shared" si="67"/>
        <v>0</v>
      </c>
      <c r="BI301" s="149">
        <f t="shared" si="68"/>
        <v>0</v>
      </c>
      <c r="BJ301" s="13" t="s">
        <v>164</v>
      </c>
      <c r="BK301" s="149">
        <f t="shared" si="69"/>
        <v>0</v>
      </c>
      <c r="BL301" s="13" t="s">
        <v>163</v>
      </c>
      <c r="BM301" s="148" t="s">
        <v>734</v>
      </c>
    </row>
    <row r="302" spans="2:65" s="1" customFormat="1" ht="16.5" customHeight="1">
      <c r="B302" s="135"/>
      <c r="C302" s="150" t="s">
        <v>448</v>
      </c>
      <c r="D302" s="150" t="s">
        <v>276</v>
      </c>
      <c r="E302" s="151" t="s">
        <v>2741</v>
      </c>
      <c r="F302" s="152" t="s">
        <v>2742</v>
      </c>
      <c r="G302" s="153" t="s">
        <v>300</v>
      </c>
      <c r="H302" s="154">
        <v>10</v>
      </c>
      <c r="I302" s="155"/>
      <c r="J302" s="156">
        <f t="shared" si="60"/>
        <v>0</v>
      </c>
      <c r="K302" s="157"/>
      <c r="L302" s="158"/>
      <c r="M302" s="159" t="s">
        <v>1</v>
      </c>
      <c r="N302" s="160" t="s">
        <v>38</v>
      </c>
      <c r="P302" s="146">
        <f t="shared" si="61"/>
        <v>0</v>
      </c>
      <c r="Q302" s="146">
        <v>0</v>
      </c>
      <c r="R302" s="146">
        <f t="shared" si="62"/>
        <v>0</v>
      </c>
      <c r="S302" s="146">
        <v>0</v>
      </c>
      <c r="T302" s="147">
        <f t="shared" si="63"/>
        <v>0</v>
      </c>
      <c r="AR302" s="148" t="s">
        <v>174</v>
      </c>
      <c r="AT302" s="148" t="s">
        <v>276</v>
      </c>
      <c r="AU302" s="148" t="s">
        <v>80</v>
      </c>
      <c r="AY302" s="13" t="s">
        <v>157</v>
      </c>
      <c r="BE302" s="149">
        <f t="shared" si="64"/>
        <v>0</v>
      </c>
      <c r="BF302" s="149">
        <f t="shared" si="65"/>
        <v>0</v>
      </c>
      <c r="BG302" s="149">
        <f t="shared" si="66"/>
        <v>0</v>
      </c>
      <c r="BH302" s="149">
        <f t="shared" si="67"/>
        <v>0</v>
      </c>
      <c r="BI302" s="149">
        <f t="shared" si="68"/>
        <v>0</v>
      </c>
      <c r="BJ302" s="13" t="s">
        <v>164</v>
      </c>
      <c r="BK302" s="149">
        <f t="shared" si="69"/>
        <v>0</v>
      </c>
      <c r="BL302" s="13" t="s">
        <v>163</v>
      </c>
      <c r="BM302" s="148" t="s">
        <v>737</v>
      </c>
    </row>
    <row r="303" spans="2:65" s="1" customFormat="1" ht="16.5" customHeight="1">
      <c r="B303" s="135"/>
      <c r="C303" s="150" t="s">
        <v>745</v>
      </c>
      <c r="D303" s="150" t="s">
        <v>276</v>
      </c>
      <c r="E303" s="151" t="s">
        <v>2743</v>
      </c>
      <c r="F303" s="152" t="s">
        <v>2744</v>
      </c>
      <c r="G303" s="153" t="s">
        <v>300</v>
      </c>
      <c r="H303" s="154">
        <v>5</v>
      </c>
      <c r="I303" s="155"/>
      <c r="J303" s="156">
        <f t="shared" si="60"/>
        <v>0</v>
      </c>
      <c r="K303" s="157"/>
      <c r="L303" s="158"/>
      <c r="M303" s="159" t="s">
        <v>1</v>
      </c>
      <c r="N303" s="160" t="s">
        <v>38</v>
      </c>
      <c r="P303" s="146">
        <f t="shared" si="61"/>
        <v>0</v>
      </c>
      <c r="Q303" s="146">
        <v>0</v>
      </c>
      <c r="R303" s="146">
        <f t="shared" si="62"/>
        <v>0</v>
      </c>
      <c r="S303" s="146">
        <v>0</v>
      </c>
      <c r="T303" s="147">
        <f t="shared" si="63"/>
        <v>0</v>
      </c>
      <c r="AR303" s="148" t="s">
        <v>174</v>
      </c>
      <c r="AT303" s="148" t="s">
        <v>276</v>
      </c>
      <c r="AU303" s="148" t="s">
        <v>80</v>
      </c>
      <c r="AY303" s="13" t="s">
        <v>157</v>
      </c>
      <c r="BE303" s="149">
        <f t="shared" si="64"/>
        <v>0</v>
      </c>
      <c r="BF303" s="149">
        <f t="shared" si="65"/>
        <v>0</v>
      </c>
      <c r="BG303" s="149">
        <f t="shared" si="66"/>
        <v>0</v>
      </c>
      <c r="BH303" s="149">
        <f t="shared" si="67"/>
        <v>0</v>
      </c>
      <c r="BI303" s="149">
        <f t="shared" si="68"/>
        <v>0</v>
      </c>
      <c r="BJ303" s="13" t="s">
        <v>164</v>
      </c>
      <c r="BK303" s="149">
        <f t="shared" si="69"/>
        <v>0</v>
      </c>
      <c r="BL303" s="13" t="s">
        <v>163</v>
      </c>
      <c r="BM303" s="148" t="s">
        <v>741</v>
      </c>
    </row>
    <row r="304" spans="2:65" s="1" customFormat="1" ht="16.5" customHeight="1">
      <c r="B304" s="135"/>
      <c r="C304" s="150" t="s">
        <v>452</v>
      </c>
      <c r="D304" s="150" t="s">
        <v>276</v>
      </c>
      <c r="E304" s="151" t="s">
        <v>2745</v>
      </c>
      <c r="F304" s="152" t="s">
        <v>2746</v>
      </c>
      <c r="G304" s="153" t="s">
        <v>300</v>
      </c>
      <c r="H304" s="154">
        <v>5</v>
      </c>
      <c r="I304" s="155"/>
      <c r="J304" s="156">
        <f t="shared" si="60"/>
        <v>0</v>
      </c>
      <c r="K304" s="157"/>
      <c r="L304" s="158"/>
      <c r="M304" s="159" t="s">
        <v>1</v>
      </c>
      <c r="N304" s="160" t="s">
        <v>38</v>
      </c>
      <c r="P304" s="146">
        <f t="shared" si="61"/>
        <v>0</v>
      </c>
      <c r="Q304" s="146">
        <v>0</v>
      </c>
      <c r="R304" s="146">
        <f t="shared" si="62"/>
        <v>0</v>
      </c>
      <c r="S304" s="146">
        <v>0</v>
      </c>
      <c r="T304" s="147">
        <f t="shared" si="63"/>
        <v>0</v>
      </c>
      <c r="AR304" s="148" t="s">
        <v>174</v>
      </c>
      <c r="AT304" s="148" t="s">
        <v>276</v>
      </c>
      <c r="AU304" s="148" t="s">
        <v>80</v>
      </c>
      <c r="AY304" s="13" t="s">
        <v>157</v>
      </c>
      <c r="BE304" s="149">
        <f t="shared" si="64"/>
        <v>0</v>
      </c>
      <c r="BF304" s="149">
        <f t="shared" si="65"/>
        <v>0</v>
      </c>
      <c r="BG304" s="149">
        <f t="shared" si="66"/>
        <v>0</v>
      </c>
      <c r="BH304" s="149">
        <f t="shared" si="67"/>
        <v>0</v>
      </c>
      <c r="BI304" s="149">
        <f t="shared" si="68"/>
        <v>0</v>
      </c>
      <c r="BJ304" s="13" t="s">
        <v>164</v>
      </c>
      <c r="BK304" s="149">
        <f t="shared" si="69"/>
        <v>0</v>
      </c>
      <c r="BL304" s="13" t="s">
        <v>163</v>
      </c>
      <c r="BM304" s="148" t="s">
        <v>744</v>
      </c>
    </row>
    <row r="305" spans="2:65" s="1" customFormat="1" ht="16.5" customHeight="1">
      <c r="B305" s="135"/>
      <c r="C305" s="150" t="s">
        <v>752</v>
      </c>
      <c r="D305" s="150" t="s">
        <v>276</v>
      </c>
      <c r="E305" s="151" t="s">
        <v>2747</v>
      </c>
      <c r="F305" s="152" t="s">
        <v>2748</v>
      </c>
      <c r="G305" s="153" t="s">
        <v>300</v>
      </c>
      <c r="H305" s="154">
        <v>2</v>
      </c>
      <c r="I305" s="155"/>
      <c r="J305" s="156">
        <f t="shared" si="60"/>
        <v>0</v>
      </c>
      <c r="K305" s="157"/>
      <c r="L305" s="158"/>
      <c r="M305" s="159" t="s">
        <v>1</v>
      </c>
      <c r="N305" s="160" t="s">
        <v>38</v>
      </c>
      <c r="P305" s="146">
        <f t="shared" si="61"/>
        <v>0</v>
      </c>
      <c r="Q305" s="146">
        <v>0</v>
      </c>
      <c r="R305" s="146">
        <f t="shared" si="62"/>
        <v>0</v>
      </c>
      <c r="S305" s="146">
        <v>0</v>
      </c>
      <c r="T305" s="147">
        <f t="shared" si="63"/>
        <v>0</v>
      </c>
      <c r="AR305" s="148" t="s">
        <v>174</v>
      </c>
      <c r="AT305" s="148" t="s">
        <v>276</v>
      </c>
      <c r="AU305" s="148" t="s">
        <v>80</v>
      </c>
      <c r="AY305" s="13" t="s">
        <v>157</v>
      </c>
      <c r="BE305" s="149">
        <f t="shared" si="64"/>
        <v>0</v>
      </c>
      <c r="BF305" s="149">
        <f t="shared" si="65"/>
        <v>0</v>
      </c>
      <c r="BG305" s="149">
        <f t="shared" si="66"/>
        <v>0</v>
      </c>
      <c r="BH305" s="149">
        <f t="shared" si="67"/>
        <v>0</v>
      </c>
      <c r="BI305" s="149">
        <f t="shared" si="68"/>
        <v>0</v>
      </c>
      <c r="BJ305" s="13" t="s">
        <v>164</v>
      </c>
      <c r="BK305" s="149">
        <f t="shared" si="69"/>
        <v>0</v>
      </c>
      <c r="BL305" s="13" t="s">
        <v>163</v>
      </c>
      <c r="BM305" s="148" t="s">
        <v>748</v>
      </c>
    </row>
    <row r="306" spans="2:65" s="1" customFormat="1" ht="16.5" customHeight="1">
      <c r="B306" s="135"/>
      <c r="C306" s="150" t="s">
        <v>455</v>
      </c>
      <c r="D306" s="150" t="s">
        <v>276</v>
      </c>
      <c r="E306" s="151" t="s">
        <v>2749</v>
      </c>
      <c r="F306" s="152" t="s">
        <v>2750</v>
      </c>
      <c r="G306" s="153" t="s">
        <v>300</v>
      </c>
      <c r="H306" s="154">
        <v>1</v>
      </c>
      <c r="I306" s="155"/>
      <c r="J306" s="156">
        <f t="shared" si="60"/>
        <v>0</v>
      </c>
      <c r="K306" s="157"/>
      <c r="L306" s="158"/>
      <c r="M306" s="159" t="s">
        <v>1</v>
      </c>
      <c r="N306" s="160" t="s">
        <v>38</v>
      </c>
      <c r="P306" s="146">
        <f t="shared" si="61"/>
        <v>0</v>
      </c>
      <c r="Q306" s="146">
        <v>0</v>
      </c>
      <c r="R306" s="146">
        <f t="shared" si="62"/>
        <v>0</v>
      </c>
      <c r="S306" s="146">
        <v>0</v>
      </c>
      <c r="T306" s="147">
        <f t="shared" si="63"/>
        <v>0</v>
      </c>
      <c r="AR306" s="148" t="s">
        <v>174</v>
      </c>
      <c r="AT306" s="148" t="s">
        <v>276</v>
      </c>
      <c r="AU306" s="148" t="s">
        <v>80</v>
      </c>
      <c r="AY306" s="13" t="s">
        <v>157</v>
      </c>
      <c r="BE306" s="149">
        <f t="shared" si="64"/>
        <v>0</v>
      </c>
      <c r="BF306" s="149">
        <f t="shared" si="65"/>
        <v>0</v>
      </c>
      <c r="BG306" s="149">
        <f t="shared" si="66"/>
        <v>0</v>
      </c>
      <c r="BH306" s="149">
        <f t="shared" si="67"/>
        <v>0</v>
      </c>
      <c r="BI306" s="149">
        <f t="shared" si="68"/>
        <v>0</v>
      </c>
      <c r="BJ306" s="13" t="s">
        <v>164</v>
      </c>
      <c r="BK306" s="149">
        <f t="shared" si="69"/>
        <v>0</v>
      </c>
      <c r="BL306" s="13" t="s">
        <v>163</v>
      </c>
      <c r="BM306" s="148" t="s">
        <v>751</v>
      </c>
    </row>
    <row r="307" spans="2:65" s="1" customFormat="1" ht="16.5" customHeight="1">
      <c r="B307" s="135"/>
      <c r="C307" s="150" t="s">
        <v>757</v>
      </c>
      <c r="D307" s="150" t="s">
        <v>276</v>
      </c>
      <c r="E307" s="151" t="s">
        <v>2751</v>
      </c>
      <c r="F307" s="152" t="s">
        <v>2752</v>
      </c>
      <c r="G307" s="153" t="s">
        <v>300</v>
      </c>
      <c r="H307" s="154">
        <v>1</v>
      </c>
      <c r="I307" s="155"/>
      <c r="J307" s="156">
        <f t="shared" si="60"/>
        <v>0</v>
      </c>
      <c r="K307" s="157"/>
      <c r="L307" s="158"/>
      <c r="M307" s="159" t="s">
        <v>1</v>
      </c>
      <c r="N307" s="160" t="s">
        <v>38</v>
      </c>
      <c r="P307" s="146">
        <f t="shared" si="61"/>
        <v>0</v>
      </c>
      <c r="Q307" s="146">
        <v>0</v>
      </c>
      <c r="R307" s="146">
        <f t="shared" si="62"/>
        <v>0</v>
      </c>
      <c r="S307" s="146">
        <v>0</v>
      </c>
      <c r="T307" s="147">
        <f t="shared" si="63"/>
        <v>0</v>
      </c>
      <c r="AR307" s="148" t="s">
        <v>174</v>
      </c>
      <c r="AT307" s="148" t="s">
        <v>276</v>
      </c>
      <c r="AU307" s="148" t="s">
        <v>80</v>
      </c>
      <c r="AY307" s="13" t="s">
        <v>157</v>
      </c>
      <c r="BE307" s="149">
        <f t="shared" si="64"/>
        <v>0</v>
      </c>
      <c r="BF307" s="149">
        <f t="shared" si="65"/>
        <v>0</v>
      </c>
      <c r="BG307" s="149">
        <f t="shared" si="66"/>
        <v>0</v>
      </c>
      <c r="BH307" s="149">
        <f t="shared" si="67"/>
        <v>0</v>
      </c>
      <c r="BI307" s="149">
        <f t="shared" si="68"/>
        <v>0</v>
      </c>
      <c r="BJ307" s="13" t="s">
        <v>164</v>
      </c>
      <c r="BK307" s="149">
        <f t="shared" si="69"/>
        <v>0</v>
      </c>
      <c r="BL307" s="13" t="s">
        <v>163</v>
      </c>
      <c r="BM307" s="148" t="s">
        <v>755</v>
      </c>
    </row>
    <row r="308" spans="2:65" s="1" customFormat="1" ht="16.5" customHeight="1">
      <c r="B308" s="135"/>
      <c r="C308" s="150" t="s">
        <v>459</v>
      </c>
      <c r="D308" s="150" t="s">
        <v>276</v>
      </c>
      <c r="E308" s="151" t="s">
        <v>2753</v>
      </c>
      <c r="F308" s="152" t="s">
        <v>2754</v>
      </c>
      <c r="G308" s="153" t="s">
        <v>300</v>
      </c>
      <c r="H308" s="154">
        <v>1</v>
      </c>
      <c r="I308" s="155"/>
      <c r="J308" s="156">
        <f t="shared" si="60"/>
        <v>0</v>
      </c>
      <c r="K308" s="157"/>
      <c r="L308" s="158"/>
      <c r="M308" s="159" t="s">
        <v>1</v>
      </c>
      <c r="N308" s="160" t="s">
        <v>38</v>
      </c>
      <c r="P308" s="146">
        <f t="shared" si="61"/>
        <v>0</v>
      </c>
      <c r="Q308" s="146">
        <v>0</v>
      </c>
      <c r="R308" s="146">
        <f t="shared" si="62"/>
        <v>0</v>
      </c>
      <c r="S308" s="146">
        <v>0</v>
      </c>
      <c r="T308" s="147">
        <f t="shared" si="63"/>
        <v>0</v>
      </c>
      <c r="AR308" s="148" t="s">
        <v>174</v>
      </c>
      <c r="AT308" s="148" t="s">
        <v>276</v>
      </c>
      <c r="AU308" s="148" t="s">
        <v>80</v>
      </c>
      <c r="AY308" s="13" t="s">
        <v>157</v>
      </c>
      <c r="BE308" s="149">
        <f t="shared" si="64"/>
        <v>0</v>
      </c>
      <c r="BF308" s="149">
        <f t="shared" si="65"/>
        <v>0</v>
      </c>
      <c r="BG308" s="149">
        <f t="shared" si="66"/>
        <v>0</v>
      </c>
      <c r="BH308" s="149">
        <f t="shared" si="67"/>
        <v>0</v>
      </c>
      <c r="BI308" s="149">
        <f t="shared" si="68"/>
        <v>0</v>
      </c>
      <c r="BJ308" s="13" t="s">
        <v>164</v>
      </c>
      <c r="BK308" s="149">
        <f t="shared" si="69"/>
        <v>0</v>
      </c>
      <c r="BL308" s="13" t="s">
        <v>163</v>
      </c>
      <c r="BM308" s="148" t="s">
        <v>756</v>
      </c>
    </row>
    <row r="309" spans="2:65" s="1" customFormat="1" ht="16.5" customHeight="1">
      <c r="B309" s="135"/>
      <c r="C309" s="150" t="s">
        <v>764</v>
      </c>
      <c r="D309" s="150" t="s">
        <v>276</v>
      </c>
      <c r="E309" s="151" t="s">
        <v>2755</v>
      </c>
      <c r="F309" s="152" t="s">
        <v>2756</v>
      </c>
      <c r="G309" s="153" t="s">
        <v>300</v>
      </c>
      <c r="H309" s="154">
        <v>2</v>
      </c>
      <c r="I309" s="155"/>
      <c r="J309" s="156">
        <f t="shared" si="60"/>
        <v>0</v>
      </c>
      <c r="K309" s="157"/>
      <c r="L309" s="158"/>
      <c r="M309" s="159" t="s">
        <v>1</v>
      </c>
      <c r="N309" s="160" t="s">
        <v>38</v>
      </c>
      <c r="P309" s="146">
        <f t="shared" si="61"/>
        <v>0</v>
      </c>
      <c r="Q309" s="146">
        <v>0</v>
      </c>
      <c r="R309" s="146">
        <f t="shared" si="62"/>
        <v>0</v>
      </c>
      <c r="S309" s="146">
        <v>0</v>
      </c>
      <c r="T309" s="147">
        <f t="shared" si="63"/>
        <v>0</v>
      </c>
      <c r="AR309" s="148" t="s">
        <v>174</v>
      </c>
      <c r="AT309" s="148" t="s">
        <v>276</v>
      </c>
      <c r="AU309" s="148" t="s">
        <v>80</v>
      </c>
      <c r="AY309" s="13" t="s">
        <v>157</v>
      </c>
      <c r="BE309" s="149">
        <f t="shared" si="64"/>
        <v>0</v>
      </c>
      <c r="BF309" s="149">
        <f t="shared" si="65"/>
        <v>0</v>
      </c>
      <c r="BG309" s="149">
        <f t="shared" si="66"/>
        <v>0</v>
      </c>
      <c r="BH309" s="149">
        <f t="shared" si="67"/>
        <v>0</v>
      </c>
      <c r="BI309" s="149">
        <f t="shared" si="68"/>
        <v>0</v>
      </c>
      <c r="BJ309" s="13" t="s">
        <v>164</v>
      </c>
      <c r="BK309" s="149">
        <f t="shared" si="69"/>
        <v>0</v>
      </c>
      <c r="BL309" s="13" t="s">
        <v>163</v>
      </c>
      <c r="BM309" s="148" t="s">
        <v>760</v>
      </c>
    </row>
    <row r="310" spans="2:65" s="1" customFormat="1" ht="16.5" customHeight="1">
      <c r="B310" s="135"/>
      <c r="C310" s="150" t="s">
        <v>462</v>
      </c>
      <c r="D310" s="150" t="s">
        <v>276</v>
      </c>
      <c r="E310" s="151" t="s">
        <v>2757</v>
      </c>
      <c r="F310" s="152" t="s">
        <v>2758</v>
      </c>
      <c r="G310" s="153" t="s">
        <v>300</v>
      </c>
      <c r="H310" s="154">
        <v>51</v>
      </c>
      <c r="I310" s="155"/>
      <c r="J310" s="156">
        <f t="shared" si="60"/>
        <v>0</v>
      </c>
      <c r="K310" s="157"/>
      <c r="L310" s="158"/>
      <c r="M310" s="159" t="s">
        <v>1</v>
      </c>
      <c r="N310" s="160" t="s">
        <v>38</v>
      </c>
      <c r="P310" s="146">
        <f t="shared" si="61"/>
        <v>0</v>
      </c>
      <c r="Q310" s="146">
        <v>0</v>
      </c>
      <c r="R310" s="146">
        <f t="shared" si="62"/>
        <v>0</v>
      </c>
      <c r="S310" s="146">
        <v>0</v>
      </c>
      <c r="T310" s="147">
        <f t="shared" si="63"/>
        <v>0</v>
      </c>
      <c r="AR310" s="148" t="s">
        <v>174</v>
      </c>
      <c r="AT310" s="148" t="s">
        <v>276</v>
      </c>
      <c r="AU310" s="148" t="s">
        <v>80</v>
      </c>
      <c r="AY310" s="13" t="s">
        <v>157</v>
      </c>
      <c r="BE310" s="149">
        <f t="shared" si="64"/>
        <v>0</v>
      </c>
      <c r="BF310" s="149">
        <f t="shared" si="65"/>
        <v>0</v>
      </c>
      <c r="BG310" s="149">
        <f t="shared" si="66"/>
        <v>0</v>
      </c>
      <c r="BH310" s="149">
        <f t="shared" si="67"/>
        <v>0</v>
      </c>
      <c r="BI310" s="149">
        <f t="shared" si="68"/>
        <v>0</v>
      </c>
      <c r="BJ310" s="13" t="s">
        <v>164</v>
      </c>
      <c r="BK310" s="149">
        <f t="shared" si="69"/>
        <v>0</v>
      </c>
      <c r="BL310" s="13" t="s">
        <v>163</v>
      </c>
      <c r="BM310" s="148" t="s">
        <v>763</v>
      </c>
    </row>
    <row r="311" spans="2:65" s="1" customFormat="1" ht="16.5" customHeight="1">
      <c r="B311" s="135"/>
      <c r="C311" s="150" t="s">
        <v>773</v>
      </c>
      <c r="D311" s="150" t="s">
        <v>276</v>
      </c>
      <c r="E311" s="151" t="s">
        <v>2759</v>
      </c>
      <c r="F311" s="152" t="s">
        <v>2760</v>
      </c>
      <c r="G311" s="153" t="s">
        <v>300</v>
      </c>
      <c r="H311" s="154">
        <v>50</v>
      </c>
      <c r="I311" s="155"/>
      <c r="J311" s="156">
        <f t="shared" si="60"/>
        <v>0</v>
      </c>
      <c r="K311" s="157"/>
      <c r="L311" s="158"/>
      <c r="M311" s="159" t="s">
        <v>1</v>
      </c>
      <c r="N311" s="160" t="s">
        <v>38</v>
      </c>
      <c r="P311" s="146">
        <f t="shared" si="61"/>
        <v>0</v>
      </c>
      <c r="Q311" s="146">
        <v>0</v>
      </c>
      <c r="R311" s="146">
        <f t="shared" si="62"/>
        <v>0</v>
      </c>
      <c r="S311" s="146">
        <v>0</v>
      </c>
      <c r="T311" s="147">
        <f t="shared" si="63"/>
        <v>0</v>
      </c>
      <c r="AR311" s="148" t="s">
        <v>174</v>
      </c>
      <c r="AT311" s="148" t="s">
        <v>276</v>
      </c>
      <c r="AU311" s="148" t="s">
        <v>80</v>
      </c>
      <c r="AY311" s="13" t="s">
        <v>157</v>
      </c>
      <c r="BE311" s="149">
        <f t="shared" si="64"/>
        <v>0</v>
      </c>
      <c r="BF311" s="149">
        <f t="shared" si="65"/>
        <v>0</v>
      </c>
      <c r="BG311" s="149">
        <f t="shared" si="66"/>
        <v>0</v>
      </c>
      <c r="BH311" s="149">
        <f t="shared" si="67"/>
        <v>0</v>
      </c>
      <c r="BI311" s="149">
        <f t="shared" si="68"/>
        <v>0</v>
      </c>
      <c r="BJ311" s="13" t="s">
        <v>164</v>
      </c>
      <c r="BK311" s="149">
        <f t="shared" si="69"/>
        <v>0</v>
      </c>
      <c r="BL311" s="13" t="s">
        <v>163</v>
      </c>
      <c r="BM311" s="148" t="s">
        <v>767</v>
      </c>
    </row>
    <row r="312" spans="2:65" s="1" customFormat="1" ht="16.5" customHeight="1">
      <c r="B312" s="135"/>
      <c r="C312" s="150" t="s">
        <v>466</v>
      </c>
      <c r="D312" s="150" t="s">
        <v>276</v>
      </c>
      <c r="E312" s="151" t="s">
        <v>2761</v>
      </c>
      <c r="F312" s="152" t="s">
        <v>2762</v>
      </c>
      <c r="G312" s="153" t="s">
        <v>300</v>
      </c>
      <c r="H312" s="154">
        <v>4</v>
      </c>
      <c r="I312" s="155"/>
      <c r="J312" s="156">
        <f t="shared" si="60"/>
        <v>0</v>
      </c>
      <c r="K312" s="157"/>
      <c r="L312" s="158"/>
      <c r="M312" s="159" t="s">
        <v>1</v>
      </c>
      <c r="N312" s="160" t="s">
        <v>38</v>
      </c>
      <c r="P312" s="146">
        <f t="shared" si="61"/>
        <v>0</v>
      </c>
      <c r="Q312" s="146">
        <v>0</v>
      </c>
      <c r="R312" s="146">
        <f t="shared" si="62"/>
        <v>0</v>
      </c>
      <c r="S312" s="146">
        <v>0</v>
      </c>
      <c r="T312" s="147">
        <f t="shared" si="63"/>
        <v>0</v>
      </c>
      <c r="AR312" s="148" t="s">
        <v>174</v>
      </c>
      <c r="AT312" s="148" t="s">
        <v>276</v>
      </c>
      <c r="AU312" s="148" t="s">
        <v>80</v>
      </c>
      <c r="AY312" s="13" t="s">
        <v>157</v>
      </c>
      <c r="BE312" s="149">
        <f t="shared" si="64"/>
        <v>0</v>
      </c>
      <c r="BF312" s="149">
        <f t="shared" si="65"/>
        <v>0</v>
      </c>
      <c r="BG312" s="149">
        <f t="shared" si="66"/>
        <v>0</v>
      </c>
      <c r="BH312" s="149">
        <f t="shared" si="67"/>
        <v>0</v>
      </c>
      <c r="BI312" s="149">
        <f t="shared" si="68"/>
        <v>0</v>
      </c>
      <c r="BJ312" s="13" t="s">
        <v>164</v>
      </c>
      <c r="BK312" s="149">
        <f t="shared" si="69"/>
        <v>0</v>
      </c>
      <c r="BL312" s="13" t="s">
        <v>163</v>
      </c>
      <c r="BM312" s="148" t="s">
        <v>772</v>
      </c>
    </row>
    <row r="313" spans="2:65" s="1" customFormat="1" ht="16.5" customHeight="1">
      <c r="B313" s="135"/>
      <c r="C313" s="150" t="s">
        <v>780</v>
      </c>
      <c r="D313" s="150" t="s">
        <v>276</v>
      </c>
      <c r="E313" s="151" t="s">
        <v>2763</v>
      </c>
      <c r="F313" s="152" t="s">
        <v>2764</v>
      </c>
      <c r="G313" s="153" t="s">
        <v>300</v>
      </c>
      <c r="H313" s="154">
        <v>4</v>
      </c>
      <c r="I313" s="155"/>
      <c r="J313" s="156">
        <f t="shared" si="60"/>
        <v>0</v>
      </c>
      <c r="K313" s="157"/>
      <c r="L313" s="158"/>
      <c r="M313" s="159" t="s">
        <v>1</v>
      </c>
      <c r="N313" s="160" t="s">
        <v>38</v>
      </c>
      <c r="P313" s="146">
        <f t="shared" si="61"/>
        <v>0</v>
      </c>
      <c r="Q313" s="146">
        <v>0</v>
      </c>
      <c r="R313" s="146">
        <f t="shared" si="62"/>
        <v>0</v>
      </c>
      <c r="S313" s="146">
        <v>0</v>
      </c>
      <c r="T313" s="147">
        <f t="shared" si="63"/>
        <v>0</v>
      </c>
      <c r="AR313" s="148" t="s">
        <v>174</v>
      </c>
      <c r="AT313" s="148" t="s">
        <v>276</v>
      </c>
      <c r="AU313" s="148" t="s">
        <v>80</v>
      </c>
      <c r="AY313" s="13" t="s">
        <v>157</v>
      </c>
      <c r="BE313" s="149">
        <f t="shared" si="64"/>
        <v>0</v>
      </c>
      <c r="BF313" s="149">
        <f t="shared" si="65"/>
        <v>0</v>
      </c>
      <c r="BG313" s="149">
        <f t="shared" si="66"/>
        <v>0</v>
      </c>
      <c r="BH313" s="149">
        <f t="shared" si="67"/>
        <v>0</v>
      </c>
      <c r="BI313" s="149">
        <f t="shared" si="68"/>
        <v>0</v>
      </c>
      <c r="BJ313" s="13" t="s">
        <v>164</v>
      </c>
      <c r="BK313" s="149">
        <f t="shared" si="69"/>
        <v>0</v>
      </c>
      <c r="BL313" s="13" t="s">
        <v>163</v>
      </c>
      <c r="BM313" s="148" t="s">
        <v>776</v>
      </c>
    </row>
    <row r="314" spans="2:65" s="1" customFormat="1" ht="16.5" customHeight="1">
      <c r="B314" s="135"/>
      <c r="C314" s="150" t="s">
        <v>469</v>
      </c>
      <c r="D314" s="150" t="s">
        <v>276</v>
      </c>
      <c r="E314" s="151" t="s">
        <v>2765</v>
      </c>
      <c r="F314" s="152" t="s">
        <v>2766</v>
      </c>
      <c r="G314" s="153" t="s">
        <v>300</v>
      </c>
      <c r="H314" s="154">
        <v>5</v>
      </c>
      <c r="I314" s="155"/>
      <c r="J314" s="156">
        <f t="shared" si="60"/>
        <v>0</v>
      </c>
      <c r="K314" s="157"/>
      <c r="L314" s="158"/>
      <c r="M314" s="159" t="s">
        <v>1</v>
      </c>
      <c r="N314" s="160" t="s">
        <v>38</v>
      </c>
      <c r="P314" s="146">
        <f t="shared" si="61"/>
        <v>0</v>
      </c>
      <c r="Q314" s="146">
        <v>0</v>
      </c>
      <c r="R314" s="146">
        <f t="shared" si="62"/>
        <v>0</v>
      </c>
      <c r="S314" s="146">
        <v>0</v>
      </c>
      <c r="T314" s="147">
        <f t="shared" si="63"/>
        <v>0</v>
      </c>
      <c r="AR314" s="148" t="s">
        <v>174</v>
      </c>
      <c r="AT314" s="148" t="s">
        <v>276</v>
      </c>
      <c r="AU314" s="148" t="s">
        <v>80</v>
      </c>
      <c r="AY314" s="13" t="s">
        <v>157</v>
      </c>
      <c r="BE314" s="149">
        <f t="shared" si="64"/>
        <v>0</v>
      </c>
      <c r="BF314" s="149">
        <f t="shared" si="65"/>
        <v>0</v>
      </c>
      <c r="BG314" s="149">
        <f t="shared" si="66"/>
        <v>0</v>
      </c>
      <c r="BH314" s="149">
        <f t="shared" si="67"/>
        <v>0</v>
      </c>
      <c r="BI314" s="149">
        <f t="shared" si="68"/>
        <v>0</v>
      </c>
      <c r="BJ314" s="13" t="s">
        <v>164</v>
      </c>
      <c r="BK314" s="149">
        <f t="shared" si="69"/>
        <v>0</v>
      </c>
      <c r="BL314" s="13" t="s">
        <v>163</v>
      </c>
      <c r="BM314" s="148" t="s">
        <v>779</v>
      </c>
    </row>
    <row r="315" spans="2:65" s="1" customFormat="1" ht="16.5" customHeight="1">
      <c r="B315" s="135"/>
      <c r="C315" s="150" t="s">
        <v>787</v>
      </c>
      <c r="D315" s="150" t="s">
        <v>276</v>
      </c>
      <c r="E315" s="151" t="s">
        <v>2767</v>
      </c>
      <c r="F315" s="152" t="s">
        <v>2768</v>
      </c>
      <c r="G315" s="153" t="s">
        <v>300</v>
      </c>
      <c r="H315" s="154">
        <v>20</v>
      </c>
      <c r="I315" s="155"/>
      <c r="J315" s="156">
        <f t="shared" si="60"/>
        <v>0</v>
      </c>
      <c r="K315" s="157"/>
      <c r="L315" s="158"/>
      <c r="M315" s="159" t="s">
        <v>1</v>
      </c>
      <c r="N315" s="160" t="s">
        <v>38</v>
      </c>
      <c r="P315" s="146">
        <f t="shared" si="61"/>
        <v>0</v>
      </c>
      <c r="Q315" s="146">
        <v>0</v>
      </c>
      <c r="R315" s="146">
        <f t="shared" si="62"/>
        <v>0</v>
      </c>
      <c r="S315" s="146">
        <v>0</v>
      </c>
      <c r="T315" s="147">
        <f t="shared" si="63"/>
        <v>0</v>
      </c>
      <c r="AR315" s="148" t="s">
        <v>174</v>
      </c>
      <c r="AT315" s="148" t="s">
        <v>276</v>
      </c>
      <c r="AU315" s="148" t="s">
        <v>80</v>
      </c>
      <c r="AY315" s="13" t="s">
        <v>157</v>
      </c>
      <c r="BE315" s="149">
        <f t="shared" si="64"/>
        <v>0</v>
      </c>
      <c r="BF315" s="149">
        <f t="shared" si="65"/>
        <v>0</v>
      </c>
      <c r="BG315" s="149">
        <f t="shared" si="66"/>
        <v>0</v>
      </c>
      <c r="BH315" s="149">
        <f t="shared" si="67"/>
        <v>0</v>
      </c>
      <c r="BI315" s="149">
        <f t="shared" si="68"/>
        <v>0</v>
      </c>
      <c r="BJ315" s="13" t="s">
        <v>164</v>
      </c>
      <c r="BK315" s="149">
        <f t="shared" si="69"/>
        <v>0</v>
      </c>
      <c r="BL315" s="13" t="s">
        <v>163</v>
      </c>
      <c r="BM315" s="148" t="s">
        <v>783</v>
      </c>
    </row>
    <row r="316" spans="2:65" s="1" customFormat="1" ht="16.5" customHeight="1">
      <c r="B316" s="135"/>
      <c r="C316" s="150" t="s">
        <v>473</v>
      </c>
      <c r="D316" s="150" t="s">
        <v>276</v>
      </c>
      <c r="E316" s="151" t="s">
        <v>2769</v>
      </c>
      <c r="F316" s="152" t="s">
        <v>2770</v>
      </c>
      <c r="G316" s="153" t="s">
        <v>300</v>
      </c>
      <c r="H316" s="154">
        <v>20</v>
      </c>
      <c r="I316" s="155"/>
      <c r="J316" s="156">
        <f t="shared" si="60"/>
        <v>0</v>
      </c>
      <c r="K316" s="157"/>
      <c r="L316" s="158"/>
      <c r="M316" s="159" t="s">
        <v>1</v>
      </c>
      <c r="N316" s="160" t="s">
        <v>38</v>
      </c>
      <c r="P316" s="146">
        <f t="shared" si="61"/>
        <v>0</v>
      </c>
      <c r="Q316" s="146">
        <v>0</v>
      </c>
      <c r="R316" s="146">
        <f t="shared" si="62"/>
        <v>0</v>
      </c>
      <c r="S316" s="146">
        <v>0</v>
      </c>
      <c r="T316" s="147">
        <f t="shared" si="63"/>
        <v>0</v>
      </c>
      <c r="AR316" s="148" t="s">
        <v>174</v>
      </c>
      <c r="AT316" s="148" t="s">
        <v>276</v>
      </c>
      <c r="AU316" s="148" t="s">
        <v>80</v>
      </c>
      <c r="AY316" s="13" t="s">
        <v>157</v>
      </c>
      <c r="BE316" s="149">
        <f t="shared" si="64"/>
        <v>0</v>
      </c>
      <c r="BF316" s="149">
        <f t="shared" si="65"/>
        <v>0</v>
      </c>
      <c r="BG316" s="149">
        <f t="shared" si="66"/>
        <v>0</v>
      </c>
      <c r="BH316" s="149">
        <f t="shared" si="67"/>
        <v>0</v>
      </c>
      <c r="BI316" s="149">
        <f t="shared" si="68"/>
        <v>0</v>
      </c>
      <c r="BJ316" s="13" t="s">
        <v>164</v>
      </c>
      <c r="BK316" s="149">
        <f t="shared" si="69"/>
        <v>0</v>
      </c>
      <c r="BL316" s="13" t="s">
        <v>163</v>
      </c>
      <c r="BM316" s="148" t="s">
        <v>786</v>
      </c>
    </row>
    <row r="317" spans="2:65" s="1" customFormat="1" ht="16.5" customHeight="1">
      <c r="B317" s="135"/>
      <c r="C317" s="150" t="s">
        <v>792</v>
      </c>
      <c r="D317" s="150" t="s">
        <v>276</v>
      </c>
      <c r="E317" s="151" t="s">
        <v>2771</v>
      </c>
      <c r="F317" s="152" t="s">
        <v>2772</v>
      </c>
      <c r="G317" s="153" t="s">
        <v>300</v>
      </c>
      <c r="H317" s="154">
        <v>15</v>
      </c>
      <c r="I317" s="155"/>
      <c r="J317" s="156">
        <f t="shared" si="60"/>
        <v>0</v>
      </c>
      <c r="K317" s="157"/>
      <c r="L317" s="158"/>
      <c r="M317" s="159" t="s">
        <v>1</v>
      </c>
      <c r="N317" s="160" t="s">
        <v>38</v>
      </c>
      <c r="P317" s="146">
        <f t="shared" si="61"/>
        <v>0</v>
      </c>
      <c r="Q317" s="146">
        <v>0</v>
      </c>
      <c r="R317" s="146">
        <f t="shared" si="62"/>
        <v>0</v>
      </c>
      <c r="S317" s="146">
        <v>0</v>
      </c>
      <c r="T317" s="147">
        <f t="shared" si="63"/>
        <v>0</v>
      </c>
      <c r="AR317" s="148" t="s">
        <v>174</v>
      </c>
      <c r="AT317" s="148" t="s">
        <v>276</v>
      </c>
      <c r="AU317" s="148" t="s">
        <v>80</v>
      </c>
      <c r="AY317" s="13" t="s">
        <v>157</v>
      </c>
      <c r="BE317" s="149">
        <f t="shared" si="64"/>
        <v>0</v>
      </c>
      <c r="BF317" s="149">
        <f t="shared" si="65"/>
        <v>0</v>
      </c>
      <c r="BG317" s="149">
        <f t="shared" si="66"/>
        <v>0</v>
      </c>
      <c r="BH317" s="149">
        <f t="shared" si="67"/>
        <v>0</v>
      </c>
      <c r="BI317" s="149">
        <f t="shared" si="68"/>
        <v>0</v>
      </c>
      <c r="BJ317" s="13" t="s">
        <v>164</v>
      </c>
      <c r="BK317" s="149">
        <f t="shared" si="69"/>
        <v>0</v>
      </c>
      <c r="BL317" s="13" t="s">
        <v>163</v>
      </c>
      <c r="BM317" s="148" t="s">
        <v>788</v>
      </c>
    </row>
    <row r="318" spans="2:65" s="1" customFormat="1" ht="16.5" customHeight="1">
      <c r="B318" s="135"/>
      <c r="C318" s="150" t="s">
        <v>476</v>
      </c>
      <c r="D318" s="150" t="s">
        <v>276</v>
      </c>
      <c r="E318" s="151" t="s">
        <v>2773</v>
      </c>
      <c r="F318" s="152" t="s">
        <v>2774</v>
      </c>
      <c r="G318" s="153" t="s">
        <v>300</v>
      </c>
      <c r="H318" s="154">
        <v>4</v>
      </c>
      <c r="I318" s="155"/>
      <c r="J318" s="156">
        <f t="shared" si="60"/>
        <v>0</v>
      </c>
      <c r="K318" s="157"/>
      <c r="L318" s="158"/>
      <c r="M318" s="159" t="s">
        <v>1</v>
      </c>
      <c r="N318" s="160" t="s">
        <v>38</v>
      </c>
      <c r="P318" s="146">
        <f t="shared" si="61"/>
        <v>0</v>
      </c>
      <c r="Q318" s="146">
        <v>0</v>
      </c>
      <c r="R318" s="146">
        <f t="shared" si="62"/>
        <v>0</v>
      </c>
      <c r="S318" s="146">
        <v>0</v>
      </c>
      <c r="T318" s="147">
        <f t="shared" si="63"/>
        <v>0</v>
      </c>
      <c r="AR318" s="148" t="s">
        <v>174</v>
      </c>
      <c r="AT318" s="148" t="s">
        <v>276</v>
      </c>
      <c r="AU318" s="148" t="s">
        <v>80</v>
      </c>
      <c r="AY318" s="13" t="s">
        <v>157</v>
      </c>
      <c r="BE318" s="149">
        <f t="shared" si="64"/>
        <v>0</v>
      </c>
      <c r="BF318" s="149">
        <f t="shared" si="65"/>
        <v>0</v>
      </c>
      <c r="BG318" s="149">
        <f t="shared" si="66"/>
        <v>0</v>
      </c>
      <c r="BH318" s="149">
        <f t="shared" si="67"/>
        <v>0</v>
      </c>
      <c r="BI318" s="149">
        <f t="shared" si="68"/>
        <v>0</v>
      </c>
      <c r="BJ318" s="13" t="s">
        <v>164</v>
      </c>
      <c r="BK318" s="149">
        <f t="shared" si="69"/>
        <v>0</v>
      </c>
      <c r="BL318" s="13" t="s">
        <v>163</v>
      </c>
      <c r="BM318" s="148" t="s">
        <v>791</v>
      </c>
    </row>
    <row r="319" spans="2:65" s="1" customFormat="1" ht="16.5" customHeight="1">
      <c r="B319" s="135"/>
      <c r="C319" s="150" t="s">
        <v>799</v>
      </c>
      <c r="D319" s="150" t="s">
        <v>276</v>
      </c>
      <c r="E319" s="151" t="s">
        <v>2775</v>
      </c>
      <c r="F319" s="152" t="s">
        <v>2776</v>
      </c>
      <c r="G319" s="153" t="s">
        <v>300</v>
      </c>
      <c r="H319" s="154">
        <v>6</v>
      </c>
      <c r="I319" s="155"/>
      <c r="J319" s="156">
        <f t="shared" si="60"/>
        <v>0</v>
      </c>
      <c r="K319" s="157"/>
      <c r="L319" s="158"/>
      <c r="M319" s="159" t="s">
        <v>1</v>
      </c>
      <c r="N319" s="160" t="s">
        <v>38</v>
      </c>
      <c r="P319" s="146">
        <f t="shared" si="61"/>
        <v>0</v>
      </c>
      <c r="Q319" s="146">
        <v>0</v>
      </c>
      <c r="R319" s="146">
        <f t="shared" si="62"/>
        <v>0</v>
      </c>
      <c r="S319" s="146">
        <v>0</v>
      </c>
      <c r="T319" s="147">
        <f t="shared" si="63"/>
        <v>0</v>
      </c>
      <c r="AR319" s="148" t="s">
        <v>174</v>
      </c>
      <c r="AT319" s="148" t="s">
        <v>276</v>
      </c>
      <c r="AU319" s="148" t="s">
        <v>80</v>
      </c>
      <c r="AY319" s="13" t="s">
        <v>157</v>
      </c>
      <c r="BE319" s="149">
        <f t="shared" si="64"/>
        <v>0</v>
      </c>
      <c r="BF319" s="149">
        <f t="shared" si="65"/>
        <v>0</v>
      </c>
      <c r="BG319" s="149">
        <f t="shared" si="66"/>
        <v>0</v>
      </c>
      <c r="BH319" s="149">
        <f t="shared" si="67"/>
        <v>0</v>
      </c>
      <c r="BI319" s="149">
        <f t="shared" si="68"/>
        <v>0</v>
      </c>
      <c r="BJ319" s="13" t="s">
        <v>164</v>
      </c>
      <c r="BK319" s="149">
        <f t="shared" si="69"/>
        <v>0</v>
      </c>
      <c r="BL319" s="13" t="s">
        <v>163</v>
      </c>
      <c r="BM319" s="148" t="s">
        <v>795</v>
      </c>
    </row>
    <row r="320" spans="2:65" s="1" customFormat="1" ht="16.5" customHeight="1">
      <c r="B320" s="135"/>
      <c r="C320" s="150" t="s">
        <v>480</v>
      </c>
      <c r="D320" s="150" t="s">
        <v>276</v>
      </c>
      <c r="E320" s="151" t="s">
        <v>2777</v>
      </c>
      <c r="F320" s="152" t="s">
        <v>2778</v>
      </c>
      <c r="G320" s="153" t="s">
        <v>300</v>
      </c>
      <c r="H320" s="154">
        <v>1</v>
      </c>
      <c r="I320" s="155"/>
      <c r="J320" s="156">
        <f t="shared" si="60"/>
        <v>0</v>
      </c>
      <c r="K320" s="157"/>
      <c r="L320" s="158"/>
      <c r="M320" s="159" t="s">
        <v>1</v>
      </c>
      <c r="N320" s="160" t="s">
        <v>38</v>
      </c>
      <c r="P320" s="146">
        <f t="shared" si="61"/>
        <v>0</v>
      </c>
      <c r="Q320" s="146">
        <v>0</v>
      </c>
      <c r="R320" s="146">
        <f t="shared" si="62"/>
        <v>0</v>
      </c>
      <c r="S320" s="146">
        <v>0</v>
      </c>
      <c r="T320" s="147">
        <f t="shared" si="63"/>
        <v>0</v>
      </c>
      <c r="AR320" s="148" t="s">
        <v>174</v>
      </c>
      <c r="AT320" s="148" t="s">
        <v>276</v>
      </c>
      <c r="AU320" s="148" t="s">
        <v>80</v>
      </c>
      <c r="AY320" s="13" t="s">
        <v>157</v>
      </c>
      <c r="BE320" s="149">
        <f t="shared" si="64"/>
        <v>0</v>
      </c>
      <c r="BF320" s="149">
        <f t="shared" si="65"/>
        <v>0</v>
      </c>
      <c r="BG320" s="149">
        <f t="shared" si="66"/>
        <v>0</v>
      </c>
      <c r="BH320" s="149">
        <f t="shared" si="67"/>
        <v>0</v>
      </c>
      <c r="BI320" s="149">
        <f t="shared" si="68"/>
        <v>0</v>
      </c>
      <c r="BJ320" s="13" t="s">
        <v>164</v>
      </c>
      <c r="BK320" s="149">
        <f t="shared" si="69"/>
        <v>0</v>
      </c>
      <c r="BL320" s="13" t="s">
        <v>163</v>
      </c>
      <c r="BM320" s="148" t="s">
        <v>798</v>
      </c>
    </row>
    <row r="321" spans="2:65" s="1" customFormat="1" ht="16.5" customHeight="1">
      <c r="B321" s="135"/>
      <c r="C321" s="150" t="s">
        <v>806</v>
      </c>
      <c r="D321" s="150" t="s">
        <v>276</v>
      </c>
      <c r="E321" s="151" t="s">
        <v>2779</v>
      </c>
      <c r="F321" s="152" t="s">
        <v>2780</v>
      </c>
      <c r="G321" s="153" t="s">
        <v>300</v>
      </c>
      <c r="H321" s="154">
        <v>40</v>
      </c>
      <c r="I321" s="155"/>
      <c r="J321" s="156">
        <f t="shared" si="60"/>
        <v>0</v>
      </c>
      <c r="K321" s="157"/>
      <c r="L321" s="158"/>
      <c r="M321" s="159" t="s">
        <v>1</v>
      </c>
      <c r="N321" s="160" t="s">
        <v>38</v>
      </c>
      <c r="P321" s="146">
        <f t="shared" si="61"/>
        <v>0</v>
      </c>
      <c r="Q321" s="146">
        <v>0</v>
      </c>
      <c r="R321" s="146">
        <f t="shared" si="62"/>
        <v>0</v>
      </c>
      <c r="S321" s="146">
        <v>0</v>
      </c>
      <c r="T321" s="147">
        <f t="shared" si="63"/>
        <v>0</v>
      </c>
      <c r="AR321" s="148" t="s">
        <v>174</v>
      </c>
      <c r="AT321" s="148" t="s">
        <v>276</v>
      </c>
      <c r="AU321" s="148" t="s">
        <v>80</v>
      </c>
      <c r="AY321" s="13" t="s">
        <v>157</v>
      </c>
      <c r="BE321" s="149">
        <f t="shared" si="64"/>
        <v>0</v>
      </c>
      <c r="BF321" s="149">
        <f t="shared" si="65"/>
        <v>0</v>
      </c>
      <c r="BG321" s="149">
        <f t="shared" si="66"/>
        <v>0</v>
      </c>
      <c r="BH321" s="149">
        <f t="shared" si="67"/>
        <v>0</v>
      </c>
      <c r="BI321" s="149">
        <f t="shared" si="68"/>
        <v>0</v>
      </c>
      <c r="BJ321" s="13" t="s">
        <v>164</v>
      </c>
      <c r="BK321" s="149">
        <f t="shared" si="69"/>
        <v>0</v>
      </c>
      <c r="BL321" s="13" t="s">
        <v>163</v>
      </c>
      <c r="BM321" s="148" t="s">
        <v>802</v>
      </c>
    </row>
    <row r="322" spans="2:65" s="11" customFormat="1" ht="25.9" customHeight="1">
      <c r="B322" s="123"/>
      <c r="D322" s="124" t="s">
        <v>71</v>
      </c>
      <c r="E322" s="125" t="s">
        <v>2781</v>
      </c>
      <c r="F322" s="125" t="s">
        <v>2782</v>
      </c>
      <c r="I322" s="126"/>
      <c r="J322" s="127">
        <f>BK322</f>
        <v>0</v>
      </c>
      <c r="L322" s="123"/>
      <c r="M322" s="128"/>
      <c r="P322" s="129">
        <f>SUM(P323:P345)</f>
        <v>0</v>
      </c>
      <c r="R322" s="129">
        <f>SUM(R323:R345)</f>
        <v>0</v>
      </c>
      <c r="T322" s="130">
        <f>SUM(T323:T345)</f>
        <v>0</v>
      </c>
      <c r="AR322" s="124" t="s">
        <v>80</v>
      </c>
      <c r="AT322" s="131" t="s">
        <v>71</v>
      </c>
      <c r="AU322" s="131" t="s">
        <v>72</v>
      </c>
      <c r="AY322" s="124" t="s">
        <v>157</v>
      </c>
      <c r="BK322" s="132">
        <f>SUM(BK323:BK345)</f>
        <v>0</v>
      </c>
    </row>
    <row r="323" spans="2:65" s="1" customFormat="1" ht="16.5" customHeight="1">
      <c r="B323" s="135"/>
      <c r="C323" s="136" t="s">
        <v>483</v>
      </c>
      <c r="D323" s="136" t="s">
        <v>159</v>
      </c>
      <c r="E323" s="137" t="s">
        <v>2783</v>
      </c>
      <c r="F323" s="138" t="s">
        <v>2784</v>
      </c>
      <c r="G323" s="139" t="s">
        <v>2785</v>
      </c>
      <c r="H323" s="140">
        <v>1</v>
      </c>
      <c r="I323" s="141"/>
      <c r="J323" s="142">
        <f t="shared" ref="J323:J345" si="70">ROUND(I323*H323,2)</f>
        <v>0</v>
      </c>
      <c r="K323" s="143"/>
      <c r="L323" s="28"/>
      <c r="M323" s="144" t="s">
        <v>1</v>
      </c>
      <c r="N323" s="145" t="s">
        <v>38</v>
      </c>
      <c r="P323" s="146">
        <f t="shared" ref="P323:P345" si="71">O323*H323</f>
        <v>0</v>
      </c>
      <c r="Q323" s="146">
        <v>0</v>
      </c>
      <c r="R323" s="146">
        <f t="shared" ref="R323:R345" si="72">Q323*H323</f>
        <v>0</v>
      </c>
      <c r="S323" s="146">
        <v>0</v>
      </c>
      <c r="T323" s="147">
        <f t="shared" ref="T323:T345" si="73">S323*H323</f>
        <v>0</v>
      </c>
      <c r="AR323" s="148" t="s">
        <v>163</v>
      </c>
      <c r="AT323" s="148" t="s">
        <v>159</v>
      </c>
      <c r="AU323" s="148" t="s">
        <v>80</v>
      </c>
      <c r="AY323" s="13" t="s">
        <v>157</v>
      </c>
      <c r="BE323" s="149">
        <f t="shared" ref="BE323:BE345" si="74">IF(N323="základná",J323,0)</f>
        <v>0</v>
      </c>
      <c r="BF323" s="149">
        <f t="shared" ref="BF323:BF345" si="75">IF(N323="znížená",J323,0)</f>
        <v>0</v>
      </c>
      <c r="BG323" s="149">
        <f t="shared" ref="BG323:BG345" si="76">IF(N323="zákl. prenesená",J323,0)</f>
        <v>0</v>
      </c>
      <c r="BH323" s="149">
        <f t="shared" ref="BH323:BH345" si="77">IF(N323="zníž. prenesená",J323,0)</f>
        <v>0</v>
      </c>
      <c r="BI323" s="149">
        <f t="shared" ref="BI323:BI345" si="78">IF(N323="nulová",J323,0)</f>
        <v>0</v>
      </c>
      <c r="BJ323" s="13" t="s">
        <v>164</v>
      </c>
      <c r="BK323" s="149">
        <f t="shared" ref="BK323:BK345" si="79">ROUND(I323*H323,2)</f>
        <v>0</v>
      </c>
      <c r="BL323" s="13" t="s">
        <v>163</v>
      </c>
      <c r="BM323" s="148" t="s">
        <v>805</v>
      </c>
    </row>
    <row r="324" spans="2:65" s="1" customFormat="1" ht="16.5" customHeight="1">
      <c r="B324" s="135"/>
      <c r="C324" s="150" t="s">
        <v>813</v>
      </c>
      <c r="D324" s="150" t="s">
        <v>276</v>
      </c>
      <c r="E324" s="151" t="s">
        <v>2786</v>
      </c>
      <c r="F324" s="152" t="s">
        <v>2787</v>
      </c>
      <c r="G324" s="153" t="s">
        <v>300</v>
      </c>
      <c r="H324" s="154">
        <v>1</v>
      </c>
      <c r="I324" s="155"/>
      <c r="J324" s="156">
        <f t="shared" si="70"/>
        <v>0</v>
      </c>
      <c r="K324" s="157"/>
      <c r="L324" s="158"/>
      <c r="M324" s="159" t="s">
        <v>1</v>
      </c>
      <c r="N324" s="160" t="s">
        <v>38</v>
      </c>
      <c r="P324" s="146">
        <f t="shared" si="71"/>
        <v>0</v>
      </c>
      <c r="Q324" s="146">
        <v>0</v>
      </c>
      <c r="R324" s="146">
        <f t="shared" si="72"/>
        <v>0</v>
      </c>
      <c r="S324" s="146">
        <v>0</v>
      </c>
      <c r="T324" s="147">
        <f t="shared" si="73"/>
        <v>0</v>
      </c>
      <c r="AR324" s="148" t="s">
        <v>174</v>
      </c>
      <c r="AT324" s="148" t="s">
        <v>276</v>
      </c>
      <c r="AU324" s="148" t="s">
        <v>80</v>
      </c>
      <c r="AY324" s="13" t="s">
        <v>157</v>
      </c>
      <c r="BE324" s="149">
        <f t="shared" si="74"/>
        <v>0</v>
      </c>
      <c r="BF324" s="149">
        <f t="shared" si="75"/>
        <v>0</v>
      </c>
      <c r="BG324" s="149">
        <f t="shared" si="76"/>
        <v>0</v>
      </c>
      <c r="BH324" s="149">
        <f t="shared" si="77"/>
        <v>0</v>
      </c>
      <c r="BI324" s="149">
        <f t="shared" si="78"/>
        <v>0</v>
      </c>
      <c r="BJ324" s="13" t="s">
        <v>164</v>
      </c>
      <c r="BK324" s="149">
        <f t="shared" si="79"/>
        <v>0</v>
      </c>
      <c r="BL324" s="13" t="s">
        <v>163</v>
      </c>
      <c r="BM324" s="148" t="s">
        <v>809</v>
      </c>
    </row>
    <row r="325" spans="2:65" s="1" customFormat="1" ht="16.5" customHeight="1">
      <c r="B325" s="135"/>
      <c r="C325" s="150" t="s">
        <v>487</v>
      </c>
      <c r="D325" s="150" t="s">
        <v>276</v>
      </c>
      <c r="E325" s="151" t="s">
        <v>2788</v>
      </c>
      <c r="F325" s="152" t="s">
        <v>2789</v>
      </c>
      <c r="G325" s="153" t="s">
        <v>300</v>
      </c>
      <c r="H325" s="154">
        <v>1</v>
      </c>
      <c r="I325" s="155"/>
      <c r="J325" s="156">
        <f t="shared" si="70"/>
        <v>0</v>
      </c>
      <c r="K325" s="157"/>
      <c r="L325" s="158"/>
      <c r="M325" s="159" t="s">
        <v>1</v>
      </c>
      <c r="N325" s="160" t="s">
        <v>38</v>
      </c>
      <c r="P325" s="146">
        <f t="shared" si="71"/>
        <v>0</v>
      </c>
      <c r="Q325" s="146">
        <v>0</v>
      </c>
      <c r="R325" s="146">
        <f t="shared" si="72"/>
        <v>0</v>
      </c>
      <c r="S325" s="146">
        <v>0</v>
      </c>
      <c r="T325" s="147">
        <f t="shared" si="73"/>
        <v>0</v>
      </c>
      <c r="AR325" s="148" t="s">
        <v>174</v>
      </c>
      <c r="AT325" s="148" t="s">
        <v>276</v>
      </c>
      <c r="AU325" s="148" t="s">
        <v>80</v>
      </c>
      <c r="AY325" s="13" t="s">
        <v>157</v>
      </c>
      <c r="BE325" s="149">
        <f t="shared" si="74"/>
        <v>0</v>
      </c>
      <c r="BF325" s="149">
        <f t="shared" si="75"/>
        <v>0</v>
      </c>
      <c r="BG325" s="149">
        <f t="shared" si="76"/>
        <v>0</v>
      </c>
      <c r="BH325" s="149">
        <f t="shared" si="77"/>
        <v>0</v>
      </c>
      <c r="BI325" s="149">
        <f t="shared" si="78"/>
        <v>0</v>
      </c>
      <c r="BJ325" s="13" t="s">
        <v>164</v>
      </c>
      <c r="BK325" s="149">
        <f t="shared" si="79"/>
        <v>0</v>
      </c>
      <c r="BL325" s="13" t="s">
        <v>163</v>
      </c>
      <c r="BM325" s="148" t="s">
        <v>812</v>
      </c>
    </row>
    <row r="326" spans="2:65" s="1" customFormat="1" ht="16.5" customHeight="1">
      <c r="B326" s="135"/>
      <c r="C326" s="150" t="s">
        <v>820</v>
      </c>
      <c r="D326" s="150" t="s">
        <v>276</v>
      </c>
      <c r="E326" s="151" t="s">
        <v>2790</v>
      </c>
      <c r="F326" s="152" t="s">
        <v>2791</v>
      </c>
      <c r="G326" s="153" t="s">
        <v>300</v>
      </c>
      <c r="H326" s="154">
        <v>1</v>
      </c>
      <c r="I326" s="155"/>
      <c r="J326" s="156">
        <f t="shared" si="70"/>
        <v>0</v>
      </c>
      <c r="K326" s="157"/>
      <c r="L326" s="158"/>
      <c r="M326" s="159" t="s">
        <v>1</v>
      </c>
      <c r="N326" s="160" t="s">
        <v>38</v>
      </c>
      <c r="P326" s="146">
        <f t="shared" si="71"/>
        <v>0</v>
      </c>
      <c r="Q326" s="146">
        <v>0</v>
      </c>
      <c r="R326" s="146">
        <f t="shared" si="72"/>
        <v>0</v>
      </c>
      <c r="S326" s="146">
        <v>0</v>
      </c>
      <c r="T326" s="147">
        <f t="shared" si="73"/>
        <v>0</v>
      </c>
      <c r="AR326" s="148" t="s">
        <v>174</v>
      </c>
      <c r="AT326" s="148" t="s">
        <v>276</v>
      </c>
      <c r="AU326" s="148" t="s">
        <v>80</v>
      </c>
      <c r="AY326" s="13" t="s">
        <v>157</v>
      </c>
      <c r="BE326" s="149">
        <f t="shared" si="74"/>
        <v>0</v>
      </c>
      <c r="BF326" s="149">
        <f t="shared" si="75"/>
        <v>0</v>
      </c>
      <c r="BG326" s="149">
        <f t="shared" si="76"/>
        <v>0</v>
      </c>
      <c r="BH326" s="149">
        <f t="shared" si="77"/>
        <v>0</v>
      </c>
      <c r="BI326" s="149">
        <f t="shared" si="78"/>
        <v>0</v>
      </c>
      <c r="BJ326" s="13" t="s">
        <v>164</v>
      </c>
      <c r="BK326" s="149">
        <f t="shared" si="79"/>
        <v>0</v>
      </c>
      <c r="BL326" s="13" t="s">
        <v>163</v>
      </c>
      <c r="BM326" s="148" t="s">
        <v>816</v>
      </c>
    </row>
    <row r="327" spans="2:65" s="1" customFormat="1" ht="16.5" customHeight="1">
      <c r="B327" s="135"/>
      <c r="C327" s="150" t="s">
        <v>490</v>
      </c>
      <c r="D327" s="150" t="s">
        <v>276</v>
      </c>
      <c r="E327" s="151" t="s">
        <v>2792</v>
      </c>
      <c r="F327" s="152" t="s">
        <v>2793</v>
      </c>
      <c r="G327" s="153" t="s">
        <v>300</v>
      </c>
      <c r="H327" s="154">
        <v>16</v>
      </c>
      <c r="I327" s="155"/>
      <c r="J327" s="156">
        <f t="shared" si="70"/>
        <v>0</v>
      </c>
      <c r="K327" s="157"/>
      <c r="L327" s="158"/>
      <c r="M327" s="159" t="s">
        <v>1</v>
      </c>
      <c r="N327" s="160" t="s">
        <v>38</v>
      </c>
      <c r="P327" s="146">
        <f t="shared" si="71"/>
        <v>0</v>
      </c>
      <c r="Q327" s="146">
        <v>0</v>
      </c>
      <c r="R327" s="146">
        <f t="shared" si="72"/>
        <v>0</v>
      </c>
      <c r="S327" s="146">
        <v>0</v>
      </c>
      <c r="T327" s="147">
        <f t="shared" si="73"/>
        <v>0</v>
      </c>
      <c r="AR327" s="148" t="s">
        <v>174</v>
      </c>
      <c r="AT327" s="148" t="s">
        <v>276</v>
      </c>
      <c r="AU327" s="148" t="s">
        <v>80</v>
      </c>
      <c r="AY327" s="13" t="s">
        <v>157</v>
      </c>
      <c r="BE327" s="149">
        <f t="shared" si="74"/>
        <v>0</v>
      </c>
      <c r="BF327" s="149">
        <f t="shared" si="75"/>
        <v>0</v>
      </c>
      <c r="BG327" s="149">
        <f t="shared" si="76"/>
        <v>0</v>
      </c>
      <c r="BH327" s="149">
        <f t="shared" si="77"/>
        <v>0</v>
      </c>
      <c r="BI327" s="149">
        <f t="shared" si="78"/>
        <v>0</v>
      </c>
      <c r="BJ327" s="13" t="s">
        <v>164</v>
      </c>
      <c r="BK327" s="149">
        <f t="shared" si="79"/>
        <v>0</v>
      </c>
      <c r="BL327" s="13" t="s">
        <v>163</v>
      </c>
      <c r="BM327" s="148" t="s">
        <v>819</v>
      </c>
    </row>
    <row r="328" spans="2:65" s="1" customFormat="1" ht="16.5" customHeight="1">
      <c r="B328" s="135"/>
      <c r="C328" s="150" t="s">
        <v>825</v>
      </c>
      <c r="D328" s="150" t="s">
        <v>276</v>
      </c>
      <c r="E328" s="151" t="s">
        <v>2794</v>
      </c>
      <c r="F328" s="152" t="s">
        <v>2795</v>
      </c>
      <c r="G328" s="153" t="s">
        <v>300</v>
      </c>
      <c r="H328" s="154">
        <v>8</v>
      </c>
      <c r="I328" s="155"/>
      <c r="J328" s="156">
        <f t="shared" si="70"/>
        <v>0</v>
      </c>
      <c r="K328" s="157"/>
      <c r="L328" s="158"/>
      <c r="M328" s="159" t="s">
        <v>1</v>
      </c>
      <c r="N328" s="160" t="s">
        <v>38</v>
      </c>
      <c r="P328" s="146">
        <f t="shared" si="71"/>
        <v>0</v>
      </c>
      <c r="Q328" s="146">
        <v>0</v>
      </c>
      <c r="R328" s="146">
        <f t="shared" si="72"/>
        <v>0</v>
      </c>
      <c r="S328" s="146">
        <v>0</v>
      </c>
      <c r="T328" s="147">
        <f t="shared" si="73"/>
        <v>0</v>
      </c>
      <c r="AR328" s="148" t="s">
        <v>174</v>
      </c>
      <c r="AT328" s="148" t="s">
        <v>276</v>
      </c>
      <c r="AU328" s="148" t="s">
        <v>80</v>
      </c>
      <c r="AY328" s="13" t="s">
        <v>157</v>
      </c>
      <c r="BE328" s="149">
        <f t="shared" si="74"/>
        <v>0</v>
      </c>
      <c r="BF328" s="149">
        <f t="shared" si="75"/>
        <v>0</v>
      </c>
      <c r="BG328" s="149">
        <f t="shared" si="76"/>
        <v>0</v>
      </c>
      <c r="BH328" s="149">
        <f t="shared" si="77"/>
        <v>0</v>
      </c>
      <c r="BI328" s="149">
        <f t="shared" si="78"/>
        <v>0</v>
      </c>
      <c r="BJ328" s="13" t="s">
        <v>164</v>
      </c>
      <c r="BK328" s="149">
        <f t="shared" si="79"/>
        <v>0</v>
      </c>
      <c r="BL328" s="13" t="s">
        <v>163</v>
      </c>
      <c r="BM328" s="148" t="s">
        <v>821</v>
      </c>
    </row>
    <row r="329" spans="2:65" s="1" customFormat="1" ht="16.5" customHeight="1">
      <c r="B329" s="135"/>
      <c r="C329" s="150" t="s">
        <v>494</v>
      </c>
      <c r="D329" s="150" t="s">
        <v>276</v>
      </c>
      <c r="E329" s="151" t="s">
        <v>2796</v>
      </c>
      <c r="F329" s="152" t="s">
        <v>2797</v>
      </c>
      <c r="G329" s="153" t="s">
        <v>300</v>
      </c>
      <c r="H329" s="154">
        <v>1</v>
      </c>
      <c r="I329" s="155"/>
      <c r="J329" s="156">
        <f t="shared" si="70"/>
        <v>0</v>
      </c>
      <c r="K329" s="157"/>
      <c r="L329" s="158"/>
      <c r="M329" s="159" t="s">
        <v>1</v>
      </c>
      <c r="N329" s="160" t="s">
        <v>38</v>
      </c>
      <c r="P329" s="146">
        <f t="shared" si="71"/>
        <v>0</v>
      </c>
      <c r="Q329" s="146">
        <v>0</v>
      </c>
      <c r="R329" s="146">
        <f t="shared" si="72"/>
        <v>0</v>
      </c>
      <c r="S329" s="146">
        <v>0</v>
      </c>
      <c r="T329" s="147">
        <f t="shared" si="73"/>
        <v>0</v>
      </c>
      <c r="AR329" s="148" t="s">
        <v>174</v>
      </c>
      <c r="AT329" s="148" t="s">
        <v>276</v>
      </c>
      <c r="AU329" s="148" t="s">
        <v>80</v>
      </c>
      <c r="AY329" s="13" t="s">
        <v>157</v>
      </c>
      <c r="BE329" s="149">
        <f t="shared" si="74"/>
        <v>0</v>
      </c>
      <c r="BF329" s="149">
        <f t="shared" si="75"/>
        <v>0</v>
      </c>
      <c r="BG329" s="149">
        <f t="shared" si="76"/>
        <v>0</v>
      </c>
      <c r="BH329" s="149">
        <f t="shared" si="77"/>
        <v>0</v>
      </c>
      <c r="BI329" s="149">
        <f t="shared" si="78"/>
        <v>0</v>
      </c>
      <c r="BJ329" s="13" t="s">
        <v>164</v>
      </c>
      <c r="BK329" s="149">
        <f t="shared" si="79"/>
        <v>0</v>
      </c>
      <c r="BL329" s="13" t="s">
        <v>163</v>
      </c>
      <c r="BM329" s="148" t="s">
        <v>824</v>
      </c>
    </row>
    <row r="330" spans="2:65" s="1" customFormat="1" ht="16.5" customHeight="1">
      <c r="B330" s="135"/>
      <c r="C330" s="150" t="s">
        <v>832</v>
      </c>
      <c r="D330" s="150" t="s">
        <v>276</v>
      </c>
      <c r="E330" s="151" t="s">
        <v>2798</v>
      </c>
      <c r="F330" s="152" t="s">
        <v>2799</v>
      </c>
      <c r="G330" s="153" t="s">
        <v>300</v>
      </c>
      <c r="H330" s="154">
        <v>3</v>
      </c>
      <c r="I330" s="155"/>
      <c r="J330" s="156">
        <f t="shared" si="70"/>
        <v>0</v>
      </c>
      <c r="K330" s="157"/>
      <c r="L330" s="158"/>
      <c r="M330" s="159" t="s">
        <v>1</v>
      </c>
      <c r="N330" s="160" t="s">
        <v>38</v>
      </c>
      <c r="P330" s="146">
        <f t="shared" si="71"/>
        <v>0</v>
      </c>
      <c r="Q330" s="146">
        <v>0</v>
      </c>
      <c r="R330" s="146">
        <f t="shared" si="72"/>
        <v>0</v>
      </c>
      <c r="S330" s="146">
        <v>0</v>
      </c>
      <c r="T330" s="147">
        <f t="shared" si="73"/>
        <v>0</v>
      </c>
      <c r="AR330" s="148" t="s">
        <v>174</v>
      </c>
      <c r="AT330" s="148" t="s">
        <v>276</v>
      </c>
      <c r="AU330" s="148" t="s">
        <v>80</v>
      </c>
      <c r="AY330" s="13" t="s">
        <v>157</v>
      </c>
      <c r="BE330" s="149">
        <f t="shared" si="74"/>
        <v>0</v>
      </c>
      <c r="BF330" s="149">
        <f t="shared" si="75"/>
        <v>0</v>
      </c>
      <c r="BG330" s="149">
        <f t="shared" si="76"/>
        <v>0</v>
      </c>
      <c r="BH330" s="149">
        <f t="shared" si="77"/>
        <v>0</v>
      </c>
      <c r="BI330" s="149">
        <f t="shared" si="78"/>
        <v>0</v>
      </c>
      <c r="BJ330" s="13" t="s">
        <v>164</v>
      </c>
      <c r="BK330" s="149">
        <f t="shared" si="79"/>
        <v>0</v>
      </c>
      <c r="BL330" s="13" t="s">
        <v>163</v>
      </c>
      <c r="BM330" s="148" t="s">
        <v>828</v>
      </c>
    </row>
    <row r="331" spans="2:65" s="1" customFormat="1" ht="16.5" customHeight="1">
      <c r="B331" s="135"/>
      <c r="C331" s="150" t="s">
        <v>498</v>
      </c>
      <c r="D331" s="150" t="s">
        <v>276</v>
      </c>
      <c r="E331" s="151" t="s">
        <v>2800</v>
      </c>
      <c r="F331" s="152" t="s">
        <v>2801</v>
      </c>
      <c r="G331" s="153" t="s">
        <v>300</v>
      </c>
      <c r="H331" s="154">
        <v>1</v>
      </c>
      <c r="I331" s="155"/>
      <c r="J331" s="156">
        <f t="shared" si="70"/>
        <v>0</v>
      </c>
      <c r="K331" s="157"/>
      <c r="L331" s="158"/>
      <c r="M331" s="159" t="s">
        <v>1</v>
      </c>
      <c r="N331" s="160" t="s">
        <v>38</v>
      </c>
      <c r="P331" s="146">
        <f t="shared" si="71"/>
        <v>0</v>
      </c>
      <c r="Q331" s="146">
        <v>0</v>
      </c>
      <c r="R331" s="146">
        <f t="shared" si="72"/>
        <v>0</v>
      </c>
      <c r="S331" s="146">
        <v>0</v>
      </c>
      <c r="T331" s="147">
        <f t="shared" si="73"/>
        <v>0</v>
      </c>
      <c r="AR331" s="148" t="s">
        <v>174</v>
      </c>
      <c r="AT331" s="148" t="s">
        <v>276</v>
      </c>
      <c r="AU331" s="148" t="s">
        <v>80</v>
      </c>
      <c r="AY331" s="13" t="s">
        <v>157</v>
      </c>
      <c r="BE331" s="149">
        <f t="shared" si="74"/>
        <v>0</v>
      </c>
      <c r="BF331" s="149">
        <f t="shared" si="75"/>
        <v>0</v>
      </c>
      <c r="BG331" s="149">
        <f t="shared" si="76"/>
        <v>0</v>
      </c>
      <c r="BH331" s="149">
        <f t="shared" si="77"/>
        <v>0</v>
      </c>
      <c r="BI331" s="149">
        <f t="shared" si="78"/>
        <v>0</v>
      </c>
      <c r="BJ331" s="13" t="s">
        <v>164</v>
      </c>
      <c r="BK331" s="149">
        <f t="shared" si="79"/>
        <v>0</v>
      </c>
      <c r="BL331" s="13" t="s">
        <v>163</v>
      </c>
      <c r="BM331" s="148" t="s">
        <v>831</v>
      </c>
    </row>
    <row r="332" spans="2:65" s="1" customFormat="1" ht="16.5" customHeight="1">
      <c r="B332" s="135"/>
      <c r="C332" s="150" t="s">
        <v>839</v>
      </c>
      <c r="D332" s="150" t="s">
        <v>276</v>
      </c>
      <c r="E332" s="151" t="s">
        <v>2802</v>
      </c>
      <c r="F332" s="152" t="s">
        <v>2803</v>
      </c>
      <c r="G332" s="153" t="s">
        <v>300</v>
      </c>
      <c r="H332" s="154">
        <v>1</v>
      </c>
      <c r="I332" s="155"/>
      <c r="J332" s="156">
        <f t="shared" si="70"/>
        <v>0</v>
      </c>
      <c r="K332" s="157"/>
      <c r="L332" s="158"/>
      <c r="M332" s="159" t="s">
        <v>1</v>
      </c>
      <c r="N332" s="160" t="s">
        <v>38</v>
      </c>
      <c r="P332" s="146">
        <f t="shared" si="71"/>
        <v>0</v>
      </c>
      <c r="Q332" s="146">
        <v>0</v>
      </c>
      <c r="R332" s="146">
        <f t="shared" si="72"/>
        <v>0</v>
      </c>
      <c r="S332" s="146">
        <v>0</v>
      </c>
      <c r="T332" s="147">
        <f t="shared" si="73"/>
        <v>0</v>
      </c>
      <c r="AR332" s="148" t="s">
        <v>174</v>
      </c>
      <c r="AT332" s="148" t="s">
        <v>276</v>
      </c>
      <c r="AU332" s="148" t="s">
        <v>80</v>
      </c>
      <c r="AY332" s="13" t="s">
        <v>157</v>
      </c>
      <c r="BE332" s="149">
        <f t="shared" si="74"/>
        <v>0</v>
      </c>
      <c r="BF332" s="149">
        <f t="shared" si="75"/>
        <v>0</v>
      </c>
      <c r="BG332" s="149">
        <f t="shared" si="76"/>
        <v>0</v>
      </c>
      <c r="BH332" s="149">
        <f t="shared" si="77"/>
        <v>0</v>
      </c>
      <c r="BI332" s="149">
        <f t="shared" si="78"/>
        <v>0</v>
      </c>
      <c r="BJ332" s="13" t="s">
        <v>164</v>
      </c>
      <c r="BK332" s="149">
        <f t="shared" si="79"/>
        <v>0</v>
      </c>
      <c r="BL332" s="13" t="s">
        <v>163</v>
      </c>
      <c r="BM332" s="148" t="s">
        <v>835</v>
      </c>
    </row>
    <row r="333" spans="2:65" s="1" customFormat="1" ht="16.5" customHeight="1">
      <c r="B333" s="135"/>
      <c r="C333" s="150" t="s">
        <v>501</v>
      </c>
      <c r="D333" s="150" t="s">
        <v>276</v>
      </c>
      <c r="E333" s="151" t="s">
        <v>2804</v>
      </c>
      <c r="F333" s="152" t="s">
        <v>2752</v>
      </c>
      <c r="G333" s="153" t="s">
        <v>300</v>
      </c>
      <c r="H333" s="154">
        <v>1</v>
      </c>
      <c r="I333" s="155"/>
      <c r="J333" s="156">
        <f t="shared" si="70"/>
        <v>0</v>
      </c>
      <c r="K333" s="157"/>
      <c r="L333" s="158"/>
      <c r="M333" s="159" t="s">
        <v>1</v>
      </c>
      <c r="N333" s="160" t="s">
        <v>38</v>
      </c>
      <c r="P333" s="146">
        <f t="shared" si="71"/>
        <v>0</v>
      </c>
      <c r="Q333" s="146">
        <v>0</v>
      </c>
      <c r="R333" s="146">
        <f t="shared" si="72"/>
        <v>0</v>
      </c>
      <c r="S333" s="146">
        <v>0</v>
      </c>
      <c r="T333" s="147">
        <f t="shared" si="73"/>
        <v>0</v>
      </c>
      <c r="AR333" s="148" t="s">
        <v>174</v>
      </c>
      <c r="AT333" s="148" t="s">
        <v>276</v>
      </c>
      <c r="AU333" s="148" t="s">
        <v>80</v>
      </c>
      <c r="AY333" s="13" t="s">
        <v>157</v>
      </c>
      <c r="BE333" s="149">
        <f t="shared" si="74"/>
        <v>0</v>
      </c>
      <c r="BF333" s="149">
        <f t="shared" si="75"/>
        <v>0</v>
      </c>
      <c r="BG333" s="149">
        <f t="shared" si="76"/>
        <v>0</v>
      </c>
      <c r="BH333" s="149">
        <f t="shared" si="77"/>
        <v>0</v>
      </c>
      <c r="BI333" s="149">
        <f t="shared" si="78"/>
        <v>0</v>
      </c>
      <c r="BJ333" s="13" t="s">
        <v>164</v>
      </c>
      <c r="BK333" s="149">
        <f t="shared" si="79"/>
        <v>0</v>
      </c>
      <c r="BL333" s="13" t="s">
        <v>163</v>
      </c>
      <c r="BM333" s="148" t="s">
        <v>838</v>
      </c>
    </row>
    <row r="334" spans="2:65" s="1" customFormat="1" ht="16.5" customHeight="1">
      <c r="B334" s="135"/>
      <c r="C334" s="150" t="s">
        <v>844</v>
      </c>
      <c r="D334" s="150" t="s">
        <v>276</v>
      </c>
      <c r="E334" s="151" t="s">
        <v>2805</v>
      </c>
      <c r="F334" s="152" t="s">
        <v>2780</v>
      </c>
      <c r="G334" s="153" t="s">
        <v>300</v>
      </c>
      <c r="H334" s="154">
        <v>30</v>
      </c>
      <c r="I334" s="155"/>
      <c r="J334" s="156">
        <f t="shared" si="70"/>
        <v>0</v>
      </c>
      <c r="K334" s="157"/>
      <c r="L334" s="158"/>
      <c r="M334" s="159" t="s">
        <v>1</v>
      </c>
      <c r="N334" s="160" t="s">
        <v>38</v>
      </c>
      <c r="P334" s="146">
        <f t="shared" si="71"/>
        <v>0</v>
      </c>
      <c r="Q334" s="146">
        <v>0</v>
      </c>
      <c r="R334" s="146">
        <f t="shared" si="72"/>
        <v>0</v>
      </c>
      <c r="S334" s="146">
        <v>0</v>
      </c>
      <c r="T334" s="147">
        <f t="shared" si="73"/>
        <v>0</v>
      </c>
      <c r="AR334" s="148" t="s">
        <v>174</v>
      </c>
      <c r="AT334" s="148" t="s">
        <v>276</v>
      </c>
      <c r="AU334" s="148" t="s">
        <v>80</v>
      </c>
      <c r="AY334" s="13" t="s">
        <v>157</v>
      </c>
      <c r="BE334" s="149">
        <f t="shared" si="74"/>
        <v>0</v>
      </c>
      <c r="BF334" s="149">
        <f t="shared" si="75"/>
        <v>0</v>
      </c>
      <c r="BG334" s="149">
        <f t="shared" si="76"/>
        <v>0</v>
      </c>
      <c r="BH334" s="149">
        <f t="shared" si="77"/>
        <v>0</v>
      </c>
      <c r="BI334" s="149">
        <f t="shared" si="78"/>
        <v>0</v>
      </c>
      <c r="BJ334" s="13" t="s">
        <v>164</v>
      </c>
      <c r="BK334" s="149">
        <f t="shared" si="79"/>
        <v>0</v>
      </c>
      <c r="BL334" s="13" t="s">
        <v>163</v>
      </c>
      <c r="BM334" s="148" t="s">
        <v>840</v>
      </c>
    </row>
    <row r="335" spans="2:65" s="1" customFormat="1" ht="16.5" customHeight="1">
      <c r="B335" s="135"/>
      <c r="C335" s="150" t="s">
        <v>505</v>
      </c>
      <c r="D335" s="150" t="s">
        <v>276</v>
      </c>
      <c r="E335" s="151" t="s">
        <v>2806</v>
      </c>
      <c r="F335" s="152" t="s">
        <v>2807</v>
      </c>
      <c r="G335" s="153" t="s">
        <v>300</v>
      </c>
      <c r="H335" s="154">
        <v>60</v>
      </c>
      <c r="I335" s="155"/>
      <c r="J335" s="156">
        <f t="shared" si="70"/>
        <v>0</v>
      </c>
      <c r="K335" s="157"/>
      <c r="L335" s="158"/>
      <c r="M335" s="159" t="s">
        <v>1</v>
      </c>
      <c r="N335" s="160" t="s">
        <v>38</v>
      </c>
      <c r="P335" s="146">
        <f t="shared" si="71"/>
        <v>0</v>
      </c>
      <c r="Q335" s="146">
        <v>0</v>
      </c>
      <c r="R335" s="146">
        <f t="shared" si="72"/>
        <v>0</v>
      </c>
      <c r="S335" s="146">
        <v>0</v>
      </c>
      <c r="T335" s="147">
        <f t="shared" si="73"/>
        <v>0</v>
      </c>
      <c r="AR335" s="148" t="s">
        <v>174</v>
      </c>
      <c r="AT335" s="148" t="s">
        <v>276</v>
      </c>
      <c r="AU335" s="148" t="s">
        <v>80</v>
      </c>
      <c r="AY335" s="13" t="s">
        <v>157</v>
      </c>
      <c r="BE335" s="149">
        <f t="shared" si="74"/>
        <v>0</v>
      </c>
      <c r="BF335" s="149">
        <f t="shared" si="75"/>
        <v>0</v>
      </c>
      <c r="BG335" s="149">
        <f t="shared" si="76"/>
        <v>0</v>
      </c>
      <c r="BH335" s="149">
        <f t="shared" si="77"/>
        <v>0</v>
      </c>
      <c r="BI335" s="149">
        <f t="shared" si="78"/>
        <v>0</v>
      </c>
      <c r="BJ335" s="13" t="s">
        <v>164</v>
      </c>
      <c r="BK335" s="149">
        <f t="shared" si="79"/>
        <v>0</v>
      </c>
      <c r="BL335" s="13" t="s">
        <v>163</v>
      </c>
      <c r="BM335" s="148" t="s">
        <v>843</v>
      </c>
    </row>
    <row r="336" spans="2:65" s="1" customFormat="1" ht="16.5" customHeight="1">
      <c r="B336" s="135"/>
      <c r="C336" s="150" t="s">
        <v>853</v>
      </c>
      <c r="D336" s="150" t="s">
        <v>276</v>
      </c>
      <c r="E336" s="151" t="s">
        <v>2808</v>
      </c>
      <c r="F336" s="152" t="s">
        <v>2809</v>
      </c>
      <c r="G336" s="153" t="s">
        <v>300</v>
      </c>
      <c r="H336" s="154">
        <v>15</v>
      </c>
      <c r="I336" s="155"/>
      <c r="J336" s="156">
        <f t="shared" si="70"/>
        <v>0</v>
      </c>
      <c r="K336" s="157"/>
      <c r="L336" s="158"/>
      <c r="M336" s="159" t="s">
        <v>1</v>
      </c>
      <c r="N336" s="160" t="s">
        <v>38</v>
      </c>
      <c r="P336" s="146">
        <f t="shared" si="71"/>
        <v>0</v>
      </c>
      <c r="Q336" s="146">
        <v>0</v>
      </c>
      <c r="R336" s="146">
        <f t="shared" si="72"/>
        <v>0</v>
      </c>
      <c r="S336" s="146">
        <v>0</v>
      </c>
      <c r="T336" s="147">
        <f t="shared" si="73"/>
        <v>0</v>
      </c>
      <c r="AR336" s="148" t="s">
        <v>174</v>
      </c>
      <c r="AT336" s="148" t="s">
        <v>276</v>
      </c>
      <c r="AU336" s="148" t="s">
        <v>80</v>
      </c>
      <c r="AY336" s="13" t="s">
        <v>157</v>
      </c>
      <c r="BE336" s="149">
        <f t="shared" si="74"/>
        <v>0</v>
      </c>
      <c r="BF336" s="149">
        <f t="shared" si="75"/>
        <v>0</v>
      </c>
      <c r="BG336" s="149">
        <f t="shared" si="76"/>
        <v>0</v>
      </c>
      <c r="BH336" s="149">
        <f t="shared" si="77"/>
        <v>0</v>
      </c>
      <c r="BI336" s="149">
        <f t="shared" si="78"/>
        <v>0</v>
      </c>
      <c r="BJ336" s="13" t="s">
        <v>164</v>
      </c>
      <c r="BK336" s="149">
        <f t="shared" si="79"/>
        <v>0</v>
      </c>
      <c r="BL336" s="13" t="s">
        <v>163</v>
      </c>
      <c r="BM336" s="148" t="s">
        <v>847</v>
      </c>
    </row>
    <row r="337" spans="2:65" s="1" customFormat="1" ht="16.5" customHeight="1">
      <c r="B337" s="135"/>
      <c r="C337" s="150" t="s">
        <v>508</v>
      </c>
      <c r="D337" s="150" t="s">
        <v>276</v>
      </c>
      <c r="E337" s="151" t="s">
        <v>2810</v>
      </c>
      <c r="F337" s="152" t="s">
        <v>2811</v>
      </c>
      <c r="G337" s="153" t="s">
        <v>300</v>
      </c>
      <c r="H337" s="154">
        <v>5</v>
      </c>
      <c r="I337" s="155"/>
      <c r="J337" s="156">
        <f t="shared" si="70"/>
        <v>0</v>
      </c>
      <c r="K337" s="157"/>
      <c r="L337" s="158"/>
      <c r="M337" s="159" t="s">
        <v>1</v>
      </c>
      <c r="N337" s="160" t="s">
        <v>38</v>
      </c>
      <c r="P337" s="146">
        <f t="shared" si="71"/>
        <v>0</v>
      </c>
      <c r="Q337" s="146">
        <v>0</v>
      </c>
      <c r="R337" s="146">
        <f t="shared" si="72"/>
        <v>0</v>
      </c>
      <c r="S337" s="146">
        <v>0</v>
      </c>
      <c r="T337" s="147">
        <f t="shared" si="73"/>
        <v>0</v>
      </c>
      <c r="AR337" s="148" t="s">
        <v>174</v>
      </c>
      <c r="AT337" s="148" t="s">
        <v>276</v>
      </c>
      <c r="AU337" s="148" t="s">
        <v>80</v>
      </c>
      <c r="AY337" s="13" t="s">
        <v>157</v>
      </c>
      <c r="BE337" s="149">
        <f t="shared" si="74"/>
        <v>0</v>
      </c>
      <c r="BF337" s="149">
        <f t="shared" si="75"/>
        <v>0</v>
      </c>
      <c r="BG337" s="149">
        <f t="shared" si="76"/>
        <v>0</v>
      </c>
      <c r="BH337" s="149">
        <f t="shared" si="77"/>
        <v>0</v>
      </c>
      <c r="BI337" s="149">
        <f t="shared" si="78"/>
        <v>0</v>
      </c>
      <c r="BJ337" s="13" t="s">
        <v>164</v>
      </c>
      <c r="BK337" s="149">
        <f t="shared" si="79"/>
        <v>0</v>
      </c>
      <c r="BL337" s="13" t="s">
        <v>163</v>
      </c>
      <c r="BM337" s="148" t="s">
        <v>850</v>
      </c>
    </row>
    <row r="338" spans="2:65" s="1" customFormat="1" ht="16.5" customHeight="1">
      <c r="B338" s="135"/>
      <c r="C338" s="150" t="s">
        <v>864</v>
      </c>
      <c r="D338" s="150" t="s">
        <v>276</v>
      </c>
      <c r="E338" s="151" t="s">
        <v>2775</v>
      </c>
      <c r="F338" s="152" t="s">
        <v>2776</v>
      </c>
      <c r="G338" s="153" t="s">
        <v>300</v>
      </c>
      <c r="H338" s="154">
        <v>4</v>
      </c>
      <c r="I338" s="155"/>
      <c r="J338" s="156">
        <f t="shared" si="70"/>
        <v>0</v>
      </c>
      <c r="K338" s="157"/>
      <c r="L338" s="158"/>
      <c r="M338" s="159" t="s">
        <v>1</v>
      </c>
      <c r="N338" s="160" t="s">
        <v>38</v>
      </c>
      <c r="P338" s="146">
        <f t="shared" si="71"/>
        <v>0</v>
      </c>
      <c r="Q338" s="146">
        <v>0</v>
      </c>
      <c r="R338" s="146">
        <f t="shared" si="72"/>
        <v>0</v>
      </c>
      <c r="S338" s="146">
        <v>0</v>
      </c>
      <c r="T338" s="147">
        <f t="shared" si="73"/>
        <v>0</v>
      </c>
      <c r="AR338" s="148" t="s">
        <v>174</v>
      </c>
      <c r="AT338" s="148" t="s">
        <v>276</v>
      </c>
      <c r="AU338" s="148" t="s">
        <v>80</v>
      </c>
      <c r="AY338" s="13" t="s">
        <v>157</v>
      </c>
      <c r="BE338" s="149">
        <f t="shared" si="74"/>
        <v>0</v>
      </c>
      <c r="BF338" s="149">
        <f t="shared" si="75"/>
        <v>0</v>
      </c>
      <c r="BG338" s="149">
        <f t="shared" si="76"/>
        <v>0</v>
      </c>
      <c r="BH338" s="149">
        <f t="shared" si="77"/>
        <v>0</v>
      </c>
      <c r="BI338" s="149">
        <f t="shared" si="78"/>
        <v>0</v>
      </c>
      <c r="BJ338" s="13" t="s">
        <v>164</v>
      </c>
      <c r="BK338" s="149">
        <f t="shared" si="79"/>
        <v>0</v>
      </c>
      <c r="BL338" s="13" t="s">
        <v>163</v>
      </c>
      <c r="BM338" s="148" t="s">
        <v>857</v>
      </c>
    </row>
    <row r="339" spans="2:65" s="1" customFormat="1" ht="16.5" customHeight="1">
      <c r="B339" s="135"/>
      <c r="C339" s="150" t="s">
        <v>512</v>
      </c>
      <c r="D339" s="150" t="s">
        <v>276</v>
      </c>
      <c r="E339" s="151" t="s">
        <v>2773</v>
      </c>
      <c r="F339" s="152" t="s">
        <v>2774</v>
      </c>
      <c r="G339" s="153" t="s">
        <v>300</v>
      </c>
      <c r="H339" s="154">
        <v>4</v>
      </c>
      <c r="I339" s="155"/>
      <c r="J339" s="156">
        <f t="shared" si="70"/>
        <v>0</v>
      </c>
      <c r="K339" s="157"/>
      <c r="L339" s="158"/>
      <c r="M339" s="159" t="s">
        <v>1</v>
      </c>
      <c r="N339" s="160" t="s">
        <v>38</v>
      </c>
      <c r="P339" s="146">
        <f t="shared" si="71"/>
        <v>0</v>
      </c>
      <c r="Q339" s="146">
        <v>0</v>
      </c>
      <c r="R339" s="146">
        <f t="shared" si="72"/>
        <v>0</v>
      </c>
      <c r="S339" s="146">
        <v>0</v>
      </c>
      <c r="T339" s="147">
        <f t="shared" si="73"/>
        <v>0</v>
      </c>
      <c r="AR339" s="148" t="s">
        <v>174</v>
      </c>
      <c r="AT339" s="148" t="s">
        <v>276</v>
      </c>
      <c r="AU339" s="148" t="s">
        <v>80</v>
      </c>
      <c r="AY339" s="13" t="s">
        <v>157</v>
      </c>
      <c r="BE339" s="149">
        <f t="shared" si="74"/>
        <v>0</v>
      </c>
      <c r="BF339" s="149">
        <f t="shared" si="75"/>
        <v>0</v>
      </c>
      <c r="BG339" s="149">
        <f t="shared" si="76"/>
        <v>0</v>
      </c>
      <c r="BH339" s="149">
        <f t="shared" si="77"/>
        <v>0</v>
      </c>
      <c r="BI339" s="149">
        <f t="shared" si="78"/>
        <v>0</v>
      </c>
      <c r="BJ339" s="13" t="s">
        <v>164</v>
      </c>
      <c r="BK339" s="149">
        <f t="shared" si="79"/>
        <v>0</v>
      </c>
      <c r="BL339" s="13" t="s">
        <v>163</v>
      </c>
      <c r="BM339" s="148" t="s">
        <v>861</v>
      </c>
    </row>
    <row r="340" spans="2:65" s="1" customFormat="1" ht="16.5" customHeight="1">
      <c r="B340" s="135"/>
      <c r="C340" s="150" t="s">
        <v>871</v>
      </c>
      <c r="D340" s="150" t="s">
        <v>276</v>
      </c>
      <c r="E340" s="151" t="s">
        <v>2777</v>
      </c>
      <c r="F340" s="152" t="s">
        <v>2778</v>
      </c>
      <c r="G340" s="153" t="s">
        <v>300</v>
      </c>
      <c r="H340" s="154">
        <v>1</v>
      </c>
      <c r="I340" s="155"/>
      <c r="J340" s="156">
        <f t="shared" si="70"/>
        <v>0</v>
      </c>
      <c r="K340" s="157"/>
      <c r="L340" s="158"/>
      <c r="M340" s="159" t="s">
        <v>1</v>
      </c>
      <c r="N340" s="160" t="s">
        <v>38</v>
      </c>
      <c r="P340" s="146">
        <f t="shared" si="71"/>
        <v>0</v>
      </c>
      <c r="Q340" s="146">
        <v>0</v>
      </c>
      <c r="R340" s="146">
        <f t="shared" si="72"/>
        <v>0</v>
      </c>
      <c r="S340" s="146">
        <v>0</v>
      </c>
      <c r="T340" s="147">
        <f t="shared" si="73"/>
        <v>0</v>
      </c>
      <c r="AR340" s="148" t="s">
        <v>174</v>
      </c>
      <c r="AT340" s="148" t="s">
        <v>276</v>
      </c>
      <c r="AU340" s="148" t="s">
        <v>80</v>
      </c>
      <c r="AY340" s="13" t="s">
        <v>157</v>
      </c>
      <c r="BE340" s="149">
        <f t="shared" si="74"/>
        <v>0</v>
      </c>
      <c r="BF340" s="149">
        <f t="shared" si="75"/>
        <v>0</v>
      </c>
      <c r="BG340" s="149">
        <f t="shared" si="76"/>
        <v>0</v>
      </c>
      <c r="BH340" s="149">
        <f t="shared" si="77"/>
        <v>0</v>
      </c>
      <c r="BI340" s="149">
        <f t="shared" si="78"/>
        <v>0</v>
      </c>
      <c r="BJ340" s="13" t="s">
        <v>164</v>
      </c>
      <c r="BK340" s="149">
        <f t="shared" si="79"/>
        <v>0</v>
      </c>
      <c r="BL340" s="13" t="s">
        <v>163</v>
      </c>
      <c r="BM340" s="148" t="s">
        <v>867</v>
      </c>
    </row>
    <row r="341" spans="2:65" s="1" customFormat="1" ht="16.5" customHeight="1">
      <c r="B341" s="135"/>
      <c r="C341" s="150" t="s">
        <v>515</v>
      </c>
      <c r="D341" s="150" t="s">
        <v>276</v>
      </c>
      <c r="E341" s="151" t="s">
        <v>2812</v>
      </c>
      <c r="F341" s="152" t="s">
        <v>2813</v>
      </c>
      <c r="G341" s="153" t="s">
        <v>300</v>
      </c>
      <c r="H341" s="154">
        <v>24</v>
      </c>
      <c r="I341" s="155"/>
      <c r="J341" s="156">
        <f t="shared" si="70"/>
        <v>0</v>
      </c>
      <c r="K341" s="157"/>
      <c r="L341" s="158"/>
      <c r="M341" s="159" t="s">
        <v>1</v>
      </c>
      <c r="N341" s="160" t="s">
        <v>38</v>
      </c>
      <c r="P341" s="146">
        <f t="shared" si="71"/>
        <v>0</v>
      </c>
      <c r="Q341" s="146">
        <v>0</v>
      </c>
      <c r="R341" s="146">
        <f t="shared" si="72"/>
        <v>0</v>
      </c>
      <c r="S341" s="146">
        <v>0</v>
      </c>
      <c r="T341" s="147">
        <f t="shared" si="73"/>
        <v>0</v>
      </c>
      <c r="AR341" s="148" t="s">
        <v>174</v>
      </c>
      <c r="AT341" s="148" t="s">
        <v>276</v>
      </c>
      <c r="AU341" s="148" t="s">
        <v>80</v>
      </c>
      <c r="AY341" s="13" t="s">
        <v>157</v>
      </c>
      <c r="BE341" s="149">
        <f t="shared" si="74"/>
        <v>0</v>
      </c>
      <c r="BF341" s="149">
        <f t="shared" si="75"/>
        <v>0</v>
      </c>
      <c r="BG341" s="149">
        <f t="shared" si="76"/>
        <v>0</v>
      </c>
      <c r="BH341" s="149">
        <f t="shared" si="77"/>
        <v>0</v>
      </c>
      <c r="BI341" s="149">
        <f t="shared" si="78"/>
        <v>0</v>
      </c>
      <c r="BJ341" s="13" t="s">
        <v>164</v>
      </c>
      <c r="BK341" s="149">
        <f t="shared" si="79"/>
        <v>0</v>
      </c>
      <c r="BL341" s="13" t="s">
        <v>163</v>
      </c>
      <c r="BM341" s="148" t="s">
        <v>870</v>
      </c>
    </row>
    <row r="342" spans="2:65" s="1" customFormat="1" ht="16.5" customHeight="1">
      <c r="B342" s="135"/>
      <c r="C342" s="150" t="s">
        <v>878</v>
      </c>
      <c r="D342" s="150" t="s">
        <v>276</v>
      </c>
      <c r="E342" s="151" t="s">
        <v>2814</v>
      </c>
      <c r="F342" s="152" t="s">
        <v>2815</v>
      </c>
      <c r="G342" s="153" t="s">
        <v>300</v>
      </c>
      <c r="H342" s="154">
        <v>1</v>
      </c>
      <c r="I342" s="155"/>
      <c r="J342" s="156">
        <f t="shared" si="70"/>
        <v>0</v>
      </c>
      <c r="K342" s="157"/>
      <c r="L342" s="158"/>
      <c r="M342" s="159" t="s">
        <v>1</v>
      </c>
      <c r="N342" s="160" t="s">
        <v>38</v>
      </c>
      <c r="P342" s="146">
        <f t="shared" si="71"/>
        <v>0</v>
      </c>
      <c r="Q342" s="146">
        <v>0</v>
      </c>
      <c r="R342" s="146">
        <f t="shared" si="72"/>
        <v>0</v>
      </c>
      <c r="S342" s="146">
        <v>0</v>
      </c>
      <c r="T342" s="147">
        <f t="shared" si="73"/>
        <v>0</v>
      </c>
      <c r="AR342" s="148" t="s">
        <v>174</v>
      </c>
      <c r="AT342" s="148" t="s">
        <v>276</v>
      </c>
      <c r="AU342" s="148" t="s">
        <v>80</v>
      </c>
      <c r="AY342" s="13" t="s">
        <v>157</v>
      </c>
      <c r="BE342" s="149">
        <f t="shared" si="74"/>
        <v>0</v>
      </c>
      <c r="BF342" s="149">
        <f t="shared" si="75"/>
        <v>0</v>
      </c>
      <c r="BG342" s="149">
        <f t="shared" si="76"/>
        <v>0</v>
      </c>
      <c r="BH342" s="149">
        <f t="shared" si="77"/>
        <v>0</v>
      </c>
      <c r="BI342" s="149">
        <f t="shared" si="78"/>
        <v>0</v>
      </c>
      <c r="BJ342" s="13" t="s">
        <v>164</v>
      </c>
      <c r="BK342" s="149">
        <f t="shared" si="79"/>
        <v>0</v>
      </c>
      <c r="BL342" s="13" t="s">
        <v>163</v>
      </c>
      <c r="BM342" s="148" t="s">
        <v>874</v>
      </c>
    </row>
    <row r="343" spans="2:65" s="1" customFormat="1" ht="16.5" customHeight="1">
      <c r="B343" s="135"/>
      <c r="C343" s="150" t="s">
        <v>519</v>
      </c>
      <c r="D343" s="150" t="s">
        <v>276</v>
      </c>
      <c r="E343" s="151" t="s">
        <v>2816</v>
      </c>
      <c r="F343" s="152" t="s">
        <v>2817</v>
      </c>
      <c r="G343" s="153" t="s">
        <v>300</v>
      </c>
      <c r="H343" s="154">
        <v>1</v>
      </c>
      <c r="I343" s="155"/>
      <c r="J343" s="156">
        <f t="shared" si="70"/>
        <v>0</v>
      </c>
      <c r="K343" s="157"/>
      <c r="L343" s="158"/>
      <c r="M343" s="159" t="s">
        <v>1</v>
      </c>
      <c r="N343" s="160" t="s">
        <v>38</v>
      </c>
      <c r="P343" s="146">
        <f t="shared" si="71"/>
        <v>0</v>
      </c>
      <c r="Q343" s="146">
        <v>0</v>
      </c>
      <c r="R343" s="146">
        <f t="shared" si="72"/>
        <v>0</v>
      </c>
      <c r="S343" s="146">
        <v>0</v>
      </c>
      <c r="T343" s="147">
        <f t="shared" si="73"/>
        <v>0</v>
      </c>
      <c r="AR343" s="148" t="s">
        <v>174</v>
      </c>
      <c r="AT343" s="148" t="s">
        <v>276</v>
      </c>
      <c r="AU343" s="148" t="s">
        <v>80</v>
      </c>
      <c r="AY343" s="13" t="s">
        <v>157</v>
      </c>
      <c r="BE343" s="149">
        <f t="shared" si="74"/>
        <v>0</v>
      </c>
      <c r="BF343" s="149">
        <f t="shared" si="75"/>
        <v>0</v>
      </c>
      <c r="BG343" s="149">
        <f t="shared" si="76"/>
        <v>0</v>
      </c>
      <c r="BH343" s="149">
        <f t="shared" si="77"/>
        <v>0</v>
      </c>
      <c r="BI343" s="149">
        <f t="shared" si="78"/>
        <v>0</v>
      </c>
      <c r="BJ343" s="13" t="s">
        <v>164</v>
      </c>
      <c r="BK343" s="149">
        <f t="shared" si="79"/>
        <v>0</v>
      </c>
      <c r="BL343" s="13" t="s">
        <v>163</v>
      </c>
      <c r="BM343" s="148" t="s">
        <v>877</v>
      </c>
    </row>
    <row r="344" spans="2:65" s="1" customFormat="1" ht="16.5" customHeight="1">
      <c r="B344" s="135"/>
      <c r="C344" s="150" t="s">
        <v>883</v>
      </c>
      <c r="D344" s="150" t="s">
        <v>276</v>
      </c>
      <c r="E344" s="151" t="s">
        <v>2818</v>
      </c>
      <c r="F344" s="152" t="s">
        <v>2819</v>
      </c>
      <c r="G344" s="153" t="s">
        <v>300</v>
      </c>
      <c r="H344" s="154">
        <v>1</v>
      </c>
      <c r="I344" s="155"/>
      <c r="J344" s="156">
        <f t="shared" si="70"/>
        <v>0</v>
      </c>
      <c r="K344" s="157"/>
      <c r="L344" s="158"/>
      <c r="M344" s="159" t="s">
        <v>1</v>
      </c>
      <c r="N344" s="160" t="s">
        <v>38</v>
      </c>
      <c r="P344" s="146">
        <f t="shared" si="71"/>
        <v>0</v>
      </c>
      <c r="Q344" s="146">
        <v>0</v>
      </c>
      <c r="R344" s="146">
        <f t="shared" si="72"/>
        <v>0</v>
      </c>
      <c r="S344" s="146">
        <v>0</v>
      </c>
      <c r="T344" s="147">
        <f t="shared" si="73"/>
        <v>0</v>
      </c>
      <c r="AR344" s="148" t="s">
        <v>174</v>
      </c>
      <c r="AT344" s="148" t="s">
        <v>276</v>
      </c>
      <c r="AU344" s="148" t="s">
        <v>80</v>
      </c>
      <c r="AY344" s="13" t="s">
        <v>157</v>
      </c>
      <c r="BE344" s="149">
        <f t="shared" si="74"/>
        <v>0</v>
      </c>
      <c r="BF344" s="149">
        <f t="shared" si="75"/>
        <v>0</v>
      </c>
      <c r="BG344" s="149">
        <f t="shared" si="76"/>
        <v>0</v>
      </c>
      <c r="BH344" s="149">
        <f t="shared" si="77"/>
        <v>0</v>
      </c>
      <c r="BI344" s="149">
        <f t="shared" si="78"/>
        <v>0</v>
      </c>
      <c r="BJ344" s="13" t="s">
        <v>164</v>
      </c>
      <c r="BK344" s="149">
        <f t="shared" si="79"/>
        <v>0</v>
      </c>
      <c r="BL344" s="13" t="s">
        <v>163</v>
      </c>
      <c r="BM344" s="148" t="s">
        <v>881</v>
      </c>
    </row>
    <row r="345" spans="2:65" s="1" customFormat="1" ht="16.5" customHeight="1">
      <c r="B345" s="135"/>
      <c r="C345" s="150" t="s">
        <v>523</v>
      </c>
      <c r="D345" s="150" t="s">
        <v>276</v>
      </c>
      <c r="E345" s="151" t="s">
        <v>2820</v>
      </c>
      <c r="F345" s="152" t="s">
        <v>2821</v>
      </c>
      <c r="G345" s="153" t="s">
        <v>300</v>
      </c>
      <c r="H345" s="154">
        <v>2</v>
      </c>
      <c r="I345" s="155"/>
      <c r="J345" s="156">
        <f t="shared" si="70"/>
        <v>0</v>
      </c>
      <c r="K345" s="157"/>
      <c r="L345" s="158"/>
      <c r="M345" s="159" t="s">
        <v>1</v>
      </c>
      <c r="N345" s="160" t="s">
        <v>38</v>
      </c>
      <c r="P345" s="146">
        <f t="shared" si="71"/>
        <v>0</v>
      </c>
      <c r="Q345" s="146">
        <v>0</v>
      </c>
      <c r="R345" s="146">
        <f t="shared" si="72"/>
        <v>0</v>
      </c>
      <c r="S345" s="146">
        <v>0</v>
      </c>
      <c r="T345" s="147">
        <f t="shared" si="73"/>
        <v>0</v>
      </c>
      <c r="AR345" s="148" t="s">
        <v>174</v>
      </c>
      <c r="AT345" s="148" t="s">
        <v>276</v>
      </c>
      <c r="AU345" s="148" t="s">
        <v>80</v>
      </c>
      <c r="AY345" s="13" t="s">
        <v>157</v>
      </c>
      <c r="BE345" s="149">
        <f t="shared" si="74"/>
        <v>0</v>
      </c>
      <c r="BF345" s="149">
        <f t="shared" si="75"/>
        <v>0</v>
      </c>
      <c r="BG345" s="149">
        <f t="shared" si="76"/>
        <v>0</v>
      </c>
      <c r="BH345" s="149">
        <f t="shared" si="77"/>
        <v>0</v>
      </c>
      <c r="BI345" s="149">
        <f t="shared" si="78"/>
        <v>0</v>
      </c>
      <c r="BJ345" s="13" t="s">
        <v>164</v>
      </c>
      <c r="BK345" s="149">
        <f t="shared" si="79"/>
        <v>0</v>
      </c>
      <c r="BL345" s="13" t="s">
        <v>163</v>
      </c>
      <c r="BM345" s="148" t="s">
        <v>882</v>
      </c>
    </row>
    <row r="346" spans="2:65" s="11" customFormat="1" ht="25.9" customHeight="1">
      <c r="B346" s="123"/>
      <c r="D346" s="124" t="s">
        <v>71</v>
      </c>
      <c r="E346" s="125" t="s">
        <v>2822</v>
      </c>
      <c r="F346" s="125" t="s">
        <v>2823</v>
      </c>
      <c r="I346" s="126"/>
      <c r="J346" s="127">
        <f>BK346</f>
        <v>0</v>
      </c>
      <c r="L346" s="123"/>
      <c r="M346" s="128"/>
      <c r="P346" s="129">
        <f>SUM(P347:P366)</f>
        <v>0</v>
      </c>
      <c r="R346" s="129">
        <f>SUM(R347:R366)</f>
        <v>0</v>
      </c>
      <c r="T346" s="130">
        <f>SUM(T347:T366)</f>
        <v>0</v>
      </c>
      <c r="AR346" s="124" t="s">
        <v>80</v>
      </c>
      <c r="AT346" s="131" t="s">
        <v>71</v>
      </c>
      <c r="AU346" s="131" t="s">
        <v>72</v>
      </c>
      <c r="AY346" s="124" t="s">
        <v>157</v>
      </c>
      <c r="BK346" s="132">
        <f>SUM(BK347:BK366)</f>
        <v>0</v>
      </c>
    </row>
    <row r="347" spans="2:65" s="1" customFormat="1" ht="16.5" customHeight="1">
      <c r="B347" s="135"/>
      <c r="C347" s="136" t="s">
        <v>890</v>
      </c>
      <c r="D347" s="136" t="s">
        <v>159</v>
      </c>
      <c r="E347" s="137" t="s">
        <v>2824</v>
      </c>
      <c r="F347" s="138" t="s">
        <v>2825</v>
      </c>
      <c r="G347" s="139" t="s">
        <v>300</v>
      </c>
      <c r="H347" s="140">
        <v>1</v>
      </c>
      <c r="I347" s="141"/>
      <c r="J347" s="142">
        <f t="shared" ref="J347:J366" si="80">ROUND(I347*H347,2)</f>
        <v>0</v>
      </c>
      <c r="K347" s="143"/>
      <c r="L347" s="28"/>
      <c r="M347" s="144" t="s">
        <v>1</v>
      </c>
      <c r="N347" s="145" t="s">
        <v>38</v>
      </c>
      <c r="P347" s="146">
        <f t="shared" ref="P347:P366" si="81">O347*H347</f>
        <v>0</v>
      </c>
      <c r="Q347" s="146">
        <v>0</v>
      </c>
      <c r="R347" s="146">
        <f t="shared" ref="R347:R366" si="82">Q347*H347</f>
        <v>0</v>
      </c>
      <c r="S347" s="146">
        <v>0</v>
      </c>
      <c r="T347" s="147">
        <f t="shared" ref="T347:T366" si="83">S347*H347</f>
        <v>0</v>
      </c>
      <c r="AR347" s="148" t="s">
        <v>163</v>
      </c>
      <c r="AT347" s="148" t="s">
        <v>159</v>
      </c>
      <c r="AU347" s="148" t="s">
        <v>80</v>
      </c>
      <c r="AY347" s="13" t="s">
        <v>157</v>
      </c>
      <c r="BE347" s="149">
        <f t="shared" ref="BE347:BE366" si="84">IF(N347="základná",J347,0)</f>
        <v>0</v>
      </c>
      <c r="BF347" s="149">
        <f t="shared" ref="BF347:BF366" si="85">IF(N347="znížená",J347,0)</f>
        <v>0</v>
      </c>
      <c r="BG347" s="149">
        <f t="shared" ref="BG347:BG366" si="86">IF(N347="zákl. prenesená",J347,0)</f>
        <v>0</v>
      </c>
      <c r="BH347" s="149">
        <f t="shared" ref="BH347:BH366" si="87">IF(N347="zníž. prenesená",J347,0)</f>
        <v>0</v>
      </c>
      <c r="BI347" s="149">
        <f t="shared" ref="BI347:BI366" si="88">IF(N347="nulová",J347,0)</f>
        <v>0</v>
      </c>
      <c r="BJ347" s="13" t="s">
        <v>164</v>
      </c>
      <c r="BK347" s="149">
        <f t="shared" ref="BK347:BK366" si="89">ROUND(I347*H347,2)</f>
        <v>0</v>
      </c>
      <c r="BL347" s="13" t="s">
        <v>163</v>
      </c>
      <c r="BM347" s="148" t="s">
        <v>886</v>
      </c>
    </row>
    <row r="348" spans="2:65" s="1" customFormat="1" ht="16.5" customHeight="1">
      <c r="B348" s="135"/>
      <c r="C348" s="150" t="s">
        <v>527</v>
      </c>
      <c r="D348" s="150" t="s">
        <v>276</v>
      </c>
      <c r="E348" s="151" t="s">
        <v>2786</v>
      </c>
      <c r="F348" s="152" t="s">
        <v>2787</v>
      </c>
      <c r="G348" s="153" t="s">
        <v>300</v>
      </c>
      <c r="H348" s="154">
        <v>1</v>
      </c>
      <c r="I348" s="155"/>
      <c r="J348" s="156">
        <f t="shared" si="80"/>
        <v>0</v>
      </c>
      <c r="K348" s="157"/>
      <c r="L348" s="158"/>
      <c r="M348" s="159" t="s">
        <v>1</v>
      </c>
      <c r="N348" s="160" t="s">
        <v>38</v>
      </c>
      <c r="P348" s="146">
        <f t="shared" si="81"/>
        <v>0</v>
      </c>
      <c r="Q348" s="146">
        <v>0</v>
      </c>
      <c r="R348" s="146">
        <f t="shared" si="82"/>
        <v>0</v>
      </c>
      <c r="S348" s="146">
        <v>0</v>
      </c>
      <c r="T348" s="147">
        <f t="shared" si="83"/>
        <v>0</v>
      </c>
      <c r="AR348" s="148" t="s">
        <v>174</v>
      </c>
      <c r="AT348" s="148" t="s">
        <v>276</v>
      </c>
      <c r="AU348" s="148" t="s">
        <v>80</v>
      </c>
      <c r="AY348" s="13" t="s">
        <v>157</v>
      </c>
      <c r="BE348" s="149">
        <f t="shared" si="84"/>
        <v>0</v>
      </c>
      <c r="BF348" s="149">
        <f t="shared" si="85"/>
        <v>0</v>
      </c>
      <c r="BG348" s="149">
        <f t="shared" si="86"/>
        <v>0</v>
      </c>
      <c r="BH348" s="149">
        <f t="shared" si="87"/>
        <v>0</v>
      </c>
      <c r="BI348" s="149">
        <f t="shared" si="88"/>
        <v>0</v>
      </c>
      <c r="BJ348" s="13" t="s">
        <v>164</v>
      </c>
      <c r="BK348" s="149">
        <f t="shared" si="89"/>
        <v>0</v>
      </c>
      <c r="BL348" s="13" t="s">
        <v>163</v>
      </c>
      <c r="BM348" s="148" t="s">
        <v>889</v>
      </c>
    </row>
    <row r="349" spans="2:65" s="1" customFormat="1" ht="16.5" customHeight="1">
      <c r="B349" s="135"/>
      <c r="C349" s="150" t="s">
        <v>897</v>
      </c>
      <c r="D349" s="150" t="s">
        <v>276</v>
      </c>
      <c r="E349" s="151" t="s">
        <v>2788</v>
      </c>
      <c r="F349" s="152" t="s">
        <v>2789</v>
      </c>
      <c r="G349" s="153" t="s">
        <v>300</v>
      </c>
      <c r="H349" s="154">
        <v>1</v>
      </c>
      <c r="I349" s="155"/>
      <c r="J349" s="156">
        <f t="shared" si="80"/>
        <v>0</v>
      </c>
      <c r="K349" s="157"/>
      <c r="L349" s="158"/>
      <c r="M349" s="159" t="s">
        <v>1</v>
      </c>
      <c r="N349" s="160" t="s">
        <v>38</v>
      </c>
      <c r="P349" s="146">
        <f t="shared" si="81"/>
        <v>0</v>
      </c>
      <c r="Q349" s="146">
        <v>0</v>
      </c>
      <c r="R349" s="146">
        <f t="shared" si="82"/>
        <v>0</v>
      </c>
      <c r="S349" s="146">
        <v>0</v>
      </c>
      <c r="T349" s="147">
        <f t="shared" si="83"/>
        <v>0</v>
      </c>
      <c r="AR349" s="148" t="s">
        <v>174</v>
      </c>
      <c r="AT349" s="148" t="s">
        <v>276</v>
      </c>
      <c r="AU349" s="148" t="s">
        <v>80</v>
      </c>
      <c r="AY349" s="13" t="s">
        <v>157</v>
      </c>
      <c r="BE349" s="149">
        <f t="shared" si="84"/>
        <v>0</v>
      </c>
      <c r="BF349" s="149">
        <f t="shared" si="85"/>
        <v>0</v>
      </c>
      <c r="BG349" s="149">
        <f t="shared" si="86"/>
        <v>0</v>
      </c>
      <c r="BH349" s="149">
        <f t="shared" si="87"/>
        <v>0</v>
      </c>
      <c r="BI349" s="149">
        <f t="shared" si="88"/>
        <v>0</v>
      </c>
      <c r="BJ349" s="13" t="s">
        <v>164</v>
      </c>
      <c r="BK349" s="149">
        <f t="shared" si="89"/>
        <v>0</v>
      </c>
      <c r="BL349" s="13" t="s">
        <v>163</v>
      </c>
      <c r="BM349" s="148" t="s">
        <v>893</v>
      </c>
    </row>
    <row r="350" spans="2:65" s="1" customFormat="1" ht="16.5" customHeight="1">
      <c r="B350" s="135"/>
      <c r="C350" s="150" t="s">
        <v>530</v>
      </c>
      <c r="D350" s="150" t="s">
        <v>276</v>
      </c>
      <c r="E350" s="151" t="s">
        <v>2790</v>
      </c>
      <c r="F350" s="152" t="s">
        <v>2791</v>
      </c>
      <c r="G350" s="153" t="s">
        <v>300</v>
      </c>
      <c r="H350" s="154">
        <v>1</v>
      </c>
      <c r="I350" s="155"/>
      <c r="J350" s="156">
        <f t="shared" si="80"/>
        <v>0</v>
      </c>
      <c r="K350" s="157"/>
      <c r="L350" s="158"/>
      <c r="M350" s="159" t="s">
        <v>1</v>
      </c>
      <c r="N350" s="160" t="s">
        <v>38</v>
      </c>
      <c r="P350" s="146">
        <f t="shared" si="81"/>
        <v>0</v>
      </c>
      <c r="Q350" s="146">
        <v>0</v>
      </c>
      <c r="R350" s="146">
        <f t="shared" si="82"/>
        <v>0</v>
      </c>
      <c r="S350" s="146">
        <v>0</v>
      </c>
      <c r="T350" s="147">
        <f t="shared" si="83"/>
        <v>0</v>
      </c>
      <c r="AR350" s="148" t="s">
        <v>174</v>
      </c>
      <c r="AT350" s="148" t="s">
        <v>276</v>
      </c>
      <c r="AU350" s="148" t="s">
        <v>80</v>
      </c>
      <c r="AY350" s="13" t="s">
        <v>157</v>
      </c>
      <c r="BE350" s="149">
        <f t="shared" si="84"/>
        <v>0</v>
      </c>
      <c r="BF350" s="149">
        <f t="shared" si="85"/>
        <v>0</v>
      </c>
      <c r="BG350" s="149">
        <f t="shared" si="86"/>
        <v>0</v>
      </c>
      <c r="BH350" s="149">
        <f t="shared" si="87"/>
        <v>0</v>
      </c>
      <c r="BI350" s="149">
        <f t="shared" si="88"/>
        <v>0</v>
      </c>
      <c r="BJ350" s="13" t="s">
        <v>164</v>
      </c>
      <c r="BK350" s="149">
        <f t="shared" si="89"/>
        <v>0</v>
      </c>
      <c r="BL350" s="13" t="s">
        <v>163</v>
      </c>
      <c r="BM350" s="148" t="s">
        <v>896</v>
      </c>
    </row>
    <row r="351" spans="2:65" s="1" customFormat="1" ht="16.5" customHeight="1">
      <c r="B351" s="135"/>
      <c r="C351" s="150" t="s">
        <v>904</v>
      </c>
      <c r="D351" s="150" t="s">
        <v>276</v>
      </c>
      <c r="E351" s="151" t="s">
        <v>2792</v>
      </c>
      <c r="F351" s="152" t="s">
        <v>2793</v>
      </c>
      <c r="G351" s="153" t="s">
        <v>300</v>
      </c>
      <c r="H351" s="154">
        <v>16</v>
      </c>
      <c r="I351" s="155"/>
      <c r="J351" s="156">
        <f t="shared" si="80"/>
        <v>0</v>
      </c>
      <c r="K351" s="157"/>
      <c r="L351" s="158"/>
      <c r="M351" s="159" t="s">
        <v>1</v>
      </c>
      <c r="N351" s="160" t="s">
        <v>38</v>
      </c>
      <c r="P351" s="146">
        <f t="shared" si="81"/>
        <v>0</v>
      </c>
      <c r="Q351" s="146">
        <v>0</v>
      </c>
      <c r="R351" s="146">
        <f t="shared" si="82"/>
        <v>0</v>
      </c>
      <c r="S351" s="146">
        <v>0</v>
      </c>
      <c r="T351" s="147">
        <f t="shared" si="83"/>
        <v>0</v>
      </c>
      <c r="AR351" s="148" t="s">
        <v>174</v>
      </c>
      <c r="AT351" s="148" t="s">
        <v>276</v>
      </c>
      <c r="AU351" s="148" t="s">
        <v>80</v>
      </c>
      <c r="AY351" s="13" t="s">
        <v>157</v>
      </c>
      <c r="BE351" s="149">
        <f t="shared" si="84"/>
        <v>0</v>
      </c>
      <c r="BF351" s="149">
        <f t="shared" si="85"/>
        <v>0</v>
      </c>
      <c r="BG351" s="149">
        <f t="shared" si="86"/>
        <v>0</v>
      </c>
      <c r="BH351" s="149">
        <f t="shared" si="87"/>
        <v>0</v>
      </c>
      <c r="BI351" s="149">
        <f t="shared" si="88"/>
        <v>0</v>
      </c>
      <c r="BJ351" s="13" t="s">
        <v>164</v>
      </c>
      <c r="BK351" s="149">
        <f t="shared" si="89"/>
        <v>0</v>
      </c>
      <c r="BL351" s="13" t="s">
        <v>163</v>
      </c>
      <c r="BM351" s="148" t="s">
        <v>900</v>
      </c>
    </row>
    <row r="352" spans="2:65" s="1" customFormat="1" ht="16.5" customHeight="1">
      <c r="B352" s="135"/>
      <c r="C352" s="150" t="s">
        <v>534</v>
      </c>
      <c r="D352" s="150" t="s">
        <v>276</v>
      </c>
      <c r="E352" s="151" t="s">
        <v>2794</v>
      </c>
      <c r="F352" s="152" t="s">
        <v>2795</v>
      </c>
      <c r="G352" s="153" t="s">
        <v>300</v>
      </c>
      <c r="H352" s="154">
        <v>8</v>
      </c>
      <c r="I352" s="155"/>
      <c r="J352" s="156">
        <f t="shared" si="80"/>
        <v>0</v>
      </c>
      <c r="K352" s="157"/>
      <c r="L352" s="158"/>
      <c r="M352" s="159" t="s">
        <v>1</v>
      </c>
      <c r="N352" s="160" t="s">
        <v>38</v>
      </c>
      <c r="P352" s="146">
        <f t="shared" si="81"/>
        <v>0</v>
      </c>
      <c r="Q352" s="146">
        <v>0</v>
      </c>
      <c r="R352" s="146">
        <f t="shared" si="82"/>
        <v>0</v>
      </c>
      <c r="S352" s="146">
        <v>0</v>
      </c>
      <c r="T352" s="147">
        <f t="shared" si="83"/>
        <v>0</v>
      </c>
      <c r="AR352" s="148" t="s">
        <v>174</v>
      </c>
      <c r="AT352" s="148" t="s">
        <v>276</v>
      </c>
      <c r="AU352" s="148" t="s">
        <v>80</v>
      </c>
      <c r="AY352" s="13" t="s">
        <v>157</v>
      </c>
      <c r="BE352" s="149">
        <f t="shared" si="84"/>
        <v>0</v>
      </c>
      <c r="BF352" s="149">
        <f t="shared" si="85"/>
        <v>0</v>
      </c>
      <c r="BG352" s="149">
        <f t="shared" si="86"/>
        <v>0</v>
      </c>
      <c r="BH352" s="149">
        <f t="shared" si="87"/>
        <v>0</v>
      </c>
      <c r="BI352" s="149">
        <f t="shared" si="88"/>
        <v>0</v>
      </c>
      <c r="BJ352" s="13" t="s">
        <v>164</v>
      </c>
      <c r="BK352" s="149">
        <f t="shared" si="89"/>
        <v>0</v>
      </c>
      <c r="BL352" s="13" t="s">
        <v>163</v>
      </c>
      <c r="BM352" s="148" t="s">
        <v>903</v>
      </c>
    </row>
    <row r="353" spans="2:65" s="1" customFormat="1" ht="16.5" customHeight="1">
      <c r="B353" s="135"/>
      <c r="C353" s="150" t="s">
        <v>913</v>
      </c>
      <c r="D353" s="150" t="s">
        <v>276</v>
      </c>
      <c r="E353" s="151" t="s">
        <v>2796</v>
      </c>
      <c r="F353" s="152" t="s">
        <v>2797</v>
      </c>
      <c r="G353" s="153" t="s">
        <v>300</v>
      </c>
      <c r="H353" s="154">
        <v>1</v>
      </c>
      <c r="I353" s="155"/>
      <c r="J353" s="156">
        <f t="shared" si="80"/>
        <v>0</v>
      </c>
      <c r="K353" s="157"/>
      <c r="L353" s="158"/>
      <c r="M353" s="159" t="s">
        <v>1</v>
      </c>
      <c r="N353" s="160" t="s">
        <v>38</v>
      </c>
      <c r="P353" s="146">
        <f t="shared" si="81"/>
        <v>0</v>
      </c>
      <c r="Q353" s="146">
        <v>0</v>
      </c>
      <c r="R353" s="146">
        <f t="shared" si="82"/>
        <v>0</v>
      </c>
      <c r="S353" s="146">
        <v>0</v>
      </c>
      <c r="T353" s="147">
        <f t="shared" si="83"/>
        <v>0</v>
      </c>
      <c r="AR353" s="148" t="s">
        <v>174</v>
      </c>
      <c r="AT353" s="148" t="s">
        <v>276</v>
      </c>
      <c r="AU353" s="148" t="s">
        <v>80</v>
      </c>
      <c r="AY353" s="13" t="s">
        <v>157</v>
      </c>
      <c r="BE353" s="149">
        <f t="shared" si="84"/>
        <v>0</v>
      </c>
      <c r="BF353" s="149">
        <f t="shared" si="85"/>
        <v>0</v>
      </c>
      <c r="BG353" s="149">
        <f t="shared" si="86"/>
        <v>0</v>
      </c>
      <c r="BH353" s="149">
        <f t="shared" si="87"/>
        <v>0</v>
      </c>
      <c r="BI353" s="149">
        <f t="shared" si="88"/>
        <v>0</v>
      </c>
      <c r="BJ353" s="13" t="s">
        <v>164</v>
      </c>
      <c r="BK353" s="149">
        <f t="shared" si="89"/>
        <v>0</v>
      </c>
      <c r="BL353" s="13" t="s">
        <v>163</v>
      </c>
      <c r="BM353" s="148" t="s">
        <v>907</v>
      </c>
    </row>
    <row r="354" spans="2:65" s="1" customFormat="1" ht="16.5" customHeight="1">
      <c r="B354" s="135"/>
      <c r="C354" s="150" t="s">
        <v>537</v>
      </c>
      <c r="D354" s="150" t="s">
        <v>276</v>
      </c>
      <c r="E354" s="151" t="s">
        <v>2798</v>
      </c>
      <c r="F354" s="152" t="s">
        <v>2799</v>
      </c>
      <c r="G354" s="153" t="s">
        <v>300</v>
      </c>
      <c r="H354" s="154">
        <v>1</v>
      </c>
      <c r="I354" s="155"/>
      <c r="J354" s="156">
        <f t="shared" si="80"/>
        <v>0</v>
      </c>
      <c r="K354" s="157"/>
      <c r="L354" s="158"/>
      <c r="M354" s="159" t="s">
        <v>1</v>
      </c>
      <c r="N354" s="160" t="s">
        <v>38</v>
      </c>
      <c r="P354" s="146">
        <f t="shared" si="81"/>
        <v>0</v>
      </c>
      <c r="Q354" s="146">
        <v>0</v>
      </c>
      <c r="R354" s="146">
        <f t="shared" si="82"/>
        <v>0</v>
      </c>
      <c r="S354" s="146">
        <v>0</v>
      </c>
      <c r="T354" s="147">
        <f t="shared" si="83"/>
        <v>0</v>
      </c>
      <c r="AR354" s="148" t="s">
        <v>174</v>
      </c>
      <c r="AT354" s="148" t="s">
        <v>276</v>
      </c>
      <c r="AU354" s="148" t="s">
        <v>80</v>
      </c>
      <c r="AY354" s="13" t="s">
        <v>157</v>
      </c>
      <c r="BE354" s="149">
        <f t="shared" si="84"/>
        <v>0</v>
      </c>
      <c r="BF354" s="149">
        <f t="shared" si="85"/>
        <v>0</v>
      </c>
      <c r="BG354" s="149">
        <f t="shared" si="86"/>
        <v>0</v>
      </c>
      <c r="BH354" s="149">
        <f t="shared" si="87"/>
        <v>0</v>
      </c>
      <c r="BI354" s="149">
        <f t="shared" si="88"/>
        <v>0</v>
      </c>
      <c r="BJ354" s="13" t="s">
        <v>164</v>
      </c>
      <c r="BK354" s="149">
        <f t="shared" si="89"/>
        <v>0</v>
      </c>
      <c r="BL354" s="13" t="s">
        <v>163</v>
      </c>
      <c r="BM354" s="148" t="s">
        <v>912</v>
      </c>
    </row>
    <row r="355" spans="2:65" s="1" customFormat="1" ht="16.5" customHeight="1">
      <c r="B355" s="135"/>
      <c r="C355" s="150" t="s">
        <v>922</v>
      </c>
      <c r="D355" s="150" t="s">
        <v>276</v>
      </c>
      <c r="E355" s="151" t="s">
        <v>2805</v>
      </c>
      <c r="F355" s="152" t="s">
        <v>2780</v>
      </c>
      <c r="G355" s="153" t="s">
        <v>300</v>
      </c>
      <c r="H355" s="154">
        <v>30</v>
      </c>
      <c r="I355" s="155"/>
      <c r="J355" s="156">
        <f t="shared" si="80"/>
        <v>0</v>
      </c>
      <c r="K355" s="157"/>
      <c r="L355" s="158"/>
      <c r="M355" s="159" t="s">
        <v>1</v>
      </c>
      <c r="N355" s="160" t="s">
        <v>38</v>
      </c>
      <c r="P355" s="146">
        <f t="shared" si="81"/>
        <v>0</v>
      </c>
      <c r="Q355" s="146">
        <v>0</v>
      </c>
      <c r="R355" s="146">
        <f t="shared" si="82"/>
        <v>0</v>
      </c>
      <c r="S355" s="146">
        <v>0</v>
      </c>
      <c r="T355" s="147">
        <f t="shared" si="83"/>
        <v>0</v>
      </c>
      <c r="AR355" s="148" t="s">
        <v>174</v>
      </c>
      <c r="AT355" s="148" t="s">
        <v>276</v>
      </c>
      <c r="AU355" s="148" t="s">
        <v>80</v>
      </c>
      <c r="AY355" s="13" t="s">
        <v>157</v>
      </c>
      <c r="BE355" s="149">
        <f t="shared" si="84"/>
        <v>0</v>
      </c>
      <c r="BF355" s="149">
        <f t="shared" si="85"/>
        <v>0</v>
      </c>
      <c r="BG355" s="149">
        <f t="shared" si="86"/>
        <v>0</v>
      </c>
      <c r="BH355" s="149">
        <f t="shared" si="87"/>
        <v>0</v>
      </c>
      <c r="BI355" s="149">
        <f t="shared" si="88"/>
        <v>0</v>
      </c>
      <c r="BJ355" s="13" t="s">
        <v>164</v>
      </c>
      <c r="BK355" s="149">
        <f t="shared" si="89"/>
        <v>0</v>
      </c>
      <c r="BL355" s="13" t="s">
        <v>163</v>
      </c>
      <c r="BM355" s="148" t="s">
        <v>916</v>
      </c>
    </row>
    <row r="356" spans="2:65" s="1" customFormat="1" ht="16.5" customHeight="1">
      <c r="B356" s="135"/>
      <c r="C356" s="150" t="s">
        <v>541</v>
      </c>
      <c r="D356" s="150" t="s">
        <v>276</v>
      </c>
      <c r="E356" s="151" t="s">
        <v>2806</v>
      </c>
      <c r="F356" s="152" t="s">
        <v>2807</v>
      </c>
      <c r="G356" s="153" t="s">
        <v>300</v>
      </c>
      <c r="H356" s="154">
        <v>60</v>
      </c>
      <c r="I356" s="155"/>
      <c r="J356" s="156">
        <f t="shared" si="80"/>
        <v>0</v>
      </c>
      <c r="K356" s="157"/>
      <c r="L356" s="158"/>
      <c r="M356" s="159" t="s">
        <v>1</v>
      </c>
      <c r="N356" s="160" t="s">
        <v>38</v>
      </c>
      <c r="P356" s="146">
        <f t="shared" si="81"/>
        <v>0</v>
      </c>
      <c r="Q356" s="146">
        <v>0</v>
      </c>
      <c r="R356" s="146">
        <f t="shared" si="82"/>
        <v>0</v>
      </c>
      <c r="S356" s="146">
        <v>0</v>
      </c>
      <c r="T356" s="147">
        <f t="shared" si="83"/>
        <v>0</v>
      </c>
      <c r="AR356" s="148" t="s">
        <v>174</v>
      </c>
      <c r="AT356" s="148" t="s">
        <v>276</v>
      </c>
      <c r="AU356" s="148" t="s">
        <v>80</v>
      </c>
      <c r="AY356" s="13" t="s">
        <v>157</v>
      </c>
      <c r="BE356" s="149">
        <f t="shared" si="84"/>
        <v>0</v>
      </c>
      <c r="BF356" s="149">
        <f t="shared" si="85"/>
        <v>0</v>
      </c>
      <c r="BG356" s="149">
        <f t="shared" si="86"/>
        <v>0</v>
      </c>
      <c r="BH356" s="149">
        <f t="shared" si="87"/>
        <v>0</v>
      </c>
      <c r="BI356" s="149">
        <f t="shared" si="88"/>
        <v>0</v>
      </c>
      <c r="BJ356" s="13" t="s">
        <v>164</v>
      </c>
      <c r="BK356" s="149">
        <f t="shared" si="89"/>
        <v>0</v>
      </c>
      <c r="BL356" s="13" t="s">
        <v>163</v>
      </c>
      <c r="BM356" s="148" t="s">
        <v>921</v>
      </c>
    </row>
    <row r="357" spans="2:65" s="1" customFormat="1" ht="16.5" customHeight="1">
      <c r="B357" s="135"/>
      <c r="C357" s="150" t="s">
        <v>929</v>
      </c>
      <c r="D357" s="150" t="s">
        <v>276</v>
      </c>
      <c r="E357" s="151" t="s">
        <v>2808</v>
      </c>
      <c r="F357" s="152" t="s">
        <v>2809</v>
      </c>
      <c r="G357" s="153" t="s">
        <v>300</v>
      </c>
      <c r="H357" s="154">
        <v>15</v>
      </c>
      <c r="I357" s="155"/>
      <c r="J357" s="156">
        <f t="shared" si="80"/>
        <v>0</v>
      </c>
      <c r="K357" s="157"/>
      <c r="L357" s="158"/>
      <c r="M357" s="159" t="s">
        <v>1</v>
      </c>
      <c r="N357" s="160" t="s">
        <v>38</v>
      </c>
      <c r="P357" s="146">
        <f t="shared" si="81"/>
        <v>0</v>
      </c>
      <c r="Q357" s="146">
        <v>0</v>
      </c>
      <c r="R357" s="146">
        <f t="shared" si="82"/>
        <v>0</v>
      </c>
      <c r="S357" s="146">
        <v>0</v>
      </c>
      <c r="T357" s="147">
        <f t="shared" si="83"/>
        <v>0</v>
      </c>
      <c r="AR357" s="148" t="s">
        <v>174</v>
      </c>
      <c r="AT357" s="148" t="s">
        <v>276</v>
      </c>
      <c r="AU357" s="148" t="s">
        <v>80</v>
      </c>
      <c r="AY357" s="13" t="s">
        <v>157</v>
      </c>
      <c r="BE357" s="149">
        <f t="shared" si="84"/>
        <v>0</v>
      </c>
      <c r="BF357" s="149">
        <f t="shared" si="85"/>
        <v>0</v>
      </c>
      <c r="BG357" s="149">
        <f t="shared" si="86"/>
        <v>0</v>
      </c>
      <c r="BH357" s="149">
        <f t="shared" si="87"/>
        <v>0</v>
      </c>
      <c r="BI357" s="149">
        <f t="shared" si="88"/>
        <v>0</v>
      </c>
      <c r="BJ357" s="13" t="s">
        <v>164</v>
      </c>
      <c r="BK357" s="149">
        <f t="shared" si="89"/>
        <v>0</v>
      </c>
      <c r="BL357" s="13" t="s">
        <v>163</v>
      </c>
      <c r="BM357" s="148" t="s">
        <v>925</v>
      </c>
    </row>
    <row r="358" spans="2:65" s="1" customFormat="1" ht="16.5" customHeight="1">
      <c r="B358" s="135"/>
      <c r="C358" s="150" t="s">
        <v>544</v>
      </c>
      <c r="D358" s="150" t="s">
        <v>276</v>
      </c>
      <c r="E358" s="151" t="s">
        <v>2810</v>
      </c>
      <c r="F358" s="152" t="s">
        <v>2811</v>
      </c>
      <c r="G358" s="153" t="s">
        <v>300</v>
      </c>
      <c r="H358" s="154">
        <v>5</v>
      </c>
      <c r="I358" s="155"/>
      <c r="J358" s="156">
        <f t="shared" si="80"/>
        <v>0</v>
      </c>
      <c r="K358" s="157"/>
      <c r="L358" s="158"/>
      <c r="M358" s="159" t="s">
        <v>1</v>
      </c>
      <c r="N358" s="160" t="s">
        <v>38</v>
      </c>
      <c r="P358" s="146">
        <f t="shared" si="81"/>
        <v>0</v>
      </c>
      <c r="Q358" s="146">
        <v>0</v>
      </c>
      <c r="R358" s="146">
        <f t="shared" si="82"/>
        <v>0</v>
      </c>
      <c r="S358" s="146">
        <v>0</v>
      </c>
      <c r="T358" s="147">
        <f t="shared" si="83"/>
        <v>0</v>
      </c>
      <c r="AR358" s="148" t="s">
        <v>174</v>
      </c>
      <c r="AT358" s="148" t="s">
        <v>276</v>
      </c>
      <c r="AU358" s="148" t="s">
        <v>80</v>
      </c>
      <c r="AY358" s="13" t="s">
        <v>157</v>
      </c>
      <c r="BE358" s="149">
        <f t="shared" si="84"/>
        <v>0</v>
      </c>
      <c r="BF358" s="149">
        <f t="shared" si="85"/>
        <v>0</v>
      </c>
      <c r="BG358" s="149">
        <f t="shared" si="86"/>
        <v>0</v>
      </c>
      <c r="BH358" s="149">
        <f t="shared" si="87"/>
        <v>0</v>
      </c>
      <c r="BI358" s="149">
        <f t="shared" si="88"/>
        <v>0</v>
      </c>
      <c r="BJ358" s="13" t="s">
        <v>164</v>
      </c>
      <c r="BK358" s="149">
        <f t="shared" si="89"/>
        <v>0</v>
      </c>
      <c r="BL358" s="13" t="s">
        <v>163</v>
      </c>
      <c r="BM358" s="148" t="s">
        <v>928</v>
      </c>
    </row>
    <row r="359" spans="2:65" s="1" customFormat="1" ht="16.5" customHeight="1">
      <c r="B359" s="135"/>
      <c r="C359" s="150" t="s">
        <v>936</v>
      </c>
      <c r="D359" s="150" t="s">
        <v>276</v>
      </c>
      <c r="E359" s="151" t="s">
        <v>2775</v>
      </c>
      <c r="F359" s="152" t="s">
        <v>2776</v>
      </c>
      <c r="G359" s="153" t="s">
        <v>300</v>
      </c>
      <c r="H359" s="154">
        <v>4</v>
      </c>
      <c r="I359" s="155"/>
      <c r="J359" s="156">
        <f t="shared" si="80"/>
        <v>0</v>
      </c>
      <c r="K359" s="157"/>
      <c r="L359" s="158"/>
      <c r="M359" s="159" t="s">
        <v>1</v>
      </c>
      <c r="N359" s="160" t="s">
        <v>38</v>
      </c>
      <c r="P359" s="146">
        <f t="shared" si="81"/>
        <v>0</v>
      </c>
      <c r="Q359" s="146">
        <v>0</v>
      </c>
      <c r="R359" s="146">
        <f t="shared" si="82"/>
        <v>0</v>
      </c>
      <c r="S359" s="146">
        <v>0</v>
      </c>
      <c r="T359" s="147">
        <f t="shared" si="83"/>
        <v>0</v>
      </c>
      <c r="AR359" s="148" t="s">
        <v>174</v>
      </c>
      <c r="AT359" s="148" t="s">
        <v>276</v>
      </c>
      <c r="AU359" s="148" t="s">
        <v>80</v>
      </c>
      <c r="AY359" s="13" t="s">
        <v>157</v>
      </c>
      <c r="BE359" s="149">
        <f t="shared" si="84"/>
        <v>0</v>
      </c>
      <c r="BF359" s="149">
        <f t="shared" si="85"/>
        <v>0</v>
      </c>
      <c r="BG359" s="149">
        <f t="shared" si="86"/>
        <v>0</v>
      </c>
      <c r="BH359" s="149">
        <f t="shared" si="87"/>
        <v>0</v>
      </c>
      <c r="BI359" s="149">
        <f t="shared" si="88"/>
        <v>0</v>
      </c>
      <c r="BJ359" s="13" t="s">
        <v>164</v>
      </c>
      <c r="BK359" s="149">
        <f t="shared" si="89"/>
        <v>0</v>
      </c>
      <c r="BL359" s="13" t="s">
        <v>163</v>
      </c>
      <c r="BM359" s="148" t="s">
        <v>932</v>
      </c>
    </row>
    <row r="360" spans="2:65" s="1" customFormat="1" ht="16.5" customHeight="1">
      <c r="B360" s="135"/>
      <c r="C360" s="150" t="s">
        <v>548</v>
      </c>
      <c r="D360" s="150" t="s">
        <v>276</v>
      </c>
      <c r="E360" s="151" t="s">
        <v>2773</v>
      </c>
      <c r="F360" s="152" t="s">
        <v>2774</v>
      </c>
      <c r="G360" s="153" t="s">
        <v>300</v>
      </c>
      <c r="H360" s="154">
        <v>4</v>
      </c>
      <c r="I360" s="155"/>
      <c r="J360" s="156">
        <f t="shared" si="80"/>
        <v>0</v>
      </c>
      <c r="K360" s="157"/>
      <c r="L360" s="158"/>
      <c r="M360" s="159" t="s">
        <v>1</v>
      </c>
      <c r="N360" s="160" t="s">
        <v>38</v>
      </c>
      <c r="P360" s="146">
        <f t="shared" si="81"/>
        <v>0</v>
      </c>
      <c r="Q360" s="146">
        <v>0</v>
      </c>
      <c r="R360" s="146">
        <f t="shared" si="82"/>
        <v>0</v>
      </c>
      <c r="S360" s="146">
        <v>0</v>
      </c>
      <c r="T360" s="147">
        <f t="shared" si="83"/>
        <v>0</v>
      </c>
      <c r="AR360" s="148" t="s">
        <v>174</v>
      </c>
      <c r="AT360" s="148" t="s">
        <v>276</v>
      </c>
      <c r="AU360" s="148" t="s">
        <v>80</v>
      </c>
      <c r="AY360" s="13" t="s">
        <v>157</v>
      </c>
      <c r="BE360" s="149">
        <f t="shared" si="84"/>
        <v>0</v>
      </c>
      <c r="BF360" s="149">
        <f t="shared" si="85"/>
        <v>0</v>
      </c>
      <c r="BG360" s="149">
        <f t="shared" si="86"/>
        <v>0</v>
      </c>
      <c r="BH360" s="149">
        <f t="shared" si="87"/>
        <v>0</v>
      </c>
      <c r="BI360" s="149">
        <f t="shared" si="88"/>
        <v>0</v>
      </c>
      <c r="BJ360" s="13" t="s">
        <v>164</v>
      </c>
      <c r="BK360" s="149">
        <f t="shared" si="89"/>
        <v>0</v>
      </c>
      <c r="BL360" s="13" t="s">
        <v>163</v>
      </c>
      <c r="BM360" s="148" t="s">
        <v>935</v>
      </c>
    </row>
    <row r="361" spans="2:65" s="1" customFormat="1" ht="16.5" customHeight="1">
      <c r="B361" s="135"/>
      <c r="C361" s="150" t="s">
        <v>943</v>
      </c>
      <c r="D361" s="150" t="s">
        <v>276</v>
      </c>
      <c r="E361" s="151" t="s">
        <v>2777</v>
      </c>
      <c r="F361" s="152" t="s">
        <v>2778</v>
      </c>
      <c r="G361" s="153" t="s">
        <v>300</v>
      </c>
      <c r="H361" s="154">
        <v>1</v>
      </c>
      <c r="I361" s="155"/>
      <c r="J361" s="156">
        <f t="shared" si="80"/>
        <v>0</v>
      </c>
      <c r="K361" s="157"/>
      <c r="L361" s="158"/>
      <c r="M361" s="159" t="s">
        <v>1</v>
      </c>
      <c r="N361" s="160" t="s">
        <v>38</v>
      </c>
      <c r="P361" s="146">
        <f t="shared" si="81"/>
        <v>0</v>
      </c>
      <c r="Q361" s="146">
        <v>0</v>
      </c>
      <c r="R361" s="146">
        <f t="shared" si="82"/>
        <v>0</v>
      </c>
      <c r="S361" s="146">
        <v>0</v>
      </c>
      <c r="T361" s="147">
        <f t="shared" si="83"/>
        <v>0</v>
      </c>
      <c r="AR361" s="148" t="s">
        <v>174</v>
      </c>
      <c r="AT361" s="148" t="s">
        <v>276</v>
      </c>
      <c r="AU361" s="148" t="s">
        <v>80</v>
      </c>
      <c r="AY361" s="13" t="s">
        <v>157</v>
      </c>
      <c r="BE361" s="149">
        <f t="shared" si="84"/>
        <v>0</v>
      </c>
      <c r="BF361" s="149">
        <f t="shared" si="85"/>
        <v>0</v>
      </c>
      <c r="BG361" s="149">
        <f t="shared" si="86"/>
        <v>0</v>
      </c>
      <c r="BH361" s="149">
        <f t="shared" si="87"/>
        <v>0</v>
      </c>
      <c r="BI361" s="149">
        <f t="shared" si="88"/>
        <v>0</v>
      </c>
      <c r="BJ361" s="13" t="s">
        <v>164</v>
      </c>
      <c r="BK361" s="149">
        <f t="shared" si="89"/>
        <v>0</v>
      </c>
      <c r="BL361" s="13" t="s">
        <v>163</v>
      </c>
      <c r="BM361" s="148" t="s">
        <v>939</v>
      </c>
    </row>
    <row r="362" spans="2:65" s="1" customFormat="1" ht="16.5" customHeight="1">
      <c r="B362" s="135"/>
      <c r="C362" s="150" t="s">
        <v>551</v>
      </c>
      <c r="D362" s="150" t="s">
        <v>276</v>
      </c>
      <c r="E362" s="151" t="s">
        <v>2812</v>
      </c>
      <c r="F362" s="152" t="s">
        <v>2813</v>
      </c>
      <c r="G362" s="153" t="s">
        <v>300</v>
      </c>
      <c r="H362" s="154">
        <v>24</v>
      </c>
      <c r="I362" s="155"/>
      <c r="J362" s="156">
        <f t="shared" si="80"/>
        <v>0</v>
      </c>
      <c r="K362" s="157"/>
      <c r="L362" s="158"/>
      <c r="M362" s="159" t="s">
        <v>1</v>
      </c>
      <c r="N362" s="160" t="s">
        <v>38</v>
      </c>
      <c r="P362" s="146">
        <f t="shared" si="81"/>
        <v>0</v>
      </c>
      <c r="Q362" s="146">
        <v>0</v>
      </c>
      <c r="R362" s="146">
        <f t="shared" si="82"/>
        <v>0</v>
      </c>
      <c r="S362" s="146">
        <v>0</v>
      </c>
      <c r="T362" s="147">
        <f t="shared" si="83"/>
        <v>0</v>
      </c>
      <c r="AR362" s="148" t="s">
        <v>174</v>
      </c>
      <c r="AT362" s="148" t="s">
        <v>276</v>
      </c>
      <c r="AU362" s="148" t="s">
        <v>80</v>
      </c>
      <c r="AY362" s="13" t="s">
        <v>157</v>
      </c>
      <c r="BE362" s="149">
        <f t="shared" si="84"/>
        <v>0</v>
      </c>
      <c r="BF362" s="149">
        <f t="shared" si="85"/>
        <v>0</v>
      </c>
      <c r="BG362" s="149">
        <f t="shared" si="86"/>
        <v>0</v>
      </c>
      <c r="BH362" s="149">
        <f t="shared" si="87"/>
        <v>0</v>
      </c>
      <c r="BI362" s="149">
        <f t="shared" si="88"/>
        <v>0</v>
      </c>
      <c r="BJ362" s="13" t="s">
        <v>164</v>
      </c>
      <c r="BK362" s="149">
        <f t="shared" si="89"/>
        <v>0</v>
      </c>
      <c r="BL362" s="13" t="s">
        <v>163</v>
      </c>
      <c r="BM362" s="148" t="s">
        <v>942</v>
      </c>
    </row>
    <row r="363" spans="2:65" s="1" customFormat="1" ht="16.5" customHeight="1">
      <c r="B363" s="135"/>
      <c r="C363" s="150" t="s">
        <v>950</v>
      </c>
      <c r="D363" s="150" t="s">
        <v>276</v>
      </c>
      <c r="E363" s="151" t="s">
        <v>2814</v>
      </c>
      <c r="F363" s="152" t="s">
        <v>2815</v>
      </c>
      <c r="G363" s="153" t="s">
        <v>300</v>
      </c>
      <c r="H363" s="154">
        <v>1</v>
      </c>
      <c r="I363" s="155"/>
      <c r="J363" s="156">
        <f t="shared" si="80"/>
        <v>0</v>
      </c>
      <c r="K363" s="157"/>
      <c r="L363" s="158"/>
      <c r="M363" s="159" t="s">
        <v>1</v>
      </c>
      <c r="N363" s="160" t="s">
        <v>38</v>
      </c>
      <c r="P363" s="146">
        <f t="shared" si="81"/>
        <v>0</v>
      </c>
      <c r="Q363" s="146">
        <v>0</v>
      </c>
      <c r="R363" s="146">
        <f t="shared" si="82"/>
        <v>0</v>
      </c>
      <c r="S363" s="146">
        <v>0</v>
      </c>
      <c r="T363" s="147">
        <f t="shared" si="83"/>
        <v>0</v>
      </c>
      <c r="AR363" s="148" t="s">
        <v>174</v>
      </c>
      <c r="AT363" s="148" t="s">
        <v>276</v>
      </c>
      <c r="AU363" s="148" t="s">
        <v>80</v>
      </c>
      <c r="AY363" s="13" t="s">
        <v>157</v>
      </c>
      <c r="BE363" s="149">
        <f t="shared" si="84"/>
        <v>0</v>
      </c>
      <c r="BF363" s="149">
        <f t="shared" si="85"/>
        <v>0</v>
      </c>
      <c r="BG363" s="149">
        <f t="shared" si="86"/>
        <v>0</v>
      </c>
      <c r="BH363" s="149">
        <f t="shared" si="87"/>
        <v>0</v>
      </c>
      <c r="BI363" s="149">
        <f t="shared" si="88"/>
        <v>0</v>
      </c>
      <c r="BJ363" s="13" t="s">
        <v>164</v>
      </c>
      <c r="BK363" s="149">
        <f t="shared" si="89"/>
        <v>0</v>
      </c>
      <c r="BL363" s="13" t="s">
        <v>163</v>
      </c>
      <c r="BM363" s="148" t="s">
        <v>946</v>
      </c>
    </row>
    <row r="364" spans="2:65" s="1" customFormat="1" ht="16.5" customHeight="1">
      <c r="B364" s="135"/>
      <c r="C364" s="150" t="s">
        <v>555</v>
      </c>
      <c r="D364" s="150" t="s">
        <v>276</v>
      </c>
      <c r="E364" s="151" t="s">
        <v>2816</v>
      </c>
      <c r="F364" s="152" t="s">
        <v>2817</v>
      </c>
      <c r="G364" s="153" t="s">
        <v>300</v>
      </c>
      <c r="H364" s="154">
        <v>1</v>
      </c>
      <c r="I364" s="155"/>
      <c r="J364" s="156">
        <f t="shared" si="80"/>
        <v>0</v>
      </c>
      <c r="K364" s="157"/>
      <c r="L364" s="158"/>
      <c r="M364" s="159" t="s">
        <v>1</v>
      </c>
      <c r="N364" s="160" t="s">
        <v>38</v>
      </c>
      <c r="P364" s="146">
        <f t="shared" si="81"/>
        <v>0</v>
      </c>
      <c r="Q364" s="146">
        <v>0</v>
      </c>
      <c r="R364" s="146">
        <f t="shared" si="82"/>
        <v>0</v>
      </c>
      <c r="S364" s="146">
        <v>0</v>
      </c>
      <c r="T364" s="147">
        <f t="shared" si="83"/>
        <v>0</v>
      </c>
      <c r="AR364" s="148" t="s">
        <v>174</v>
      </c>
      <c r="AT364" s="148" t="s">
        <v>276</v>
      </c>
      <c r="AU364" s="148" t="s">
        <v>80</v>
      </c>
      <c r="AY364" s="13" t="s">
        <v>157</v>
      </c>
      <c r="BE364" s="149">
        <f t="shared" si="84"/>
        <v>0</v>
      </c>
      <c r="BF364" s="149">
        <f t="shared" si="85"/>
        <v>0</v>
      </c>
      <c r="BG364" s="149">
        <f t="shared" si="86"/>
        <v>0</v>
      </c>
      <c r="BH364" s="149">
        <f t="shared" si="87"/>
        <v>0</v>
      </c>
      <c r="BI364" s="149">
        <f t="shared" si="88"/>
        <v>0</v>
      </c>
      <c r="BJ364" s="13" t="s">
        <v>164</v>
      </c>
      <c r="BK364" s="149">
        <f t="shared" si="89"/>
        <v>0</v>
      </c>
      <c r="BL364" s="13" t="s">
        <v>163</v>
      </c>
      <c r="BM364" s="148" t="s">
        <v>949</v>
      </c>
    </row>
    <row r="365" spans="2:65" s="1" customFormat="1" ht="16.5" customHeight="1">
      <c r="B365" s="135"/>
      <c r="C365" s="150" t="s">
        <v>959</v>
      </c>
      <c r="D365" s="150" t="s">
        <v>276</v>
      </c>
      <c r="E365" s="151" t="s">
        <v>2818</v>
      </c>
      <c r="F365" s="152" t="s">
        <v>2819</v>
      </c>
      <c r="G365" s="153" t="s">
        <v>300</v>
      </c>
      <c r="H365" s="154">
        <v>1</v>
      </c>
      <c r="I365" s="155"/>
      <c r="J365" s="156">
        <f t="shared" si="80"/>
        <v>0</v>
      </c>
      <c r="K365" s="157"/>
      <c r="L365" s="158"/>
      <c r="M365" s="159" t="s">
        <v>1</v>
      </c>
      <c r="N365" s="160" t="s">
        <v>38</v>
      </c>
      <c r="P365" s="146">
        <f t="shared" si="81"/>
        <v>0</v>
      </c>
      <c r="Q365" s="146">
        <v>0</v>
      </c>
      <c r="R365" s="146">
        <f t="shared" si="82"/>
        <v>0</v>
      </c>
      <c r="S365" s="146">
        <v>0</v>
      </c>
      <c r="T365" s="147">
        <f t="shared" si="83"/>
        <v>0</v>
      </c>
      <c r="AR365" s="148" t="s">
        <v>174</v>
      </c>
      <c r="AT365" s="148" t="s">
        <v>276</v>
      </c>
      <c r="AU365" s="148" t="s">
        <v>80</v>
      </c>
      <c r="AY365" s="13" t="s">
        <v>157</v>
      </c>
      <c r="BE365" s="149">
        <f t="shared" si="84"/>
        <v>0</v>
      </c>
      <c r="BF365" s="149">
        <f t="shared" si="85"/>
        <v>0</v>
      </c>
      <c r="BG365" s="149">
        <f t="shared" si="86"/>
        <v>0</v>
      </c>
      <c r="BH365" s="149">
        <f t="shared" si="87"/>
        <v>0</v>
      </c>
      <c r="BI365" s="149">
        <f t="shared" si="88"/>
        <v>0</v>
      </c>
      <c r="BJ365" s="13" t="s">
        <v>164</v>
      </c>
      <c r="BK365" s="149">
        <f t="shared" si="89"/>
        <v>0</v>
      </c>
      <c r="BL365" s="13" t="s">
        <v>163</v>
      </c>
      <c r="BM365" s="148" t="s">
        <v>953</v>
      </c>
    </row>
    <row r="366" spans="2:65" s="1" customFormat="1" ht="16.5" customHeight="1">
      <c r="B366" s="135"/>
      <c r="C366" s="150" t="s">
        <v>558</v>
      </c>
      <c r="D366" s="150" t="s">
        <v>276</v>
      </c>
      <c r="E366" s="151" t="s">
        <v>2820</v>
      </c>
      <c r="F366" s="152" t="s">
        <v>2821</v>
      </c>
      <c r="G366" s="153" t="s">
        <v>300</v>
      </c>
      <c r="H366" s="154">
        <v>1</v>
      </c>
      <c r="I366" s="155"/>
      <c r="J366" s="156">
        <f t="shared" si="80"/>
        <v>0</v>
      </c>
      <c r="K366" s="157"/>
      <c r="L366" s="158"/>
      <c r="M366" s="159" t="s">
        <v>1</v>
      </c>
      <c r="N366" s="160" t="s">
        <v>38</v>
      </c>
      <c r="P366" s="146">
        <f t="shared" si="81"/>
        <v>0</v>
      </c>
      <c r="Q366" s="146">
        <v>0</v>
      </c>
      <c r="R366" s="146">
        <f t="shared" si="82"/>
        <v>0</v>
      </c>
      <c r="S366" s="146">
        <v>0</v>
      </c>
      <c r="T366" s="147">
        <f t="shared" si="83"/>
        <v>0</v>
      </c>
      <c r="AR366" s="148" t="s">
        <v>174</v>
      </c>
      <c r="AT366" s="148" t="s">
        <v>276</v>
      </c>
      <c r="AU366" s="148" t="s">
        <v>80</v>
      </c>
      <c r="AY366" s="13" t="s">
        <v>157</v>
      </c>
      <c r="BE366" s="149">
        <f t="shared" si="84"/>
        <v>0</v>
      </c>
      <c r="BF366" s="149">
        <f t="shared" si="85"/>
        <v>0</v>
      </c>
      <c r="BG366" s="149">
        <f t="shared" si="86"/>
        <v>0</v>
      </c>
      <c r="BH366" s="149">
        <f t="shared" si="87"/>
        <v>0</v>
      </c>
      <c r="BI366" s="149">
        <f t="shared" si="88"/>
        <v>0</v>
      </c>
      <c r="BJ366" s="13" t="s">
        <v>164</v>
      </c>
      <c r="BK366" s="149">
        <f t="shared" si="89"/>
        <v>0</v>
      </c>
      <c r="BL366" s="13" t="s">
        <v>163</v>
      </c>
      <c r="BM366" s="148" t="s">
        <v>958</v>
      </c>
    </row>
    <row r="367" spans="2:65" s="11" customFormat="1" ht="25.9" customHeight="1">
      <c r="B367" s="123"/>
      <c r="D367" s="124" t="s">
        <v>71</v>
      </c>
      <c r="E367" s="125" t="s">
        <v>2826</v>
      </c>
      <c r="F367" s="125" t="s">
        <v>2827</v>
      </c>
      <c r="I367" s="126"/>
      <c r="J367" s="127">
        <f>BK367</f>
        <v>0</v>
      </c>
      <c r="L367" s="123"/>
      <c r="M367" s="128"/>
      <c r="P367" s="129">
        <f>SUM(P368:P386)</f>
        <v>0</v>
      </c>
      <c r="R367" s="129">
        <f>SUM(R368:R386)</f>
        <v>0</v>
      </c>
      <c r="T367" s="130">
        <f>SUM(T368:T386)</f>
        <v>0</v>
      </c>
      <c r="AR367" s="124" t="s">
        <v>80</v>
      </c>
      <c r="AT367" s="131" t="s">
        <v>71</v>
      </c>
      <c r="AU367" s="131" t="s">
        <v>72</v>
      </c>
      <c r="AY367" s="124" t="s">
        <v>157</v>
      </c>
      <c r="BK367" s="132">
        <f>SUM(BK368:BK386)</f>
        <v>0</v>
      </c>
    </row>
    <row r="368" spans="2:65" s="1" customFormat="1" ht="16.5" customHeight="1">
      <c r="B368" s="135"/>
      <c r="C368" s="136" t="s">
        <v>966</v>
      </c>
      <c r="D368" s="136" t="s">
        <v>159</v>
      </c>
      <c r="E368" s="137" t="s">
        <v>2828</v>
      </c>
      <c r="F368" s="138" t="s">
        <v>2829</v>
      </c>
      <c r="G368" s="139" t="s">
        <v>300</v>
      </c>
      <c r="H368" s="140">
        <v>1</v>
      </c>
      <c r="I368" s="141"/>
      <c r="J368" s="142">
        <f t="shared" ref="J368:J386" si="90">ROUND(I368*H368,2)</f>
        <v>0</v>
      </c>
      <c r="K368" s="143"/>
      <c r="L368" s="28"/>
      <c r="M368" s="144" t="s">
        <v>1</v>
      </c>
      <c r="N368" s="145" t="s">
        <v>38</v>
      </c>
      <c r="P368" s="146">
        <f t="shared" ref="P368:P386" si="91">O368*H368</f>
        <v>0</v>
      </c>
      <c r="Q368" s="146">
        <v>0</v>
      </c>
      <c r="R368" s="146">
        <f t="shared" ref="R368:R386" si="92">Q368*H368</f>
        <v>0</v>
      </c>
      <c r="S368" s="146">
        <v>0</v>
      </c>
      <c r="T368" s="147">
        <f t="shared" ref="T368:T386" si="93">S368*H368</f>
        <v>0</v>
      </c>
      <c r="AR368" s="148" t="s">
        <v>163</v>
      </c>
      <c r="AT368" s="148" t="s">
        <v>159</v>
      </c>
      <c r="AU368" s="148" t="s">
        <v>80</v>
      </c>
      <c r="AY368" s="13" t="s">
        <v>157</v>
      </c>
      <c r="BE368" s="149">
        <f t="shared" ref="BE368:BE386" si="94">IF(N368="základná",J368,0)</f>
        <v>0</v>
      </c>
      <c r="BF368" s="149">
        <f t="shared" ref="BF368:BF386" si="95">IF(N368="znížená",J368,0)</f>
        <v>0</v>
      </c>
      <c r="BG368" s="149">
        <f t="shared" ref="BG368:BG386" si="96">IF(N368="zákl. prenesená",J368,0)</f>
        <v>0</v>
      </c>
      <c r="BH368" s="149">
        <f t="shared" ref="BH368:BH386" si="97">IF(N368="zníž. prenesená",J368,0)</f>
        <v>0</v>
      </c>
      <c r="BI368" s="149">
        <f t="shared" ref="BI368:BI386" si="98">IF(N368="nulová",J368,0)</f>
        <v>0</v>
      </c>
      <c r="BJ368" s="13" t="s">
        <v>164</v>
      </c>
      <c r="BK368" s="149">
        <f t="shared" ref="BK368:BK386" si="99">ROUND(I368*H368,2)</f>
        <v>0</v>
      </c>
      <c r="BL368" s="13" t="s">
        <v>163</v>
      </c>
      <c r="BM368" s="148" t="s">
        <v>962</v>
      </c>
    </row>
    <row r="369" spans="2:65" s="1" customFormat="1" ht="16.5" customHeight="1">
      <c r="B369" s="135"/>
      <c r="C369" s="150" t="s">
        <v>562</v>
      </c>
      <c r="D369" s="150" t="s">
        <v>276</v>
      </c>
      <c r="E369" s="151" t="s">
        <v>2830</v>
      </c>
      <c r="F369" s="152" t="s">
        <v>2787</v>
      </c>
      <c r="G369" s="153" t="s">
        <v>300</v>
      </c>
      <c r="H369" s="154">
        <v>1</v>
      </c>
      <c r="I369" s="155"/>
      <c r="J369" s="156">
        <f t="shared" si="90"/>
        <v>0</v>
      </c>
      <c r="K369" s="157"/>
      <c r="L369" s="158"/>
      <c r="M369" s="159" t="s">
        <v>1</v>
      </c>
      <c r="N369" s="160" t="s">
        <v>38</v>
      </c>
      <c r="P369" s="146">
        <f t="shared" si="91"/>
        <v>0</v>
      </c>
      <c r="Q369" s="146">
        <v>0</v>
      </c>
      <c r="R369" s="146">
        <f t="shared" si="92"/>
        <v>0</v>
      </c>
      <c r="S369" s="146">
        <v>0</v>
      </c>
      <c r="T369" s="147">
        <f t="shared" si="93"/>
        <v>0</v>
      </c>
      <c r="AR369" s="148" t="s">
        <v>174</v>
      </c>
      <c r="AT369" s="148" t="s">
        <v>276</v>
      </c>
      <c r="AU369" s="148" t="s">
        <v>80</v>
      </c>
      <c r="AY369" s="13" t="s">
        <v>157</v>
      </c>
      <c r="BE369" s="149">
        <f t="shared" si="94"/>
        <v>0</v>
      </c>
      <c r="BF369" s="149">
        <f t="shared" si="95"/>
        <v>0</v>
      </c>
      <c r="BG369" s="149">
        <f t="shared" si="96"/>
        <v>0</v>
      </c>
      <c r="BH369" s="149">
        <f t="shared" si="97"/>
        <v>0</v>
      </c>
      <c r="BI369" s="149">
        <f t="shared" si="98"/>
        <v>0</v>
      </c>
      <c r="BJ369" s="13" t="s">
        <v>164</v>
      </c>
      <c r="BK369" s="149">
        <f t="shared" si="99"/>
        <v>0</v>
      </c>
      <c r="BL369" s="13" t="s">
        <v>163</v>
      </c>
      <c r="BM369" s="148" t="s">
        <v>965</v>
      </c>
    </row>
    <row r="370" spans="2:65" s="1" customFormat="1" ht="16.5" customHeight="1">
      <c r="B370" s="135"/>
      <c r="C370" s="150" t="s">
        <v>971</v>
      </c>
      <c r="D370" s="150" t="s">
        <v>276</v>
      </c>
      <c r="E370" s="151" t="s">
        <v>2831</v>
      </c>
      <c r="F370" s="152" t="s">
        <v>2789</v>
      </c>
      <c r="G370" s="153" t="s">
        <v>300</v>
      </c>
      <c r="H370" s="154">
        <v>1</v>
      </c>
      <c r="I370" s="155"/>
      <c r="J370" s="156">
        <f t="shared" si="90"/>
        <v>0</v>
      </c>
      <c r="K370" s="157"/>
      <c r="L370" s="158"/>
      <c r="M370" s="159" t="s">
        <v>1</v>
      </c>
      <c r="N370" s="160" t="s">
        <v>38</v>
      </c>
      <c r="P370" s="146">
        <f t="shared" si="91"/>
        <v>0</v>
      </c>
      <c r="Q370" s="146">
        <v>0</v>
      </c>
      <c r="R370" s="146">
        <f t="shared" si="92"/>
        <v>0</v>
      </c>
      <c r="S370" s="146">
        <v>0</v>
      </c>
      <c r="T370" s="147">
        <f t="shared" si="93"/>
        <v>0</v>
      </c>
      <c r="AR370" s="148" t="s">
        <v>174</v>
      </c>
      <c r="AT370" s="148" t="s">
        <v>276</v>
      </c>
      <c r="AU370" s="148" t="s">
        <v>80</v>
      </c>
      <c r="AY370" s="13" t="s">
        <v>157</v>
      </c>
      <c r="BE370" s="149">
        <f t="shared" si="94"/>
        <v>0</v>
      </c>
      <c r="BF370" s="149">
        <f t="shared" si="95"/>
        <v>0</v>
      </c>
      <c r="BG370" s="149">
        <f t="shared" si="96"/>
        <v>0</v>
      </c>
      <c r="BH370" s="149">
        <f t="shared" si="97"/>
        <v>0</v>
      </c>
      <c r="BI370" s="149">
        <f t="shared" si="98"/>
        <v>0</v>
      </c>
      <c r="BJ370" s="13" t="s">
        <v>164</v>
      </c>
      <c r="BK370" s="149">
        <f t="shared" si="99"/>
        <v>0</v>
      </c>
      <c r="BL370" s="13" t="s">
        <v>163</v>
      </c>
      <c r="BM370" s="148" t="s">
        <v>969</v>
      </c>
    </row>
    <row r="371" spans="2:65" s="1" customFormat="1" ht="16.5" customHeight="1">
      <c r="B371" s="135"/>
      <c r="C371" s="150" t="s">
        <v>565</v>
      </c>
      <c r="D371" s="150" t="s">
        <v>276</v>
      </c>
      <c r="E371" s="151" t="s">
        <v>2832</v>
      </c>
      <c r="F371" s="152" t="s">
        <v>2791</v>
      </c>
      <c r="G371" s="153" t="s">
        <v>300</v>
      </c>
      <c r="H371" s="154">
        <v>1</v>
      </c>
      <c r="I371" s="155"/>
      <c r="J371" s="156">
        <f t="shared" si="90"/>
        <v>0</v>
      </c>
      <c r="K371" s="157"/>
      <c r="L371" s="158"/>
      <c r="M371" s="159" t="s">
        <v>1</v>
      </c>
      <c r="N371" s="160" t="s">
        <v>38</v>
      </c>
      <c r="P371" s="146">
        <f t="shared" si="91"/>
        <v>0</v>
      </c>
      <c r="Q371" s="146">
        <v>0</v>
      </c>
      <c r="R371" s="146">
        <f t="shared" si="92"/>
        <v>0</v>
      </c>
      <c r="S371" s="146">
        <v>0</v>
      </c>
      <c r="T371" s="147">
        <f t="shared" si="93"/>
        <v>0</v>
      </c>
      <c r="AR371" s="148" t="s">
        <v>174</v>
      </c>
      <c r="AT371" s="148" t="s">
        <v>276</v>
      </c>
      <c r="AU371" s="148" t="s">
        <v>80</v>
      </c>
      <c r="AY371" s="13" t="s">
        <v>157</v>
      </c>
      <c r="BE371" s="149">
        <f t="shared" si="94"/>
        <v>0</v>
      </c>
      <c r="BF371" s="149">
        <f t="shared" si="95"/>
        <v>0</v>
      </c>
      <c r="BG371" s="149">
        <f t="shared" si="96"/>
        <v>0</v>
      </c>
      <c r="BH371" s="149">
        <f t="shared" si="97"/>
        <v>0</v>
      </c>
      <c r="BI371" s="149">
        <f t="shared" si="98"/>
        <v>0</v>
      </c>
      <c r="BJ371" s="13" t="s">
        <v>164</v>
      </c>
      <c r="BK371" s="149">
        <f t="shared" si="99"/>
        <v>0</v>
      </c>
      <c r="BL371" s="13" t="s">
        <v>163</v>
      </c>
      <c r="BM371" s="148" t="s">
        <v>970</v>
      </c>
    </row>
    <row r="372" spans="2:65" s="1" customFormat="1" ht="16.5" customHeight="1">
      <c r="B372" s="135"/>
      <c r="C372" s="150" t="s">
        <v>978</v>
      </c>
      <c r="D372" s="150" t="s">
        <v>276</v>
      </c>
      <c r="E372" s="151" t="s">
        <v>2833</v>
      </c>
      <c r="F372" s="152" t="s">
        <v>2793</v>
      </c>
      <c r="G372" s="153" t="s">
        <v>300</v>
      </c>
      <c r="H372" s="154">
        <v>18</v>
      </c>
      <c r="I372" s="155"/>
      <c r="J372" s="156">
        <f t="shared" si="90"/>
        <v>0</v>
      </c>
      <c r="K372" s="157"/>
      <c r="L372" s="158"/>
      <c r="M372" s="159" t="s">
        <v>1</v>
      </c>
      <c r="N372" s="160" t="s">
        <v>38</v>
      </c>
      <c r="P372" s="146">
        <f t="shared" si="91"/>
        <v>0</v>
      </c>
      <c r="Q372" s="146">
        <v>0</v>
      </c>
      <c r="R372" s="146">
        <f t="shared" si="92"/>
        <v>0</v>
      </c>
      <c r="S372" s="146">
        <v>0</v>
      </c>
      <c r="T372" s="147">
        <f t="shared" si="93"/>
        <v>0</v>
      </c>
      <c r="AR372" s="148" t="s">
        <v>174</v>
      </c>
      <c r="AT372" s="148" t="s">
        <v>276</v>
      </c>
      <c r="AU372" s="148" t="s">
        <v>80</v>
      </c>
      <c r="AY372" s="13" t="s">
        <v>157</v>
      </c>
      <c r="BE372" s="149">
        <f t="shared" si="94"/>
        <v>0</v>
      </c>
      <c r="BF372" s="149">
        <f t="shared" si="95"/>
        <v>0</v>
      </c>
      <c r="BG372" s="149">
        <f t="shared" si="96"/>
        <v>0</v>
      </c>
      <c r="BH372" s="149">
        <f t="shared" si="97"/>
        <v>0</v>
      </c>
      <c r="BI372" s="149">
        <f t="shared" si="98"/>
        <v>0</v>
      </c>
      <c r="BJ372" s="13" t="s">
        <v>164</v>
      </c>
      <c r="BK372" s="149">
        <f t="shared" si="99"/>
        <v>0</v>
      </c>
      <c r="BL372" s="13" t="s">
        <v>163</v>
      </c>
      <c r="BM372" s="148" t="s">
        <v>974</v>
      </c>
    </row>
    <row r="373" spans="2:65" s="1" customFormat="1" ht="16.5" customHeight="1">
      <c r="B373" s="135"/>
      <c r="C373" s="150" t="s">
        <v>569</v>
      </c>
      <c r="D373" s="150" t="s">
        <v>276</v>
      </c>
      <c r="E373" s="151" t="s">
        <v>2834</v>
      </c>
      <c r="F373" s="152" t="s">
        <v>2795</v>
      </c>
      <c r="G373" s="153" t="s">
        <v>300</v>
      </c>
      <c r="H373" s="154">
        <v>8</v>
      </c>
      <c r="I373" s="155"/>
      <c r="J373" s="156">
        <f t="shared" si="90"/>
        <v>0</v>
      </c>
      <c r="K373" s="157"/>
      <c r="L373" s="158"/>
      <c r="M373" s="159" t="s">
        <v>1</v>
      </c>
      <c r="N373" s="160" t="s">
        <v>38</v>
      </c>
      <c r="P373" s="146">
        <f t="shared" si="91"/>
        <v>0</v>
      </c>
      <c r="Q373" s="146">
        <v>0</v>
      </c>
      <c r="R373" s="146">
        <f t="shared" si="92"/>
        <v>0</v>
      </c>
      <c r="S373" s="146">
        <v>0</v>
      </c>
      <c r="T373" s="147">
        <f t="shared" si="93"/>
        <v>0</v>
      </c>
      <c r="AR373" s="148" t="s">
        <v>174</v>
      </c>
      <c r="AT373" s="148" t="s">
        <v>276</v>
      </c>
      <c r="AU373" s="148" t="s">
        <v>80</v>
      </c>
      <c r="AY373" s="13" t="s">
        <v>157</v>
      </c>
      <c r="BE373" s="149">
        <f t="shared" si="94"/>
        <v>0</v>
      </c>
      <c r="BF373" s="149">
        <f t="shared" si="95"/>
        <v>0</v>
      </c>
      <c r="BG373" s="149">
        <f t="shared" si="96"/>
        <v>0</v>
      </c>
      <c r="BH373" s="149">
        <f t="shared" si="97"/>
        <v>0</v>
      </c>
      <c r="BI373" s="149">
        <f t="shared" si="98"/>
        <v>0</v>
      </c>
      <c r="BJ373" s="13" t="s">
        <v>164</v>
      </c>
      <c r="BK373" s="149">
        <f t="shared" si="99"/>
        <v>0</v>
      </c>
      <c r="BL373" s="13" t="s">
        <v>163</v>
      </c>
      <c r="BM373" s="148" t="s">
        <v>977</v>
      </c>
    </row>
    <row r="374" spans="2:65" s="1" customFormat="1" ht="16.5" customHeight="1">
      <c r="B374" s="135"/>
      <c r="C374" s="150" t="s">
        <v>985</v>
      </c>
      <c r="D374" s="150" t="s">
        <v>276</v>
      </c>
      <c r="E374" s="151" t="s">
        <v>2835</v>
      </c>
      <c r="F374" s="152" t="s">
        <v>2799</v>
      </c>
      <c r="G374" s="153" t="s">
        <v>300</v>
      </c>
      <c r="H374" s="154">
        <v>2</v>
      </c>
      <c r="I374" s="155"/>
      <c r="J374" s="156">
        <f t="shared" si="90"/>
        <v>0</v>
      </c>
      <c r="K374" s="157"/>
      <c r="L374" s="158"/>
      <c r="M374" s="159" t="s">
        <v>1</v>
      </c>
      <c r="N374" s="160" t="s">
        <v>38</v>
      </c>
      <c r="P374" s="146">
        <f t="shared" si="91"/>
        <v>0</v>
      </c>
      <c r="Q374" s="146">
        <v>0</v>
      </c>
      <c r="R374" s="146">
        <f t="shared" si="92"/>
        <v>0</v>
      </c>
      <c r="S374" s="146">
        <v>0</v>
      </c>
      <c r="T374" s="147">
        <f t="shared" si="93"/>
        <v>0</v>
      </c>
      <c r="AR374" s="148" t="s">
        <v>174</v>
      </c>
      <c r="AT374" s="148" t="s">
        <v>276</v>
      </c>
      <c r="AU374" s="148" t="s">
        <v>80</v>
      </c>
      <c r="AY374" s="13" t="s">
        <v>157</v>
      </c>
      <c r="BE374" s="149">
        <f t="shared" si="94"/>
        <v>0</v>
      </c>
      <c r="BF374" s="149">
        <f t="shared" si="95"/>
        <v>0</v>
      </c>
      <c r="BG374" s="149">
        <f t="shared" si="96"/>
        <v>0</v>
      </c>
      <c r="BH374" s="149">
        <f t="shared" si="97"/>
        <v>0</v>
      </c>
      <c r="BI374" s="149">
        <f t="shared" si="98"/>
        <v>0</v>
      </c>
      <c r="BJ374" s="13" t="s">
        <v>164</v>
      </c>
      <c r="BK374" s="149">
        <f t="shared" si="99"/>
        <v>0</v>
      </c>
      <c r="BL374" s="13" t="s">
        <v>163</v>
      </c>
      <c r="BM374" s="148" t="s">
        <v>981</v>
      </c>
    </row>
    <row r="375" spans="2:65" s="1" customFormat="1" ht="16.5" customHeight="1">
      <c r="B375" s="135"/>
      <c r="C375" s="150" t="s">
        <v>572</v>
      </c>
      <c r="D375" s="150" t="s">
        <v>276</v>
      </c>
      <c r="E375" s="151" t="s">
        <v>2836</v>
      </c>
      <c r="F375" s="152" t="s">
        <v>2780</v>
      </c>
      <c r="G375" s="153" t="s">
        <v>300</v>
      </c>
      <c r="H375" s="154">
        <v>30</v>
      </c>
      <c r="I375" s="155"/>
      <c r="J375" s="156">
        <f t="shared" si="90"/>
        <v>0</v>
      </c>
      <c r="K375" s="157"/>
      <c r="L375" s="158"/>
      <c r="M375" s="159" t="s">
        <v>1</v>
      </c>
      <c r="N375" s="160" t="s">
        <v>38</v>
      </c>
      <c r="P375" s="146">
        <f t="shared" si="91"/>
        <v>0</v>
      </c>
      <c r="Q375" s="146">
        <v>0</v>
      </c>
      <c r="R375" s="146">
        <f t="shared" si="92"/>
        <v>0</v>
      </c>
      <c r="S375" s="146">
        <v>0</v>
      </c>
      <c r="T375" s="147">
        <f t="shared" si="93"/>
        <v>0</v>
      </c>
      <c r="AR375" s="148" t="s">
        <v>174</v>
      </c>
      <c r="AT375" s="148" t="s">
        <v>276</v>
      </c>
      <c r="AU375" s="148" t="s">
        <v>80</v>
      </c>
      <c r="AY375" s="13" t="s">
        <v>157</v>
      </c>
      <c r="BE375" s="149">
        <f t="shared" si="94"/>
        <v>0</v>
      </c>
      <c r="BF375" s="149">
        <f t="shared" si="95"/>
        <v>0</v>
      </c>
      <c r="BG375" s="149">
        <f t="shared" si="96"/>
        <v>0</v>
      </c>
      <c r="BH375" s="149">
        <f t="shared" si="97"/>
        <v>0</v>
      </c>
      <c r="BI375" s="149">
        <f t="shared" si="98"/>
        <v>0</v>
      </c>
      <c r="BJ375" s="13" t="s">
        <v>164</v>
      </c>
      <c r="BK375" s="149">
        <f t="shared" si="99"/>
        <v>0</v>
      </c>
      <c r="BL375" s="13" t="s">
        <v>163</v>
      </c>
      <c r="BM375" s="148" t="s">
        <v>984</v>
      </c>
    </row>
    <row r="376" spans="2:65" s="1" customFormat="1" ht="16.5" customHeight="1">
      <c r="B376" s="135"/>
      <c r="C376" s="150" t="s">
        <v>992</v>
      </c>
      <c r="D376" s="150" t="s">
        <v>276</v>
      </c>
      <c r="E376" s="151" t="s">
        <v>2837</v>
      </c>
      <c r="F376" s="152" t="s">
        <v>2807</v>
      </c>
      <c r="G376" s="153" t="s">
        <v>300</v>
      </c>
      <c r="H376" s="154">
        <v>60</v>
      </c>
      <c r="I376" s="155"/>
      <c r="J376" s="156">
        <f t="shared" si="90"/>
        <v>0</v>
      </c>
      <c r="K376" s="157"/>
      <c r="L376" s="158"/>
      <c r="M376" s="159" t="s">
        <v>1</v>
      </c>
      <c r="N376" s="160" t="s">
        <v>38</v>
      </c>
      <c r="P376" s="146">
        <f t="shared" si="91"/>
        <v>0</v>
      </c>
      <c r="Q376" s="146">
        <v>0</v>
      </c>
      <c r="R376" s="146">
        <f t="shared" si="92"/>
        <v>0</v>
      </c>
      <c r="S376" s="146">
        <v>0</v>
      </c>
      <c r="T376" s="147">
        <f t="shared" si="93"/>
        <v>0</v>
      </c>
      <c r="AR376" s="148" t="s">
        <v>174</v>
      </c>
      <c r="AT376" s="148" t="s">
        <v>276</v>
      </c>
      <c r="AU376" s="148" t="s">
        <v>80</v>
      </c>
      <c r="AY376" s="13" t="s">
        <v>157</v>
      </c>
      <c r="BE376" s="149">
        <f t="shared" si="94"/>
        <v>0</v>
      </c>
      <c r="BF376" s="149">
        <f t="shared" si="95"/>
        <v>0</v>
      </c>
      <c r="BG376" s="149">
        <f t="shared" si="96"/>
        <v>0</v>
      </c>
      <c r="BH376" s="149">
        <f t="shared" si="97"/>
        <v>0</v>
      </c>
      <c r="BI376" s="149">
        <f t="shared" si="98"/>
        <v>0</v>
      </c>
      <c r="BJ376" s="13" t="s">
        <v>164</v>
      </c>
      <c r="BK376" s="149">
        <f t="shared" si="99"/>
        <v>0</v>
      </c>
      <c r="BL376" s="13" t="s">
        <v>163</v>
      </c>
      <c r="BM376" s="148" t="s">
        <v>988</v>
      </c>
    </row>
    <row r="377" spans="2:65" s="1" customFormat="1" ht="16.5" customHeight="1">
      <c r="B377" s="135"/>
      <c r="C377" s="150" t="s">
        <v>576</v>
      </c>
      <c r="D377" s="150" t="s">
        <v>276</v>
      </c>
      <c r="E377" s="151" t="s">
        <v>2838</v>
      </c>
      <c r="F377" s="152" t="s">
        <v>2809</v>
      </c>
      <c r="G377" s="153" t="s">
        <v>300</v>
      </c>
      <c r="H377" s="154">
        <v>15</v>
      </c>
      <c r="I377" s="155"/>
      <c r="J377" s="156">
        <f t="shared" si="90"/>
        <v>0</v>
      </c>
      <c r="K377" s="157"/>
      <c r="L377" s="158"/>
      <c r="M377" s="159" t="s">
        <v>1</v>
      </c>
      <c r="N377" s="160" t="s">
        <v>38</v>
      </c>
      <c r="P377" s="146">
        <f t="shared" si="91"/>
        <v>0</v>
      </c>
      <c r="Q377" s="146">
        <v>0</v>
      </c>
      <c r="R377" s="146">
        <f t="shared" si="92"/>
        <v>0</v>
      </c>
      <c r="S377" s="146">
        <v>0</v>
      </c>
      <c r="T377" s="147">
        <f t="shared" si="93"/>
        <v>0</v>
      </c>
      <c r="AR377" s="148" t="s">
        <v>174</v>
      </c>
      <c r="AT377" s="148" t="s">
        <v>276</v>
      </c>
      <c r="AU377" s="148" t="s">
        <v>80</v>
      </c>
      <c r="AY377" s="13" t="s">
        <v>157</v>
      </c>
      <c r="BE377" s="149">
        <f t="shared" si="94"/>
        <v>0</v>
      </c>
      <c r="BF377" s="149">
        <f t="shared" si="95"/>
        <v>0</v>
      </c>
      <c r="BG377" s="149">
        <f t="shared" si="96"/>
        <v>0</v>
      </c>
      <c r="BH377" s="149">
        <f t="shared" si="97"/>
        <v>0</v>
      </c>
      <c r="BI377" s="149">
        <f t="shared" si="98"/>
        <v>0</v>
      </c>
      <c r="BJ377" s="13" t="s">
        <v>164</v>
      </c>
      <c r="BK377" s="149">
        <f t="shared" si="99"/>
        <v>0</v>
      </c>
      <c r="BL377" s="13" t="s">
        <v>163</v>
      </c>
      <c r="BM377" s="148" t="s">
        <v>991</v>
      </c>
    </row>
    <row r="378" spans="2:65" s="1" customFormat="1" ht="16.5" customHeight="1">
      <c r="B378" s="135"/>
      <c r="C378" s="150" t="s">
        <v>999</v>
      </c>
      <c r="D378" s="150" t="s">
        <v>276</v>
      </c>
      <c r="E378" s="151" t="s">
        <v>2839</v>
      </c>
      <c r="F378" s="152" t="s">
        <v>2811</v>
      </c>
      <c r="G378" s="153" t="s">
        <v>300</v>
      </c>
      <c r="H378" s="154">
        <v>5</v>
      </c>
      <c r="I378" s="155"/>
      <c r="J378" s="156">
        <f t="shared" si="90"/>
        <v>0</v>
      </c>
      <c r="K378" s="157"/>
      <c r="L378" s="158"/>
      <c r="M378" s="159" t="s">
        <v>1</v>
      </c>
      <c r="N378" s="160" t="s">
        <v>38</v>
      </c>
      <c r="P378" s="146">
        <f t="shared" si="91"/>
        <v>0</v>
      </c>
      <c r="Q378" s="146">
        <v>0</v>
      </c>
      <c r="R378" s="146">
        <f t="shared" si="92"/>
        <v>0</v>
      </c>
      <c r="S378" s="146">
        <v>0</v>
      </c>
      <c r="T378" s="147">
        <f t="shared" si="93"/>
        <v>0</v>
      </c>
      <c r="AR378" s="148" t="s">
        <v>174</v>
      </c>
      <c r="AT378" s="148" t="s">
        <v>276</v>
      </c>
      <c r="AU378" s="148" t="s">
        <v>80</v>
      </c>
      <c r="AY378" s="13" t="s">
        <v>157</v>
      </c>
      <c r="BE378" s="149">
        <f t="shared" si="94"/>
        <v>0</v>
      </c>
      <c r="BF378" s="149">
        <f t="shared" si="95"/>
        <v>0</v>
      </c>
      <c r="BG378" s="149">
        <f t="shared" si="96"/>
        <v>0</v>
      </c>
      <c r="BH378" s="149">
        <f t="shared" si="97"/>
        <v>0</v>
      </c>
      <c r="BI378" s="149">
        <f t="shared" si="98"/>
        <v>0</v>
      </c>
      <c r="BJ378" s="13" t="s">
        <v>164</v>
      </c>
      <c r="BK378" s="149">
        <f t="shared" si="99"/>
        <v>0</v>
      </c>
      <c r="BL378" s="13" t="s">
        <v>163</v>
      </c>
      <c r="BM378" s="148" t="s">
        <v>995</v>
      </c>
    </row>
    <row r="379" spans="2:65" s="1" customFormat="1" ht="16.5" customHeight="1">
      <c r="B379" s="135"/>
      <c r="C379" s="150" t="s">
        <v>579</v>
      </c>
      <c r="D379" s="150" t="s">
        <v>276</v>
      </c>
      <c r="E379" s="151" t="s">
        <v>2840</v>
      </c>
      <c r="F379" s="152" t="s">
        <v>2776</v>
      </c>
      <c r="G379" s="153" t="s">
        <v>300</v>
      </c>
      <c r="H379" s="154">
        <v>4</v>
      </c>
      <c r="I379" s="155"/>
      <c r="J379" s="156">
        <f t="shared" si="90"/>
        <v>0</v>
      </c>
      <c r="K379" s="157"/>
      <c r="L379" s="158"/>
      <c r="M379" s="159" t="s">
        <v>1</v>
      </c>
      <c r="N379" s="160" t="s">
        <v>38</v>
      </c>
      <c r="P379" s="146">
        <f t="shared" si="91"/>
        <v>0</v>
      </c>
      <c r="Q379" s="146">
        <v>0</v>
      </c>
      <c r="R379" s="146">
        <f t="shared" si="92"/>
        <v>0</v>
      </c>
      <c r="S379" s="146">
        <v>0</v>
      </c>
      <c r="T379" s="147">
        <f t="shared" si="93"/>
        <v>0</v>
      </c>
      <c r="AR379" s="148" t="s">
        <v>174</v>
      </c>
      <c r="AT379" s="148" t="s">
        <v>276</v>
      </c>
      <c r="AU379" s="148" t="s">
        <v>80</v>
      </c>
      <c r="AY379" s="13" t="s">
        <v>157</v>
      </c>
      <c r="BE379" s="149">
        <f t="shared" si="94"/>
        <v>0</v>
      </c>
      <c r="BF379" s="149">
        <f t="shared" si="95"/>
        <v>0</v>
      </c>
      <c r="BG379" s="149">
        <f t="shared" si="96"/>
        <v>0</v>
      </c>
      <c r="BH379" s="149">
        <f t="shared" si="97"/>
        <v>0</v>
      </c>
      <c r="BI379" s="149">
        <f t="shared" si="98"/>
        <v>0</v>
      </c>
      <c r="BJ379" s="13" t="s">
        <v>164</v>
      </c>
      <c r="BK379" s="149">
        <f t="shared" si="99"/>
        <v>0</v>
      </c>
      <c r="BL379" s="13" t="s">
        <v>163</v>
      </c>
      <c r="BM379" s="148" t="s">
        <v>998</v>
      </c>
    </row>
    <row r="380" spans="2:65" s="1" customFormat="1" ht="16.5" customHeight="1">
      <c r="B380" s="135"/>
      <c r="C380" s="150" t="s">
        <v>1006</v>
      </c>
      <c r="D380" s="150" t="s">
        <v>276</v>
      </c>
      <c r="E380" s="151" t="s">
        <v>2841</v>
      </c>
      <c r="F380" s="152" t="s">
        <v>2774</v>
      </c>
      <c r="G380" s="153" t="s">
        <v>300</v>
      </c>
      <c r="H380" s="154">
        <v>4</v>
      </c>
      <c r="I380" s="155"/>
      <c r="J380" s="156">
        <f t="shared" si="90"/>
        <v>0</v>
      </c>
      <c r="K380" s="157"/>
      <c r="L380" s="158"/>
      <c r="M380" s="159" t="s">
        <v>1</v>
      </c>
      <c r="N380" s="160" t="s">
        <v>38</v>
      </c>
      <c r="P380" s="146">
        <f t="shared" si="91"/>
        <v>0</v>
      </c>
      <c r="Q380" s="146">
        <v>0</v>
      </c>
      <c r="R380" s="146">
        <f t="shared" si="92"/>
        <v>0</v>
      </c>
      <c r="S380" s="146">
        <v>0</v>
      </c>
      <c r="T380" s="147">
        <f t="shared" si="93"/>
        <v>0</v>
      </c>
      <c r="AR380" s="148" t="s">
        <v>174</v>
      </c>
      <c r="AT380" s="148" t="s">
        <v>276</v>
      </c>
      <c r="AU380" s="148" t="s">
        <v>80</v>
      </c>
      <c r="AY380" s="13" t="s">
        <v>157</v>
      </c>
      <c r="BE380" s="149">
        <f t="shared" si="94"/>
        <v>0</v>
      </c>
      <c r="BF380" s="149">
        <f t="shared" si="95"/>
        <v>0</v>
      </c>
      <c r="BG380" s="149">
        <f t="shared" si="96"/>
        <v>0</v>
      </c>
      <c r="BH380" s="149">
        <f t="shared" si="97"/>
        <v>0</v>
      </c>
      <c r="BI380" s="149">
        <f t="shared" si="98"/>
        <v>0</v>
      </c>
      <c r="BJ380" s="13" t="s">
        <v>164</v>
      </c>
      <c r="BK380" s="149">
        <f t="shared" si="99"/>
        <v>0</v>
      </c>
      <c r="BL380" s="13" t="s">
        <v>163</v>
      </c>
      <c r="BM380" s="148" t="s">
        <v>1002</v>
      </c>
    </row>
    <row r="381" spans="2:65" s="1" customFormat="1" ht="16.5" customHeight="1">
      <c r="B381" s="135"/>
      <c r="C381" s="150" t="s">
        <v>583</v>
      </c>
      <c r="D381" s="150" t="s">
        <v>276</v>
      </c>
      <c r="E381" s="151" t="s">
        <v>2842</v>
      </c>
      <c r="F381" s="152" t="s">
        <v>2778</v>
      </c>
      <c r="G381" s="153" t="s">
        <v>300</v>
      </c>
      <c r="H381" s="154">
        <v>1</v>
      </c>
      <c r="I381" s="155"/>
      <c r="J381" s="156">
        <f t="shared" si="90"/>
        <v>0</v>
      </c>
      <c r="K381" s="157"/>
      <c r="L381" s="158"/>
      <c r="M381" s="159" t="s">
        <v>1</v>
      </c>
      <c r="N381" s="160" t="s">
        <v>38</v>
      </c>
      <c r="P381" s="146">
        <f t="shared" si="91"/>
        <v>0</v>
      </c>
      <c r="Q381" s="146">
        <v>0</v>
      </c>
      <c r="R381" s="146">
        <f t="shared" si="92"/>
        <v>0</v>
      </c>
      <c r="S381" s="146">
        <v>0</v>
      </c>
      <c r="T381" s="147">
        <f t="shared" si="93"/>
        <v>0</v>
      </c>
      <c r="AR381" s="148" t="s">
        <v>174</v>
      </c>
      <c r="AT381" s="148" t="s">
        <v>276</v>
      </c>
      <c r="AU381" s="148" t="s">
        <v>80</v>
      </c>
      <c r="AY381" s="13" t="s">
        <v>157</v>
      </c>
      <c r="BE381" s="149">
        <f t="shared" si="94"/>
        <v>0</v>
      </c>
      <c r="BF381" s="149">
        <f t="shared" si="95"/>
        <v>0</v>
      </c>
      <c r="BG381" s="149">
        <f t="shared" si="96"/>
        <v>0</v>
      </c>
      <c r="BH381" s="149">
        <f t="shared" si="97"/>
        <v>0</v>
      </c>
      <c r="BI381" s="149">
        <f t="shared" si="98"/>
        <v>0</v>
      </c>
      <c r="BJ381" s="13" t="s">
        <v>164</v>
      </c>
      <c r="BK381" s="149">
        <f t="shared" si="99"/>
        <v>0</v>
      </c>
      <c r="BL381" s="13" t="s">
        <v>163</v>
      </c>
      <c r="BM381" s="148" t="s">
        <v>1005</v>
      </c>
    </row>
    <row r="382" spans="2:65" s="1" customFormat="1" ht="16.5" customHeight="1">
      <c r="B382" s="135"/>
      <c r="C382" s="150" t="s">
        <v>1013</v>
      </c>
      <c r="D382" s="150" t="s">
        <v>276</v>
      </c>
      <c r="E382" s="151" t="s">
        <v>2843</v>
      </c>
      <c r="F382" s="152" t="s">
        <v>2813</v>
      </c>
      <c r="G382" s="153" t="s">
        <v>300</v>
      </c>
      <c r="H382" s="154">
        <v>24</v>
      </c>
      <c r="I382" s="155"/>
      <c r="J382" s="156">
        <f t="shared" si="90"/>
        <v>0</v>
      </c>
      <c r="K382" s="157"/>
      <c r="L382" s="158"/>
      <c r="M382" s="159" t="s">
        <v>1</v>
      </c>
      <c r="N382" s="160" t="s">
        <v>38</v>
      </c>
      <c r="P382" s="146">
        <f t="shared" si="91"/>
        <v>0</v>
      </c>
      <c r="Q382" s="146">
        <v>0</v>
      </c>
      <c r="R382" s="146">
        <f t="shared" si="92"/>
        <v>0</v>
      </c>
      <c r="S382" s="146">
        <v>0</v>
      </c>
      <c r="T382" s="147">
        <f t="shared" si="93"/>
        <v>0</v>
      </c>
      <c r="AR382" s="148" t="s">
        <v>174</v>
      </c>
      <c r="AT382" s="148" t="s">
        <v>276</v>
      </c>
      <c r="AU382" s="148" t="s">
        <v>80</v>
      </c>
      <c r="AY382" s="13" t="s">
        <v>157</v>
      </c>
      <c r="BE382" s="149">
        <f t="shared" si="94"/>
        <v>0</v>
      </c>
      <c r="BF382" s="149">
        <f t="shared" si="95"/>
        <v>0</v>
      </c>
      <c r="BG382" s="149">
        <f t="shared" si="96"/>
        <v>0</v>
      </c>
      <c r="BH382" s="149">
        <f t="shared" si="97"/>
        <v>0</v>
      </c>
      <c r="BI382" s="149">
        <f t="shared" si="98"/>
        <v>0</v>
      </c>
      <c r="BJ382" s="13" t="s">
        <v>164</v>
      </c>
      <c r="BK382" s="149">
        <f t="shared" si="99"/>
        <v>0</v>
      </c>
      <c r="BL382" s="13" t="s">
        <v>163</v>
      </c>
      <c r="BM382" s="148" t="s">
        <v>1009</v>
      </c>
    </row>
    <row r="383" spans="2:65" s="1" customFormat="1" ht="16.5" customHeight="1">
      <c r="B383" s="135"/>
      <c r="C383" s="150" t="s">
        <v>586</v>
      </c>
      <c r="D383" s="150" t="s">
        <v>276</v>
      </c>
      <c r="E383" s="151" t="s">
        <v>2844</v>
      </c>
      <c r="F383" s="152" t="s">
        <v>2815</v>
      </c>
      <c r="G383" s="153" t="s">
        <v>300</v>
      </c>
      <c r="H383" s="154">
        <v>1</v>
      </c>
      <c r="I383" s="155"/>
      <c r="J383" s="156">
        <f t="shared" si="90"/>
        <v>0</v>
      </c>
      <c r="K383" s="157"/>
      <c r="L383" s="158"/>
      <c r="M383" s="159" t="s">
        <v>1</v>
      </c>
      <c r="N383" s="160" t="s">
        <v>38</v>
      </c>
      <c r="P383" s="146">
        <f t="shared" si="91"/>
        <v>0</v>
      </c>
      <c r="Q383" s="146">
        <v>0</v>
      </c>
      <c r="R383" s="146">
        <f t="shared" si="92"/>
        <v>0</v>
      </c>
      <c r="S383" s="146">
        <v>0</v>
      </c>
      <c r="T383" s="147">
        <f t="shared" si="93"/>
        <v>0</v>
      </c>
      <c r="AR383" s="148" t="s">
        <v>174</v>
      </c>
      <c r="AT383" s="148" t="s">
        <v>276</v>
      </c>
      <c r="AU383" s="148" t="s">
        <v>80</v>
      </c>
      <c r="AY383" s="13" t="s">
        <v>157</v>
      </c>
      <c r="BE383" s="149">
        <f t="shared" si="94"/>
        <v>0</v>
      </c>
      <c r="BF383" s="149">
        <f t="shared" si="95"/>
        <v>0</v>
      </c>
      <c r="BG383" s="149">
        <f t="shared" si="96"/>
        <v>0</v>
      </c>
      <c r="BH383" s="149">
        <f t="shared" si="97"/>
        <v>0</v>
      </c>
      <c r="BI383" s="149">
        <f t="shared" si="98"/>
        <v>0</v>
      </c>
      <c r="BJ383" s="13" t="s">
        <v>164</v>
      </c>
      <c r="BK383" s="149">
        <f t="shared" si="99"/>
        <v>0</v>
      </c>
      <c r="BL383" s="13" t="s">
        <v>163</v>
      </c>
      <c r="BM383" s="148" t="s">
        <v>1012</v>
      </c>
    </row>
    <row r="384" spans="2:65" s="1" customFormat="1" ht="16.5" customHeight="1">
      <c r="B384" s="135"/>
      <c r="C384" s="150" t="s">
        <v>1020</v>
      </c>
      <c r="D384" s="150" t="s">
        <v>276</v>
      </c>
      <c r="E384" s="151" t="s">
        <v>2845</v>
      </c>
      <c r="F384" s="152" t="s">
        <v>2817</v>
      </c>
      <c r="G384" s="153" t="s">
        <v>300</v>
      </c>
      <c r="H384" s="154">
        <v>1</v>
      </c>
      <c r="I384" s="155"/>
      <c r="J384" s="156">
        <f t="shared" si="90"/>
        <v>0</v>
      </c>
      <c r="K384" s="157"/>
      <c r="L384" s="158"/>
      <c r="M384" s="159" t="s">
        <v>1</v>
      </c>
      <c r="N384" s="160" t="s">
        <v>38</v>
      </c>
      <c r="P384" s="146">
        <f t="shared" si="91"/>
        <v>0</v>
      </c>
      <c r="Q384" s="146">
        <v>0</v>
      </c>
      <c r="R384" s="146">
        <f t="shared" si="92"/>
        <v>0</v>
      </c>
      <c r="S384" s="146">
        <v>0</v>
      </c>
      <c r="T384" s="147">
        <f t="shared" si="93"/>
        <v>0</v>
      </c>
      <c r="AR384" s="148" t="s">
        <v>174</v>
      </c>
      <c r="AT384" s="148" t="s">
        <v>276</v>
      </c>
      <c r="AU384" s="148" t="s">
        <v>80</v>
      </c>
      <c r="AY384" s="13" t="s">
        <v>157</v>
      </c>
      <c r="BE384" s="149">
        <f t="shared" si="94"/>
        <v>0</v>
      </c>
      <c r="BF384" s="149">
        <f t="shared" si="95"/>
        <v>0</v>
      </c>
      <c r="BG384" s="149">
        <f t="shared" si="96"/>
        <v>0</v>
      </c>
      <c r="BH384" s="149">
        <f t="shared" si="97"/>
        <v>0</v>
      </c>
      <c r="BI384" s="149">
        <f t="shared" si="98"/>
        <v>0</v>
      </c>
      <c r="BJ384" s="13" t="s">
        <v>164</v>
      </c>
      <c r="BK384" s="149">
        <f t="shared" si="99"/>
        <v>0</v>
      </c>
      <c r="BL384" s="13" t="s">
        <v>163</v>
      </c>
      <c r="BM384" s="148" t="s">
        <v>1016</v>
      </c>
    </row>
    <row r="385" spans="2:65" s="1" customFormat="1" ht="16.5" customHeight="1">
      <c r="B385" s="135"/>
      <c r="C385" s="150" t="s">
        <v>590</v>
      </c>
      <c r="D385" s="150" t="s">
        <v>276</v>
      </c>
      <c r="E385" s="151" t="s">
        <v>2846</v>
      </c>
      <c r="F385" s="152" t="s">
        <v>2819</v>
      </c>
      <c r="G385" s="153" t="s">
        <v>300</v>
      </c>
      <c r="H385" s="154">
        <v>1</v>
      </c>
      <c r="I385" s="155"/>
      <c r="J385" s="156">
        <f t="shared" si="90"/>
        <v>0</v>
      </c>
      <c r="K385" s="157"/>
      <c r="L385" s="158"/>
      <c r="M385" s="159" t="s">
        <v>1</v>
      </c>
      <c r="N385" s="160" t="s">
        <v>38</v>
      </c>
      <c r="P385" s="146">
        <f t="shared" si="91"/>
        <v>0</v>
      </c>
      <c r="Q385" s="146">
        <v>0</v>
      </c>
      <c r="R385" s="146">
        <f t="shared" si="92"/>
        <v>0</v>
      </c>
      <c r="S385" s="146">
        <v>0</v>
      </c>
      <c r="T385" s="147">
        <f t="shared" si="93"/>
        <v>0</v>
      </c>
      <c r="AR385" s="148" t="s">
        <v>174</v>
      </c>
      <c r="AT385" s="148" t="s">
        <v>276</v>
      </c>
      <c r="AU385" s="148" t="s">
        <v>80</v>
      </c>
      <c r="AY385" s="13" t="s">
        <v>157</v>
      </c>
      <c r="BE385" s="149">
        <f t="shared" si="94"/>
        <v>0</v>
      </c>
      <c r="BF385" s="149">
        <f t="shared" si="95"/>
        <v>0</v>
      </c>
      <c r="BG385" s="149">
        <f t="shared" si="96"/>
        <v>0</v>
      </c>
      <c r="BH385" s="149">
        <f t="shared" si="97"/>
        <v>0</v>
      </c>
      <c r="BI385" s="149">
        <f t="shared" si="98"/>
        <v>0</v>
      </c>
      <c r="BJ385" s="13" t="s">
        <v>164</v>
      </c>
      <c r="BK385" s="149">
        <f t="shared" si="99"/>
        <v>0</v>
      </c>
      <c r="BL385" s="13" t="s">
        <v>163</v>
      </c>
      <c r="BM385" s="148" t="s">
        <v>1019</v>
      </c>
    </row>
    <row r="386" spans="2:65" s="1" customFormat="1" ht="16.5" customHeight="1">
      <c r="B386" s="135"/>
      <c r="C386" s="150" t="s">
        <v>1032</v>
      </c>
      <c r="D386" s="150" t="s">
        <v>276</v>
      </c>
      <c r="E386" s="151" t="s">
        <v>2847</v>
      </c>
      <c r="F386" s="152" t="s">
        <v>2821</v>
      </c>
      <c r="G386" s="153" t="s">
        <v>300</v>
      </c>
      <c r="H386" s="154">
        <v>1</v>
      </c>
      <c r="I386" s="155"/>
      <c r="J386" s="156">
        <f t="shared" si="90"/>
        <v>0</v>
      </c>
      <c r="K386" s="157"/>
      <c r="L386" s="158"/>
      <c r="M386" s="159" t="s">
        <v>1</v>
      </c>
      <c r="N386" s="160" t="s">
        <v>38</v>
      </c>
      <c r="P386" s="146">
        <f t="shared" si="91"/>
        <v>0</v>
      </c>
      <c r="Q386" s="146">
        <v>0</v>
      </c>
      <c r="R386" s="146">
        <f t="shared" si="92"/>
        <v>0</v>
      </c>
      <c r="S386" s="146">
        <v>0</v>
      </c>
      <c r="T386" s="147">
        <f t="shared" si="93"/>
        <v>0</v>
      </c>
      <c r="AR386" s="148" t="s">
        <v>174</v>
      </c>
      <c r="AT386" s="148" t="s">
        <v>276</v>
      </c>
      <c r="AU386" s="148" t="s">
        <v>80</v>
      </c>
      <c r="AY386" s="13" t="s">
        <v>157</v>
      </c>
      <c r="BE386" s="149">
        <f t="shared" si="94"/>
        <v>0</v>
      </c>
      <c r="BF386" s="149">
        <f t="shared" si="95"/>
        <v>0</v>
      </c>
      <c r="BG386" s="149">
        <f t="shared" si="96"/>
        <v>0</v>
      </c>
      <c r="BH386" s="149">
        <f t="shared" si="97"/>
        <v>0</v>
      </c>
      <c r="BI386" s="149">
        <f t="shared" si="98"/>
        <v>0</v>
      </c>
      <c r="BJ386" s="13" t="s">
        <v>164</v>
      </c>
      <c r="BK386" s="149">
        <f t="shared" si="99"/>
        <v>0</v>
      </c>
      <c r="BL386" s="13" t="s">
        <v>163</v>
      </c>
      <c r="BM386" s="148" t="s">
        <v>1023</v>
      </c>
    </row>
    <row r="387" spans="2:65" s="11" customFormat="1" ht="25.9" customHeight="1">
      <c r="B387" s="123"/>
      <c r="D387" s="124" t="s">
        <v>71</v>
      </c>
      <c r="E387" s="125" t="s">
        <v>2848</v>
      </c>
      <c r="F387" s="125" t="s">
        <v>2849</v>
      </c>
      <c r="I387" s="126"/>
      <c r="J387" s="127">
        <f>BK387</f>
        <v>0</v>
      </c>
      <c r="L387" s="123"/>
      <c r="M387" s="128"/>
      <c r="P387" s="129">
        <f>SUM(P388:P407)</f>
        <v>0</v>
      </c>
      <c r="R387" s="129">
        <f>SUM(R388:R407)</f>
        <v>0</v>
      </c>
      <c r="T387" s="130">
        <f>SUM(T388:T407)</f>
        <v>0</v>
      </c>
      <c r="AR387" s="124" t="s">
        <v>80</v>
      </c>
      <c r="AT387" s="131" t="s">
        <v>71</v>
      </c>
      <c r="AU387" s="131" t="s">
        <v>72</v>
      </c>
      <c r="AY387" s="124" t="s">
        <v>157</v>
      </c>
      <c r="BK387" s="132">
        <f>SUM(BK388:BK407)</f>
        <v>0</v>
      </c>
    </row>
    <row r="388" spans="2:65" s="1" customFormat="1" ht="16.5" customHeight="1">
      <c r="B388" s="135"/>
      <c r="C388" s="136" t="s">
        <v>593</v>
      </c>
      <c r="D388" s="136" t="s">
        <v>159</v>
      </c>
      <c r="E388" s="137" t="s">
        <v>2850</v>
      </c>
      <c r="F388" s="138" t="s">
        <v>2851</v>
      </c>
      <c r="G388" s="139" t="s">
        <v>300</v>
      </c>
      <c r="H388" s="140">
        <v>1</v>
      </c>
      <c r="I388" s="141"/>
      <c r="J388" s="142">
        <f t="shared" ref="J388:J407" si="100">ROUND(I388*H388,2)</f>
        <v>0</v>
      </c>
      <c r="K388" s="143"/>
      <c r="L388" s="28"/>
      <c r="M388" s="144" t="s">
        <v>1</v>
      </c>
      <c r="N388" s="145" t="s">
        <v>38</v>
      </c>
      <c r="P388" s="146">
        <f t="shared" ref="P388:P407" si="101">O388*H388</f>
        <v>0</v>
      </c>
      <c r="Q388" s="146">
        <v>0</v>
      </c>
      <c r="R388" s="146">
        <f t="shared" ref="R388:R407" si="102">Q388*H388</f>
        <v>0</v>
      </c>
      <c r="S388" s="146">
        <v>0</v>
      </c>
      <c r="T388" s="147">
        <f t="shared" ref="T388:T407" si="103">S388*H388</f>
        <v>0</v>
      </c>
      <c r="AR388" s="148" t="s">
        <v>163</v>
      </c>
      <c r="AT388" s="148" t="s">
        <v>159</v>
      </c>
      <c r="AU388" s="148" t="s">
        <v>80</v>
      </c>
      <c r="AY388" s="13" t="s">
        <v>157</v>
      </c>
      <c r="BE388" s="149">
        <f t="shared" ref="BE388:BE407" si="104">IF(N388="základná",J388,0)</f>
        <v>0</v>
      </c>
      <c r="BF388" s="149">
        <f t="shared" ref="BF388:BF407" si="105">IF(N388="znížená",J388,0)</f>
        <v>0</v>
      </c>
      <c r="BG388" s="149">
        <f t="shared" ref="BG388:BG407" si="106">IF(N388="zákl. prenesená",J388,0)</f>
        <v>0</v>
      </c>
      <c r="BH388" s="149">
        <f t="shared" ref="BH388:BH407" si="107">IF(N388="zníž. prenesená",J388,0)</f>
        <v>0</v>
      </c>
      <c r="BI388" s="149">
        <f t="shared" ref="BI388:BI407" si="108">IF(N388="nulová",J388,0)</f>
        <v>0</v>
      </c>
      <c r="BJ388" s="13" t="s">
        <v>164</v>
      </c>
      <c r="BK388" s="149">
        <f t="shared" ref="BK388:BK407" si="109">ROUND(I388*H388,2)</f>
        <v>0</v>
      </c>
      <c r="BL388" s="13" t="s">
        <v>163</v>
      </c>
      <c r="BM388" s="148" t="s">
        <v>1026</v>
      </c>
    </row>
    <row r="389" spans="2:65" s="1" customFormat="1" ht="16.5" customHeight="1">
      <c r="B389" s="135"/>
      <c r="C389" s="150" t="s">
        <v>1041</v>
      </c>
      <c r="D389" s="150" t="s">
        <v>276</v>
      </c>
      <c r="E389" s="151" t="s">
        <v>2830</v>
      </c>
      <c r="F389" s="152" t="s">
        <v>2787</v>
      </c>
      <c r="G389" s="153" t="s">
        <v>300</v>
      </c>
      <c r="H389" s="154">
        <v>1</v>
      </c>
      <c r="I389" s="155"/>
      <c r="J389" s="156">
        <f t="shared" si="100"/>
        <v>0</v>
      </c>
      <c r="K389" s="157"/>
      <c r="L389" s="158"/>
      <c r="M389" s="159" t="s">
        <v>1</v>
      </c>
      <c r="N389" s="160" t="s">
        <v>38</v>
      </c>
      <c r="P389" s="146">
        <f t="shared" si="101"/>
        <v>0</v>
      </c>
      <c r="Q389" s="146">
        <v>0</v>
      </c>
      <c r="R389" s="146">
        <f t="shared" si="102"/>
        <v>0</v>
      </c>
      <c r="S389" s="146">
        <v>0</v>
      </c>
      <c r="T389" s="147">
        <f t="shared" si="103"/>
        <v>0</v>
      </c>
      <c r="AR389" s="148" t="s">
        <v>174</v>
      </c>
      <c r="AT389" s="148" t="s">
        <v>276</v>
      </c>
      <c r="AU389" s="148" t="s">
        <v>80</v>
      </c>
      <c r="AY389" s="13" t="s">
        <v>157</v>
      </c>
      <c r="BE389" s="149">
        <f t="shared" si="104"/>
        <v>0</v>
      </c>
      <c r="BF389" s="149">
        <f t="shared" si="105"/>
        <v>0</v>
      </c>
      <c r="BG389" s="149">
        <f t="shared" si="106"/>
        <v>0</v>
      </c>
      <c r="BH389" s="149">
        <f t="shared" si="107"/>
        <v>0</v>
      </c>
      <c r="BI389" s="149">
        <f t="shared" si="108"/>
        <v>0</v>
      </c>
      <c r="BJ389" s="13" t="s">
        <v>164</v>
      </c>
      <c r="BK389" s="149">
        <f t="shared" si="109"/>
        <v>0</v>
      </c>
      <c r="BL389" s="13" t="s">
        <v>163</v>
      </c>
      <c r="BM389" s="148" t="s">
        <v>1035</v>
      </c>
    </row>
    <row r="390" spans="2:65" s="1" customFormat="1" ht="16.5" customHeight="1">
      <c r="B390" s="135"/>
      <c r="C390" s="150" t="s">
        <v>598</v>
      </c>
      <c r="D390" s="150" t="s">
        <v>276</v>
      </c>
      <c r="E390" s="151" t="s">
        <v>2831</v>
      </c>
      <c r="F390" s="152" t="s">
        <v>2789</v>
      </c>
      <c r="G390" s="153" t="s">
        <v>300</v>
      </c>
      <c r="H390" s="154">
        <v>1</v>
      </c>
      <c r="I390" s="155"/>
      <c r="J390" s="156">
        <f t="shared" si="100"/>
        <v>0</v>
      </c>
      <c r="K390" s="157"/>
      <c r="L390" s="158"/>
      <c r="M390" s="159" t="s">
        <v>1</v>
      </c>
      <c r="N390" s="160" t="s">
        <v>38</v>
      </c>
      <c r="P390" s="146">
        <f t="shared" si="101"/>
        <v>0</v>
      </c>
      <c r="Q390" s="146">
        <v>0</v>
      </c>
      <c r="R390" s="146">
        <f t="shared" si="102"/>
        <v>0</v>
      </c>
      <c r="S390" s="146">
        <v>0</v>
      </c>
      <c r="T390" s="147">
        <f t="shared" si="103"/>
        <v>0</v>
      </c>
      <c r="AR390" s="148" t="s">
        <v>174</v>
      </c>
      <c r="AT390" s="148" t="s">
        <v>276</v>
      </c>
      <c r="AU390" s="148" t="s">
        <v>80</v>
      </c>
      <c r="AY390" s="13" t="s">
        <v>157</v>
      </c>
      <c r="BE390" s="149">
        <f t="shared" si="104"/>
        <v>0</v>
      </c>
      <c r="BF390" s="149">
        <f t="shared" si="105"/>
        <v>0</v>
      </c>
      <c r="BG390" s="149">
        <f t="shared" si="106"/>
        <v>0</v>
      </c>
      <c r="BH390" s="149">
        <f t="shared" si="107"/>
        <v>0</v>
      </c>
      <c r="BI390" s="149">
        <f t="shared" si="108"/>
        <v>0</v>
      </c>
      <c r="BJ390" s="13" t="s">
        <v>164</v>
      </c>
      <c r="BK390" s="149">
        <f t="shared" si="109"/>
        <v>0</v>
      </c>
      <c r="BL390" s="13" t="s">
        <v>163</v>
      </c>
      <c r="BM390" s="148" t="s">
        <v>1038</v>
      </c>
    </row>
    <row r="391" spans="2:65" s="1" customFormat="1" ht="16.5" customHeight="1">
      <c r="B391" s="135"/>
      <c r="C391" s="150" t="s">
        <v>1048</v>
      </c>
      <c r="D391" s="150" t="s">
        <v>276</v>
      </c>
      <c r="E391" s="151" t="s">
        <v>2832</v>
      </c>
      <c r="F391" s="152" t="s">
        <v>2791</v>
      </c>
      <c r="G391" s="153" t="s">
        <v>300</v>
      </c>
      <c r="H391" s="154">
        <v>1</v>
      </c>
      <c r="I391" s="155"/>
      <c r="J391" s="156">
        <f t="shared" si="100"/>
        <v>0</v>
      </c>
      <c r="K391" s="157"/>
      <c r="L391" s="158"/>
      <c r="M391" s="159" t="s">
        <v>1</v>
      </c>
      <c r="N391" s="160" t="s">
        <v>38</v>
      </c>
      <c r="P391" s="146">
        <f t="shared" si="101"/>
        <v>0</v>
      </c>
      <c r="Q391" s="146">
        <v>0</v>
      </c>
      <c r="R391" s="146">
        <f t="shared" si="102"/>
        <v>0</v>
      </c>
      <c r="S391" s="146">
        <v>0</v>
      </c>
      <c r="T391" s="147">
        <f t="shared" si="103"/>
        <v>0</v>
      </c>
      <c r="AR391" s="148" t="s">
        <v>174</v>
      </c>
      <c r="AT391" s="148" t="s">
        <v>276</v>
      </c>
      <c r="AU391" s="148" t="s">
        <v>80</v>
      </c>
      <c r="AY391" s="13" t="s">
        <v>157</v>
      </c>
      <c r="BE391" s="149">
        <f t="shared" si="104"/>
        <v>0</v>
      </c>
      <c r="BF391" s="149">
        <f t="shared" si="105"/>
        <v>0</v>
      </c>
      <c r="BG391" s="149">
        <f t="shared" si="106"/>
        <v>0</v>
      </c>
      <c r="BH391" s="149">
        <f t="shared" si="107"/>
        <v>0</v>
      </c>
      <c r="BI391" s="149">
        <f t="shared" si="108"/>
        <v>0</v>
      </c>
      <c r="BJ391" s="13" t="s">
        <v>164</v>
      </c>
      <c r="BK391" s="149">
        <f t="shared" si="109"/>
        <v>0</v>
      </c>
      <c r="BL391" s="13" t="s">
        <v>163</v>
      </c>
      <c r="BM391" s="148" t="s">
        <v>1044</v>
      </c>
    </row>
    <row r="392" spans="2:65" s="1" customFormat="1" ht="16.5" customHeight="1">
      <c r="B392" s="135"/>
      <c r="C392" s="150" t="s">
        <v>601</v>
      </c>
      <c r="D392" s="150" t="s">
        <v>276</v>
      </c>
      <c r="E392" s="151" t="s">
        <v>2833</v>
      </c>
      <c r="F392" s="152" t="s">
        <v>2793</v>
      </c>
      <c r="G392" s="153" t="s">
        <v>300</v>
      </c>
      <c r="H392" s="154">
        <v>7</v>
      </c>
      <c r="I392" s="155"/>
      <c r="J392" s="156">
        <f t="shared" si="100"/>
        <v>0</v>
      </c>
      <c r="K392" s="157"/>
      <c r="L392" s="158"/>
      <c r="M392" s="159" t="s">
        <v>1</v>
      </c>
      <c r="N392" s="160" t="s">
        <v>38</v>
      </c>
      <c r="P392" s="146">
        <f t="shared" si="101"/>
        <v>0</v>
      </c>
      <c r="Q392" s="146">
        <v>0</v>
      </c>
      <c r="R392" s="146">
        <f t="shared" si="102"/>
        <v>0</v>
      </c>
      <c r="S392" s="146">
        <v>0</v>
      </c>
      <c r="T392" s="147">
        <f t="shared" si="103"/>
        <v>0</v>
      </c>
      <c r="AR392" s="148" t="s">
        <v>174</v>
      </c>
      <c r="AT392" s="148" t="s">
        <v>276</v>
      </c>
      <c r="AU392" s="148" t="s">
        <v>80</v>
      </c>
      <c r="AY392" s="13" t="s">
        <v>157</v>
      </c>
      <c r="BE392" s="149">
        <f t="shared" si="104"/>
        <v>0</v>
      </c>
      <c r="BF392" s="149">
        <f t="shared" si="105"/>
        <v>0</v>
      </c>
      <c r="BG392" s="149">
        <f t="shared" si="106"/>
        <v>0</v>
      </c>
      <c r="BH392" s="149">
        <f t="shared" si="107"/>
        <v>0</v>
      </c>
      <c r="BI392" s="149">
        <f t="shared" si="108"/>
        <v>0</v>
      </c>
      <c r="BJ392" s="13" t="s">
        <v>164</v>
      </c>
      <c r="BK392" s="149">
        <f t="shared" si="109"/>
        <v>0</v>
      </c>
      <c r="BL392" s="13" t="s">
        <v>163</v>
      </c>
      <c r="BM392" s="148" t="s">
        <v>1047</v>
      </c>
    </row>
    <row r="393" spans="2:65" s="1" customFormat="1" ht="16.5" customHeight="1">
      <c r="B393" s="135"/>
      <c r="C393" s="150" t="s">
        <v>1055</v>
      </c>
      <c r="D393" s="150" t="s">
        <v>276</v>
      </c>
      <c r="E393" s="151" t="s">
        <v>2834</v>
      </c>
      <c r="F393" s="152" t="s">
        <v>2795</v>
      </c>
      <c r="G393" s="153" t="s">
        <v>300</v>
      </c>
      <c r="H393" s="154">
        <v>4</v>
      </c>
      <c r="I393" s="155"/>
      <c r="J393" s="156">
        <f t="shared" si="100"/>
        <v>0</v>
      </c>
      <c r="K393" s="157"/>
      <c r="L393" s="158"/>
      <c r="M393" s="159" t="s">
        <v>1</v>
      </c>
      <c r="N393" s="160" t="s">
        <v>38</v>
      </c>
      <c r="P393" s="146">
        <f t="shared" si="101"/>
        <v>0</v>
      </c>
      <c r="Q393" s="146">
        <v>0</v>
      </c>
      <c r="R393" s="146">
        <f t="shared" si="102"/>
        <v>0</v>
      </c>
      <c r="S393" s="146">
        <v>0</v>
      </c>
      <c r="T393" s="147">
        <f t="shared" si="103"/>
        <v>0</v>
      </c>
      <c r="AR393" s="148" t="s">
        <v>174</v>
      </c>
      <c r="AT393" s="148" t="s">
        <v>276</v>
      </c>
      <c r="AU393" s="148" t="s">
        <v>80</v>
      </c>
      <c r="AY393" s="13" t="s">
        <v>157</v>
      </c>
      <c r="BE393" s="149">
        <f t="shared" si="104"/>
        <v>0</v>
      </c>
      <c r="BF393" s="149">
        <f t="shared" si="105"/>
        <v>0</v>
      </c>
      <c r="BG393" s="149">
        <f t="shared" si="106"/>
        <v>0</v>
      </c>
      <c r="BH393" s="149">
        <f t="shared" si="107"/>
        <v>0</v>
      </c>
      <c r="BI393" s="149">
        <f t="shared" si="108"/>
        <v>0</v>
      </c>
      <c r="BJ393" s="13" t="s">
        <v>164</v>
      </c>
      <c r="BK393" s="149">
        <f t="shared" si="109"/>
        <v>0</v>
      </c>
      <c r="BL393" s="13" t="s">
        <v>163</v>
      </c>
      <c r="BM393" s="148" t="s">
        <v>1051</v>
      </c>
    </row>
    <row r="394" spans="2:65" s="1" customFormat="1" ht="16.5" customHeight="1">
      <c r="B394" s="135"/>
      <c r="C394" s="150" t="s">
        <v>605</v>
      </c>
      <c r="D394" s="150" t="s">
        <v>276</v>
      </c>
      <c r="E394" s="151" t="s">
        <v>2835</v>
      </c>
      <c r="F394" s="152" t="s">
        <v>2799</v>
      </c>
      <c r="G394" s="153" t="s">
        <v>300</v>
      </c>
      <c r="H394" s="154">
        <v>2</v>
      </c>
      <c r="I394" s="155"/>
      <c r="J394" s="156">
        <f t="shared" si="100"/>
        <v>0</v>
      </c>
      <c r="K394" s="157"/>
      <c r="L394" s="158"/>
      <c r="M394" s="159" t="s">
        <v>1</v>
      </c>
      <c r="N394" s="160" t="s">
        <v>38</v>
      </c>
      <c r="P394" s="146">
        <f t="shared" si="101"/>
        <v>0</v>
      </c>
      <c r="Q394" s="146">
        <v>0</v>
      </c>
      <c r="R394" s="146">
        <f t="shared" si="102"/>
        <v>0</v>
      </c>
      <c r="S394" s="146">
        <v>0</v>
      </c>
      <c r="T394" s="147">
        <f t="shared" si="103"/>
        <v>0</v>
      </c>
      <c r="AR394" s="148" t="s">
        <v>174</v>
      </c>
      <c r="AT394" s="148" t="s">
        <v>276</v>
      </c>
      <c r="AU394" s="148" t="s">
        <v>80</v>
      </c>
      <c r="AY394" s="13" t="s">
        <v>157</v>
      </c>
      <c r="BE394" s="149">
        <f t="shared" si="104"/>
        <v>0</v>
      </c>
      <c r="BF394" s="149">
        <f t="shared" si="105"/>
        <v>0</v>
      </c>
      <c r="BG394" s="149">
        <f t="shared" si="106"/>
        <v>0</v>
      </c>
      <c r="BH394" s="149">
        <f t="shared" si="107"/>
        <v>0</v>
      </c>
      <c r="BI394" s="149">
        <f t="shared" si="108"/>
        <v>0</v>
      </c>
      <c r="BJ394" s="13" t="s">
        <v>164</v>
      </c>
      <c r="BK394" s="149">
        <f t="shared" si="109"/>
        <v>0</v>
      </c>
      <c r="BL394" s="13" t="s">
        <v>163</v>
      </c>
      <c r="BM394" s="148" t="s">
        <v>1054</v>
      </c>
    </row>
    <row r="395" spans="2:65" s="1" customFormat="1" ht="16.5" customHeight="1">
      <c r="B395" s="135"/>
      <c r="C395" s="150" t="s">
        <v>1062</v>
      </c>
      <c r="D395" s="150" t="s">
        <v>276</v>
      </c>
      <c r="E395" s="151" t="s">
        <v>2852</v>
      </c>
      <c r="F395" s="152" t="s">
        <v>2797</v>
      </c>
      <c r="G395" s="153" t="s">
        <v>300</v>
      </c>
      <c r="H395" s="154">
        <v>1</v>
      </c>
      <c r="I395" s="155"/>
      <c r="J395" s="156">
        <f t="shared" si="100"/>
        <v>0</v>
      </c>
      <c r="K395" s="157"/>
      <c r="L395" s="158"/>
      <c r="M395" s="159" t="s">
        <v>1</v>
      </c>
      <c r="N395" s="160" t="s">
        <v>38</v>
      </c>
      <c r="P395" s="146">
        <f t="shared" si="101"/>
        <v>0</v>
      </c>
      <c r="Q395" s="146">
        <v>0</v>
      </c>
      <c r="R395" s="146">
        <f t="shared" si="102"/>
        <v>0</v>
      </c>
      <c r="S395" s="146">
        <v>0</v>
      </c>
      <c r="T395" s="147">
        <f t="shared" si="103"/>
        <v>0</v>
      </c>
      <c r="AR395" s="148" t="s">
        <v>174</v>
      </c>
      <c r="AT395" s="148" t="s">
        <v>276</v>
      </c>
      <c r="AU395" s="148" t="s">
        <v>80</v>
      </c>
      <c r="AY395" s="13" t="s">
        <v>157</v>
      </c>
      <c r="BE395" s="149">
        <f t="shared" si="104"/>
        <v>0</v>
      </c>
      <c r="BF395" s="149">
        <f t="shared" si="105"/>
        <v>0</v>
      </c>
      <c r="BG395" s="149">
        <f t="shared" si="106"/>
        <v>0</v>
      </c>
      <c r="BH395" s="149">
        <f t="shared" si="107"/>
        <v>0</v>
      </c>
      <c r="BI395" s="149">
        <f t="shared" si="108"/>
        <v>0</v>
      </c>
      <c r="BJ395" s="13" t="s">
        <v>164</v>
      </c>
      <c r="BK395" s="149">
        <f t="shared" si="109"/>
        <v>0</v>
      </c>
      <c r="BL395" s="13" t="s">
        <v>163</v>
      </c>
      <c r="BM395" s="148" t="s">
        <v>1058</v>
      </c>
    </row>
    <row r="396" spans="2:65" s="1" customFormat="1" ht="16.5" customHeight="1">
      <c r="B396" s="135"/>
      <c r="C396" s="150" t="s">
        <v>608</v>
      </c>
      <c r="D396" s="150" t="s">
        <v>276</v>
      </c>
      <c r="E396" s="151" t="s">
        <v>2836</v>
      </c>
      <c r="F396" s="152" t="s">
        <v>2780</v>
      </c>
      <c r="G396" s="153" t="s">
        <v>300</v>
      </c>
      <c r="H396" s="154">
        <v>30</v>
      </c>
      <c r="I396" s="155"/>
      <c r="J396" s="156">
        <f t="shared" si="100"/>
        <v>0</v>
      </c>
      <c r="K396" s="157"/>
      <c r="L396" s="158"/>
      <c r="M396" s="159" t="s">
        <v>1</v>
      </c>
      <c r="N396" s="160" t="s">
        <v>38</v>
      </c>
      <c r="P396" s="146">
        <f t="shared" si="101"/>
        <v>0</v>
      </c>
      <c r="Q396" s="146">
        <v>0</v>
      </c>
      <c r="R396" s="146">
        <f t="shared" si="102"/>
        <v>0</v>
      </c>
      <c r="S396" s="146">
        <v>0</v>
      </c>
      <c r="T396" s="147">
        <f t="shared" si="103"/>
        <v>0</v>
      </c>
      <c r="AR396" s="148" t="s">
        <v>174</v>
      </c>
      <c r="AT396" s="148" t="s">
        <v>276</v>
      </c>
      <c r="AU396" s="148" t="s">
        <v>80</v>
      </c>
      <c r="AY396" s="13" t="s">
        <v>157</v>
      </c>
      <c r="BE396" s="149">
        <f t="shared" si="104"/>
        <v>0</v>
      </c>
      <c r="BF396" s="149">
        <f t="shared" si="105"/>
        <v>0</v>
      </c>
      <c r="BG396" s="149">
        <f t="shared" si="106"/>
        <v>0</v>
      </c>
      <c r="BH396" s="149">
        <f t="shared" si="107"/>
        <v>0</v>
      </c>
      <c r="BI396" s="149">
        <f t="shared" si="108"/>
        <v>0</v>
      </c>
      <c r="BJ396" s="13" t="s">
        <v>164</v>
      </c>
      <c r="BK396" s="149">
        <f t="shared" si="109"/>
        <v>0</v>
      </c>
      <c r="BL396" s="13" t="s">
        <v>163</v>
      </c>
      <c r="BM396" s="148" t="s">
        <v>1061</v>
      </c>
    </row>
    <row r="397" spans="2:65" s="1" customFormat="1" ht="16.5" customHeight="1">
      <c r="B397" s="135"/>
      <c r="C397" s="150" t="s">
        <v>1070</v>
      </c>
      <c r="D397" s="150" t="s">
        <v>276</v>
      </c>
      <c r="E397" s="151" t="s">
        <v>2837</v>
      </c>
      <c r="F397" s="152" t="s">
        <v>2807</v>
      </c>
      <c r="G397" s="153" t="s">
        <v>300</v>
      </c>
      <c r="H397" s="154">
        <v>60</v>
      </c>
      <c r="I397" s="155"/>
      <c r="J397" s="156">
        <f t="shared" si="100"/>
        <v>0</v>
      </c>
      <c r="K397" s="157"/>
      <c r="L397" s="158"/>
      <c r="M397" s="159" t="s">
        <v>1</v>
      </c>
      <c r="N397" s="160" t="s">
        <v>38</v>
      </c>
      <c r="P397" s="146">
        <f t="shared" si="101"/>
        <v>0</v>
      </c>
      <c r="Q397" s="146">
        <v>0</v>
      </c>
      <c r="R397" s="146">
        <f t="shared" si="102"/>
        <v>0</v>
      </c>
      <c r="S397" s="146">
        <v>0</v>
      </c>
      <c r="T397" s="147">
        <f t="shared" si="103"/>
        <v>0</v>
      </c>
      <c r="AR397" s="148" t="s">
        <v>174</v>
      </c>
      <c r="AT397" s="148" t="s">
        <v>276</v>
      </c>
      <c r="AU397" s="148" t="s">
        <v>80</v>
      </c>
      <c r="AY397" s="13" t="s">
        <v>157</v>
      </c>
      <c r="BE397" s="149">
        <f t="shared" si="104"/>
        <v>0</v>
      </c>
      <c r="BF397" s="149">
        <f t="shared" si="105"/>
        <v>0</v>
      </c>
      <c r="BG397" s="149">
        <f t="shared" si="106"/>
        <v>0</v>
      </c>
      <c r="BH397" s="149">
        <f t="shared" si="107"/>
        <v>0</v>
      </c>
      <c r="BI397" s="149">
        <f t="shared" si="108"/>
        <v>0</v>
      </c>
      <c r="BJ397" s="13" t="s">
        <v>164</v>
      </c>
      <c r="BK397" s="149">
        <f t="shared" si="109"/>
        <v>0</v>
      </c>
      <c r="BL397" s="13" t="s">
        <v>163</v>
      </c>
      <c r="BM397" s="148" t="s">
        <v>1066</v>
      </c>
    </row>
    <row r="398" spans="2:65" s="1" customFormat="1" ht="16.5" customHeight="1">
      <c r="B398" s="135"/>
      <c r="C398" s="150" t="s">
        <v>612</v>
      </c>
      <c r="D398" s="150" t="s">
        <v>276</v>
      </c>
      <c r="E398" s="151" t="s">
        <v>2838</v>
      </c>
      <c r="F398" s="152" t="s">
        <v>2809</v>
      </c>
      <c r="G398" s="153" t="s">
        <v>300</v>
      </c>
      <c r="H398" s="154">
        <v>15</v>
      </c>
      <c r="I398" s="155"/>
      <c r="J398" s="156">
        <f t="shared" si="100"/>
        <v>0</v>
      </c>
      <c r="K398" s="157"/>
      <c r="L398" s="158"/>
      <c r="M398" s="159" t="s">
        <v>1</v>
      </c>
      <c r="N398" s="160" t="s">
        <v>38</v>
      </c>
      <c r="P398" s="146">
        <f t="shared" si="101"/>
        <v>0</v>
      </c>
      <c r="Q398" s="146">
        <v>0</v>
      </c>
      <c r="R398" s="146">
        <f t="shared" si="102"/>
        <v>0</v>
      </c>
      <c r="S398" s="146">
        <v>0</v>
      </c>
      <c r="T398" s="147">
        <f t="shared" si="103"/>
        <v>0</v>
      </c>
      <c r="AR398" s="148" t="s">
        <v>174</v>
      </c>
      <c r="AT398" s="148" t="s">
        <v>276</v>
      </c>
      <c r="AU398" s="148" t="s">
        <v>80</v>
      </c>
      <c r="AY398" s="13" t="s">
        <v>157</v>
      </c>
      <c r="BE398" s="149">
        <f t="shared" si="104"/>
        <v>0</v>
      </c>
      <c r="BF398" s="149">
        <f t="shared" si="105"/>
        <v>0</v>
      </c>
      <c r="BG398" s="149">
        <f t="shared" si="106"/>
        <v>0</v>
      </c>
      <c r="BH398" s="149">
        <f t="shared" si="107"/>
        <v>0</v>
      </c>
      <c r="BI398" s="149">
        <f t="shared" si="108"/>
        <v>0</v>
      </c>
      <c r="BJ398" s="13" t="s">
        <v>164</v>
      </c>
      <c r="BK398" s="149">
        <f t="shared" si="109"/>
        <v>0</v>
      </c>
      <c r="BL398" s="13" t="s">
        <v>163</v>
      </c>
      <c r="BM398" s="148" t="s">
        <v>1069</v>
      </c>
    </row>
    <row r="399" spans="2:65" s="1" customFormat="1" ht="16.5" customHeight="1">
      <c r="B399" s="135"/>
      <c r="C399" s="150" t="s">
        <v>1079</v>
      </c>
      <c r="D399" s="150" t="s">
        <v>276</v>
      </c>
      <c r="E399" s="151" t="s">
        <v>2839</v>
      </c>
      <c r="F399" s="152" t="s">
        <v>2811</v>
      </c>
      <c r="G399" s="153" t="s">
        <v>300</v>
      </c>
      <c r="H399" s="154">
        <v>5</v>
      </c>
      <c r="I399" s="155"/>
      <c r="J399" s="156">
        <f t="shared" si="100"/>
        <v>0</v>
      </c>
      <c r="K399" s="157"/>
      <c r="L399" s="158"/>
      <c r="M399" s="159" t="s">
        <v>1</v>
      </c>
      <c r="N399" s="160" t="s">
        <v>38</v>
      </c>
      <c r="P399" s="146">
        <f t="shared" si="101"/>
        <v>0</v>
      </c>
      <c r="Q399" s="146">
        <v>0</v>
      </c>
      <c r="R399" s="146">
        <f t="shared" si="102"/>
        <v>0</v>
      </c>
      <c r="S399" s="146">
        <v>0</v>
      </c>
      <c r="T399" s="147">
        <f t="shared" si="103"/>
        <v>0</v>
      </c>
      <c r="AR399" s="148" t="s">
        <v>174</v>
      </c>
      <c r="AT399" s="148" t="s">
        <v>276</v>
      </c>
      <c r="AU399" s="148" t="s">
        <v>80</v>
      </c>
      <c r="AY399" s="13" t="s">
        <v>157</v>
      </c>
      <c r="BE399" s="149">
        <f t="shared" si="104"/>
        <v>0</v>
      </c>
      <c r="BF399" s="149">
        <f t="shared" si="105"/>
        <v>0</v>
      </c>
      <c r="BG399" s="149">
        <f t="shared" si="106"/>
        <v>0</v>
      </c>
      <c r="BH399" s="149">
        <f t="shared" si="107"/>
        <v>0</v>
      </c>
      <c r="BI399" s="149">
        <f t="shared" si="108"/>
        <v>0</v>
      </c>
      <c r="BJ399" s="13" t="s">
        <v>164</v>
      </c>
      <c r="BK399" s="149">
        <f t="shared" si="109"/>
        <v>0</v>
      </c>
      <c r="BL399" s="13" t="s">
        <v>163</v>
      </c>
      <c r="BM399" s="148" t="s">
        <v>1073</v>
      </c>
    </row>
    <row r="400" spans="2:65" s="1" customFormat="1" ht="16.5" customHeight="1">
      <c r="B400" s="135"/>
      <c r="C400" s="150" t="s">
        <v>615</v>
      </c>
      <c r="D400" s="150" t="s">
        <v>276</v>
      </c>
      <c r="E400" s="151" t="s">
        <v>2840</v>
      </c>
      <c r="F400" s="152" t="s">
        <v>2776</v>
      </c>
      <c r="G400" s="153" t="s">
        <v>300</v>
      </c>
      <c r="H400" s="154">
        <v>4</v>
      </c>
      <c r="I400" s="155"/>
      <c r="J400" s="156">
        <f t="shared" si="100"/>
        <v>0</v>
      </c>
      <c r="K400" s="157"/>
      <c r="L400" s="158"/>
      <c r="M400" s="159" t="s">
        <v>1</v>
      </c>
      <c r="N400" s="160" t="s">
        <v>38</v>
      </c>
      <c r="P400" s="146">
        <f t="shared" si="101"/>
        <v>0</v>
      </c>
      <c r="Q400" s="146">
        <v>0</v>
      </c>
      <c r="R400" s="146">
        <f t="shared" si="102"/>
        <v>0</v>
      </c>
      <c r="S400" s="146">
        <v>0</v>
      </c>
      <c r="T400" s="147">
        <f t="shared" si="103"/>
        <v>0</v>
      </c>
      <c r="AR400" s="148" t="s">
        <v>174</v>
      </c>
      <c r="AT400" s="148" t="s">
        <v>276</v>
      </c>
      <c r="AU400" s="148" t="s">
        <v>80</v>
      </c>
      <c r="AY400" s="13" t="s">
        <v>157</v>
      </c>
      <c r="BE400" s="149">
        <f t="shared" si="104"/>
        <v>0</v>
      </c>
      <c r="BF400" s="149">
        <f t="shared" si="105"/>
        <v>0</v>
      </c>
      <c r="BG400" s="149">
        <f t="shared" si="106"/>
        <v>0</v>
      </c>
      <c r="BH400" s="149">
        <f t="shared" si="107"/>
        <v>0</v>
      </c>
      <c r="BI400" s="149">
        <f t="shared" si="108"/>
        <v>0</v>
      </c>
      <c r="BJ400" s="13" t="s">
        <v>164</v>
      </c>
      <c r="BK400" s="149">
        <f t="shared" si="109"/>
        <v>0</v>
      </c>
      <c r="BL400" s="13" t="s">
        <v>163</v>
      </c>
      <c r="BM400" s="148" t="s">
        <v>1076</v>
      </c>
    </row>
    <row r="401" spans="2:65" s="1" customFormat="1" ht="16.5" customHeight="1">
      <c r="B401" s="135"/>
      <c r="C401" s="150" t="s">
        <v>1086</v>
      </c>
      <c r="D401" s="150" t="s">
        <v>276</v>
      </c>
      <c r="E401" s="151" t="s">
        <v>2841</v>
      </c>
      <c r="F401" s="152" t="s">
        <v>2774</v>
      </c>
      <c r="G401" s="153" t="s">
        <v>300</v>
      </c>
      <c r="H401" s="154">
        <v>4</v>
      </c>
      <c r="I401" s="155"/>
      <c r="J401" s="156">
        <f t="shared" si="100"/>
        <v>0</v>
      </c>
      <c r="K401" s="157"/>
      <c r="L401" s="158"/>
      <c r="M401" s="159" t="s">
        <v>1</v>
      </c>
      <c r="N401" s="160" t="s">
        <v>38</v>
      </c>
      <c r="P401" s="146">
        <f t="shared" si="101"/>
        <v>0</v>
      </c>
      <c r="Q401" s="146">
        <v>0</v>
      </c>
      <c r="R401" s="146">
        <f t="shared" si="102"/>
        <v>0</v>
      </c>
      <c r="S401" s="146">
        <v>0</v>
      </c>
      <c r="T401" s="147">
        <f t="shared" si="103"/>
        <v>0</v>
      </c>
      <c r="AR401" s="148" t="s">
        <v>174</v>
      </c>
      <c r="AT401" s="148" t="s">
        <v>276</v>
      </c>
      <c r="AU401" s="148" t="s">
        <v>80</v>
      </c>
      <c r="AY401" s="13" t="s">
        <v>157</v>
      </c>
      <c r="BE401" s="149">
        <f t="shared" si="104"/>
        <v>0</v>
      </c>
      <c r="BF401" s="149">
        <f t="shared" si="105"/>
        <v>0</v>
      </c>
      <c r="BG401" s="149">
        <f t="shared" si="106"/>
        <v>0</v>
      </c>
      <c r="BH401" s="149">
        <f t="shared" si="107"/>
        <v>0</v>
      </c>
      <c r="BI401" s="149">
        <f t="shared" si="108"/>
        <v>0</v>
      </c>
      <c r="BJ401" s="13" t="s">
        <v>164</v>
      </c>
      <c r="BK401" s="149">
        <f t="shared" si="109"/>
        <v>0</v>
      </c>
      <c r="BL401" s="13" t="s">
        <v>163</v>
      </c>
      <c r="BM401" s="148" t="s">
        <v>1082</v>
      </c>
    </row>
    <row r="402" spans="2:65" s="1" customFormat="1" ht="16.5" customHeight="1">
      <c r="B402" s="135"/>
      <c r="C402" s="150" t="s">
        <v>619</v>
      </c>
      <c r="D402" s="150" t="s">
        <v>276</v>
      </c>
      <c r="E402" s="151" t="s">
        <v>2842</v>
      </c>
      <c r="F402" s="152" t="s">
        <v>2778</v>
      </c>
      <c r="G402" s="153" t="s">
        <v>300</v>
      </c>
      <c r="H402" s="154">
        <v>1</v>
      </c>
      <c r="I402" s="155"/>
      <c r="J402" s="156">
        <f t="shared" si="100"/>
        <v>0</v>
      </c>
      <c r="K402" s="157"/>
      <c r="L402" s="158"/>
      <c r="M402" s="159" t="s">
        <v>1</v>
      </c>
      <c r="N402" s="160" t="s">
        <v>38</v>
      </c>
      <c r="P402" s="146">
        <f t="shared" si="101"/>
        <v>0</v>
      </c>
      <c r="Q402" s="146">
        <v>0</v>
      </c>
      <c r="R402" s="146">
        <f t="shared" si="102"/>
        <v>0</v>
      </c>
      <c r="S402" s="146">
        <v>0</v>
      </c>
      <c r="T402" s="147">
        <f t="shared" si="103"/>
        <v>0</v>
      </c>
      <c r="AR402" s="148" t="s">
        <v>174</v>
      </c>
      <c r="AT402" s="148" t="s">
        <v>276</v>
      </c>
      <c r="AU402" s="148" t="s">
        <v>80</v>
      </c>
      <c r="AY402" s="13" t="s">
        <v>157</v>
      </c>
      <c r="BE402" s="149">
        <f t="shared" si="104"/>
        <v>0</v>
      </c>
      <c r="BF402" s="149">
        <f t="shared" si="105"/>
        <v>0</v>
      </c>
      <c r="BG402" s="149">
        <f t="shared" si="106"/>
        <v>0</v>
      </c>
      <c r="BH402" s="149">
        <f t="shared" si="107"/>
        <v>0</v>
      </c>
      <c r="BI402" s="149">
        <f t="shared" si="108"/>
        <v>0</v>
      </c>
      <c r="BJ402" s="13" t="s">
        <v>164</v>
      </c>
      <c r="BK402" s="149">
        <f t="shared" si="109"/>
        <v>0</v>
      </c>
      <c r="BL402" s="13" t="s">
        <v>163</v>
      </c>
      <c r="BM402" s="148" t="s">
        <v>1085</v>
      </c>
    </row>
    <row r="403" spans="2:65" s="1" customFormat="1" ht="16.5" customHeight="1">
      <c r="B403" s="135"/>
      <c r="C403" s="150" t="s">
        <v>1093</v>
      </c>
      <c r="D403" s="150" t="s">
        <v>276</v>
      </c>
      <c r="E403" s="151" t="s">
        <v>2843</v>
      </c>
      <c r="F403" s="152" t="s">
        <v>2813</v>
      </c>
      <c r="G403" s="153" t="s">
        <v>300</v>
      </c>
      <c r="H403" s="154">
        <v>24</v>
      </c>
      <c r="I403" s="155"/>
      <c r="J403" s="156">
        <f t="shared" si="100"/>
        <v>0</v>
      </c>
      <c r="K403" s="157"/>
      <c r="L403" s="158"/>
      <c r="M403" s="159" t="s">
        <v>1</v>
      </c>
      <c r="N403" s="160" t="s">
        <v>38</v>
      </c>
      <c r="P403" s="146">
        <f t="shared" si="101"/>
        <v>0</v>
      </c>
      <c r="Q403" s="146">
        <v>0</v>
      </c>
      <c r="R403" s="146">
        <f t="shared" si="102"/>
        <v>0</v>
      </c>
      <c r="S403" s="146">
        <v>0</v>
      </c>
      <c r="T403" s="147">
        <f t="shared" si="103"/>
        <v>0</v>
      </c>
      <c r="AR403" s="148" t="s">
        <v>174</v>
      </c>
      <c r="AT403" s="148" t="s">
        <v>276</v>
      </c>
      <c r="AU403" s="148" t="s">
        <v>80</v>
      </c>
      <c r="AY403" s="13" t="s">
        <v>157</v>
      </c>
      <c r="BE403" s="149">
        <f t="shared" si="104"/>
        <v>0</v>
      </c>
      <c r="BF403" s="149">
        <f t="shared" si="105"/>
        <v>0</v>
      </c>
      <c r="BG403" s="149">
        <f t="shared" si="106"/>
        <v>0</v>
      </c>
      <c r="BH403" s="149">
        <f t="shared" si="107"/>
        <v>0</v>
      </c>
      <c r="BI403" s="149">
        <f t="shared" si="108"/>
        <v>0</v>
      </c>
      <c r="BJ403" s="13" t="s">
        <v>164</v>
      </c>
      <c r="BK403" s="149">
        <f t="shared" si="109"/>
        <v>0</v>
      </c>
      <c r="BL403" s="13" t="s">
        <v>163</v>
      </c>
      <c r="BM403" s="148" t="s">
        <v>1089</v>
      </c>
    </row>
    <row r="404" spans="2:65" s="1" customFormat="1" ht="16.5" customHeight="1">
      <c r="B404" s="135"/>
      <c r="C404" s="150" t="s">
        <v>622</v>
      </c>
      <c r="D404" s="150" t="s">
        <v>276</v>
      </c>
      <c r="E404" s="151" t="s">
        <v>2844</v>
      </c>
      <c r="F404" s="152" t="s">
        <v>2815</v>
      </c>
      <c r="G404" s="153" t="s">
        <v>300</v>
      </c>
      <c r="H404" s="154">
        <v>1</v>
      </c>
      <c r="I404" s="155"/>
      <c r="J404" s="156">
        <f t="shared" si="100"/>
        <v>0</v>
      </c>
      <c r="K404" s="157"/>
      <c r="L404" s="158"/>
      <c r="M404" s="159" t="s">
        <v>1</v>
      </c>
      <c r="N404" s="160" t="s">
        <v>38</v>
      </c>
      <c r="P404" s="146">
        <f t="shared" si="101"/>
        <v>0</v>
      </c>
      <c r="Q404" s="146">
        <v>0</v>
      </c>
      <c r="R404" s="146">
        <f t="shared" si="102"/>
        <v>0</v>
      </c>
      <c r="S404" s="146">
        <v>0</v>
      </c>
      <c r="T404" s="147">
        <f t="shared" si="103"/>
        <v>0</v>
      </c>
      <c r="AR404" s="148" t="s">
        <v>174</v>
      </c>
      <c r="AT404" s="148" t="s">
        <v>276</v>
      </c>
      <c r="AU404" s="148" t="s">
        <v>80</v>
      </c>
      <c r="AY404" s="13" t="s">
        <v>157</v>
      </c>
      <c r="BE404" s="149">
        <f t="shared" si="104"/>
        <v>0</v>
      </c>
      <c r="BF404" s="149">
        <f t="shared" si="105"/>
        <v>0</v>
      </c>
      <c r="BG404" s="149">
        <f t="shared" si="106"/>
        <v>0</v>
      </c>
      <c r="BH404" s="149">
        <f t="shared" si="107"/>
        <v>0</v>
      </c>
      <c r="BI404" s="149">
        <f t="shared" si="108"/>
        <v>0</v>
      </c>
      <c r="BJ404" s="13" t="s">
        <v>164</v>
      </c>
      <c r="BK404" s="149">
        <f t="shared" si="109"/>
        <v>0</v>
      </c>
      <c r="BL404" s="13" t="s">
        <v>163</v>
      </c>
      <c r="BM404" s="148" t="s">
        <v>1092</v>
      </c>
    </row>
    <row r="405" spans="2:65" s="1" customFormat="1" ht="16.5" customHeight="1">
      <c r="B405" s="135"/>
      <c r="C405" s="150" t="s">
        <v>1100</v>
      </c>
      <c r="D405" s="150" t="s">
        <v>276</v>
      </c>
      <c r="E405" s="151" t="s">
        <v>2845</v>
      </c>
      <c r="F405" s="152" t="s">
        <v>2817</v>
      </c>
      <c r="G405" s="153" t="s">
        <v>300</v>
      </c>
      <c r="H405" s="154">
        <v>1</v>
      </c>
      <c r="I405" s="155"/>
      <c r="J405" s="156">
        <f t="shared" si="100"/>
        <v>0</v>
      </c>
      <c r="K405" s="157"/>
      <c r="L405" s="158"/>
      <c r="M405" s="159" t="s">
        <v>1</v>
      </c>
      <c r="N405" s="160" t="s">
        <v>38</v>
      </c>
      <c r="P405" s="146">
        <f t="shared" si="101"/>
        <v>0</v>
      </c>
      <c r="Q405" s="146">
        <v>0</v>
      </c>
      <c r="R405" s="146">
        <f t="shared" si="102"/>
        <v>0</v>
      </c>
      <c r="S405" s="146">
        <v>0</v>
      </c>
      <c r="T405" s="147">
        <f t="shared" si="103"/>
        <v>0</v>
      </c>
      <c r="AR405" s="148" t="s">
        <v>174</v>
      </c>
      <c r="AT405" s="148" t="s">
        <v>276</v>
      </c>
      <c r="AU405" s="148" t="s">
        <v>80</v>
      </c>
      <c r="AY405" s="13" t="s">
        <v>157</v>
      </c>
      <c r="BE405" s="149">
        <f t="shared" si="104"/>
        <v>0</v>
      </c>
      <c r="BF405" s="149">
        <f t="shared" si="105"/>
        <v>0</v>
      </c>
      <c r="BG405" s="149">
        <f t="shared" si="106"/>
        <v>0</v>
      </c>
      <c r="BH405" s="149">
        <f t="shared" si="107"/>
        <v>0</v>
      </c>
      <c r="BI405" s="149">
        <f t="shared" si="108"/>
        <v>0</v>
      </c>
      <c r="BJ405" s="13" t="s">
        <v>164</v>
      </c>
      <c r="BK405" s="149">
        <f t="shared" si="109"/>
        <v>0</v>
      </c>
      <c r="BL405" s="13" t="s">
        <v>163</v>
      </c>
      <c r="BM405" s="148" t="s">
        <v>1096</v>
      </c>
    </row>
    <row r="406" spans="2:65" s="1" customFormat="1" ht="16.5" customHeight="1">
      <c r="B406" s="135"/>
      <c r="C406" s="150" t="s">
        <v>626</v>
      </c>
      <c r="D406" s="150" t="s">
        <v>276</v>
      </c>
      <c r="E406" s="151" t="s">
        <v>2846</v>
      </c>
      <c r="F406" s="152" t="s">
        <v>2819</v>
      </c>
      <c r="G406" s="153" t="s">
        <v>300</v>
      </c>
      <c r="H406" s="154">
        <v>1</v>
      </c>
      <c r="I406" s="155"/>
      <c r="J406" s="156">
        <f t="shared" si="100"/>
        <v>0</v>
      </c>
      <c r="K406" s="157"/>
      <c r="L406" s="158"/>
      <c r="M406" s="159" t="s">
        <v>1</v>
      </c>
      <c r="N406" s="160" t="s">
        <v>38</v>
      </c>
      <c r="P406" s="146">
        <f t="shared" si="101"/>
        <v>0</v>
      </c>
      <c r="Q406" s="146">
        <v>0</v>
      </c>
      <c r="R406" s="146">
        <f t="shared" si="102"/>
        <v>0</v>
      </c>
      <c r="S406" s="146">
        <v>0</v>
      </c>
      <c r="T406" s="147">
        <f t="shared" si="103"/>
        <v>0</v>
      </c>
      <c r="AR406" s="148" t="s">
        <v>174</v>
      </c>
      <c r="AT406" s="148" t="s">
        <v>276</v>
      </c>
      <c r="AU406" s="148" t="s">
        <v>80</v>
      </c>
      <c r="AY406" s="13" t="s">
        <v>157</v>
      </c>
      <c r="BE406" s="149">
        <f t="shared" si="104"/>
        <v>0</v>
      </c>
      <c r="BF406" s="149">
        <f t="shared" si="105"/>
        <v>0</v>
      </c>
      <c r="BG406" s="149">
        <f t="shared" si="106"/>
        <v>0</v>
      </c>
      <c r="BH406" s="149">
        <f t="shared" si="107"/>
        <v>0</v>
      </c>
      <c r="BI406" s="149">
        <f t="shared" si="108"/>
        <v>0</v>
      </c>
      <c r="BJ406" s="13" t="s">
        <v>164</v>
      </c>
      <c r="BK406" s="149">
        <f t="shared" si="109"/>
        <v>0</v>
      </c>
      <c r="BL406" s="13" t="s">
        <v>163</v>
      </c>
      <c r="BM406" s="148" t="s">
        <v>1099</v>
      </c>
    </row>
    <row r="407" spans="2:65" s="1" customFormat="1" ht="16.5" customHeight="1">
      <c r="B407" s="135"/>
      <c r="C407" s="150" t="s">
        <v>1107</v>
      </c>
      <c r="D407" s="150" t="s">
        <v>276</v>
      </c>
      <c r="E407" s="151" t="s">
        <v>2847</v>
      </c>
      <c r="F407" s="152" t="s">
        <v>2821</v>
      </c>
      <c r="G407" s="153" t="s">
        <v>300</v>
      </c>
      <c r="H407" s="154">
        <v>1</v>
      </c>
      <c r="I407" s="155"/>
      <c r="J407" s="156">
        <f t="shared" si="100"/>
        <v>0</v>
      </c>
      <c r="K407" s="157"/>
      <c r="L407" s="158"/>
      <c r="M407" s="159" t="s">
        <v>1</v>
      </c>
      <c r="N407" s="160" t="s">
        <v>38</v>
      </c>
      <c r="P407" s="146">
        <f t="shared" si="101"/>
        <v>0</v>
      </c>
      <c r="Q407" s="146">
        <v>0</v>
      </c>
      <c r="R407" s="146">
        <f t="shared" si="102"/>
        <v>0</v>
      </c>
      <c r="S407" s="146">
        <v>0</v>
      </c>
      <c r="T407" s="147">
        <f t="shared" si="103"/>
        <v>0</v>
      </c>
      <c r="AR407" s="148" t="s">
        <v>174</v>
      </c>
      <c r="AT407" s="148" t="s">
        <v>276</v>
      </c>
      <c r="AU407" s="148" t="s">
        <v>80</v>
      </c>
      <c r="AY407" s="13" t="s">
        <v>157</v>
      </c>
      <c r="BE407" s="149">
        <f t="shared" si="104"/>
        <v>0</v>
      </c>
      <c r="BF407" s="149">
        <f t="shared" si="105"/>
        <v>0</v>
      </c>
      <c r="BG407" s="149">
        <f t="shared" si="106"/>
        <v>0</v>
      </c>
      <c r="BH407" s="149">
        <f t="shared" si="107"/>
        <v>0</v>
      </c>
      <c r="BI407" s="149">
        <f t="shared" si="108"/>
        <v>0</v>
      </c>
      <c r="BJ407" s="13" t="s">
        <v>164</v>
      </c>
      <c r="BK407" s="149">
        <f t="shared" si="109"/>
        <v>0</v>
      </c>
      <c r="BL407" s="13" t="s">
        <v>163</v>
      </c>
      <c r="BM407" s="148" t="s">
        <v>1103</v>
      </c>
    </row>
    <row r="408" spans="2:65" s="11" customFormat="1" ht="25.9" customHeight="1">
      <c r="B408" s="123"/>
      <c r="D408" s="124" t="s">
        <v>71</v>
      </c>
      <c r="E408" s="125" t="s">
        <v>2853</v>
      </c>
      <c r="F408" s="125" t="s">
        <v>2854</v>
      </c>
      <c r="I408" s="126"/>
      <c r="J408" s="127">
        <f>BK408</f>
        <v>0</v>
      </c>
      <c r="L408" s="123"/>
      <c r="M408" s="128"/>
      <c r="P408" s="129">
        <f>SUM(P409:P429)</f>
        <v>0</v>
      </c>
      <c r="R408" s="129">
        <f>SUM(R409:R429)</f>
        <v>0</v>
      </c>
      <c r="T408" s="130">
        <f>SUM(T409:T429)</f>
        <v>0</v>
      </c>
      <c r="AR408" s="124" t="s">
        <v>80</v>
      </c>
      <c r="AT408" s="131" t="s">
        <v>71</v>
      </c>
      <c r="AU408" s="131" t="s">
        <v>72</v>
      </c>
      <c r="AY408" s="124" t="s">
        <v>157</v>
      </c>
      <c r="BK408" s="132">
        <f>SUM(BK409:BK429)</f>
        <v>0</v>
      </c>
    </row>
    <row r="409" spans="2:65" s="1" customFormat="1" ht="16.5" customHeight="1">
      <c r="B409" s="135"/>
      <c r="C409" s="136" t="s">
        <v>629</v>
      </c>
      <c r="D409" s="136" t="s">
        <v>159</v>
      </c>
      <c r="E409" s="137" t="s">
        <v>2855</v>
      </c>
      <c r="F409" s="138" t="s">
        <v>2856</v>
      </c>
      <c r="G409" s="139" t="s">
        <v>300</v>
      </c>
      <c r="H409" s="140">
        <v>1</v>
      </c>
      <c r="I409" s="141"/>
      <c r="J409" s="142">
        <f t="shared" ref="J409:J429" si="110">ROUND(I409*H409,2)</f>
        <v>0</v>
      </c>
      <c r="K409" s="143"/>
      <c r="L409" s="28"/>
      <c r="M409" s="144" t="s">
        <v>1</v>
      </c>
      <c r="N409" s="145" t="s">
        <v>38</v>
      </c>
      <c r="P409" s="146">
        <f t="shared" ref="P409:P429" si="111">O409*H409</f>
        <v>0</v>
      </c>
      <c r="Q409" s="146">
        <v>0</v>
      </c>
      <c r="R409" s="146">
        <f t="shared" ref="R409:R429" si="112">Q409*H409</f>
        <v>0</v>
      </c>
      <c r="S409" s="146">
        <v>0</v>
      </c>
      <c r="T409" s="147">
        <f t="shared" ref="T409:T429" si="113">S409*H409</f>
        <v>0</v>
      </c>
      <c r="AR409" s="148" t="s">
        <v>163</v>
      </c>
      <c r="AT409" s="148" t="s">
        <v>159</v>
      </c>
      <c r="AU409" s="148" t="s">
        <v>80</v>
      </c>
      <c r="AY409" s="13" t="s">
        <v>157</v>
      </c>
      <c r="BE409" s="149">
        <f t="shared" ref="BE409:BE429" si="114">IF(N409="základná",J409,0)</f>
        <v>0</v>
      </c>
      <c r="BF409" s="149">
        <f t="shared" ref="BF409:BF429" si="115">IF(N409="znížená",J409,0)</f>
        <v>0</v>
      </c>
      <c r="BG409" s="149">
        <f t="shared" ref="BG409:BG429" si="116">IF(N409="zákl. prenesená",J409,0)</f>
        <v>0</v>
      </c>
      <c r="BH409" s="149">
        <f t="shared" ref="BH409:BH429" si="117">IF(N409="zníž. prenesená",J409,0)</f>
        <v>0</v>
      </c>
      <c r="BI409" s="149">
        <f t="shared" ref="BI409:BI429" si="118">IF(N409="nulová",J409,0)</f>
        <v>0</v>
      </c>
      <c r="BJ409" s="13" t="s">
        <v>164</v>
      </c>
      <c r="BK409" s="149">
        <f t="shared" ref="BK409:BK429" si="119">ROUND(I409*H409,2)</f>
        <v>0</v>
      </c>
      <c r="BL409" s="13" t="s">
        <v>163</v>
      </c>
      <c r="BM409" s="148" t="s">
        <v>1106</v>
      </c>
    </row>
    <row r="410" spans="2:65" s="1" customFormat="1" ht="16.5" customHeight="1">
      <c r="B410" s="135"/>
      <c r="C410" s="150" t="s">
        <v>1114</v>
      </c>
      <c r="D410" s="150" t="s">
        <v>276</v>
      </c>
      <c r="E410" s="151" t="s">
        <v>2830</v>
      </c>
      <c r="F410" s="152" t="s">
        <v>2787</v>
      </c>
      <c r="G410" s="153" t="s">
        <v>300</v>
      </c>
      <c r="H410" s="154">
        <v>1</v>
      </c>
      <c r="I410" s="155"/>
      <c r="J410" s="156">
        <f t="shared" si="110"/>
        <v>0</v>
      </c>
      <c r="K410" s="157"/>
      <c r="L410" s="158"/>
      <c r="M410" s="159" t="s">
        <v>1</v>
      </c>
      <c r="N410" s="160" t="s">
        <v>38</v>
      </c>
      <c r="P410" s="146">
        <f t="shared" si="111"/>
        <v>0</v>
      </c>
      <c r="Q410" s="146">
        <v>0</v>
      </c>
      <c r="R410" s="146">
        <f t="shared" si="112"/>
        <v>0</v>
      </c>
      <c r="S410" s="146">
        <v>0</v>
      </c>
      <c r="T410" s="147">
        <f t="shared" si="113"/>
        <v>0</v>
      </c>
      <c r="AR410" s="148" t="s">
        <v>174</v>
      </c>
      <c r="AT410" s="148" t="s">
        <v>276</v>
      </c>
      <c r="AU410" s="148" t="s">
        <v>80</v>
      </c>
      <c r="AY410" s="13" t="s">
        <v>157</v>
      </c>
      <c r="BE410" s="149">
        <f t="shared" si="114"/>
        <v>0</v>
      </c>
      <c r="BF410" s="149">
        <f t="shared" si="115"/>
        <v>0</v>
      </c>
      <c r="BG410" s="149">
        <f t="shared" si="116"/>
        <v>0</v>
      </c>
      <c r="BH410" s="149">
        <f t="shared" si="117"/>
        <v>0</v>
      </c>
      <c r="BI410" s="149">
        <f t="shared" si="118"/>
        <v>0</v>
      </c>
      <c r="BJ410" s="13" t="s">
        <v>164</v>
      </c>
      <c r="BK410" s="149">
        <f t="shared" si="119"/>
        <v>0</v>
      </c>
      <c r="BL410" s="13" t="s">
        <v>163</v>
      </c>
      <c r="BM410" s="148" t="s">
        <v>1110</v>
      </c>
    </row>
    <row r="411" spans="2:65" s="1" customFormat="1" ht="16.5" customHeight="1">
      <c r="B411" s="135"/>
      <c r="C411" s="150" t="s">
        <v>633</v>
      </c>
      <c r="D411" s="150" t="s">
        <v>276</v>
      </c>
      <c r="E411" s="151" t="s">
        <v>2831</v>
      </c>
      <c r="F411" s="152" t="s">
        <v>2789</v>
      </c>
      <c r="G411" s="153" t="s">
        <v>300</v>
      </c>
      <c r="H411" s="154">
        <v>1</v>
      </c>
      <c r="I411" s="155"/>
      <c r="J411" s="156">
        <f t="shared" si="110"/>
        <v>0</v>
      </c>
      <c r="K411" s="157"/>
      <c r="L411" s="158"/>
      <c r="M411" s="159" t="s">
        <v>1</v>
      </c>
      <c r="N411" s="160" t="s">
        <v>38</v>
      </c>
      <c r="P411" s="146">
        <f t="shared" si="111"/>
        <v>0</v>
      </c>
      <c r="Q411" s="146">
        <v>0</v>
      </c>
      <c r="R411" s="146">
        <f t="shared" si="112"/>
        <v>0</v>
      </c>
      <c r="S411" s="146">
        <v>0</v>
      </c>
      <c r="T411" s="147">
        <f t="shared" si="113"/>
        <v>0</v>
      </c>
      <c r="AR411" s="148" t="s">
        <v>174</v>
      </c>
      <c r="AT411" s="148" t="s">
        <v>276</v>
      </c>
      <c r="AU411" s="148" t="s">
        <v>80</v>
      </c>
      <c r="AY411" s="13" t="s">
        <v>157</v>
      </c>
      <c r="BE411" s="149">
        <f t="shared" si="114"/>
        <v>0</v>
      </c>
      <c r="BF411" s="149">
        <f t="shared" si="115"/>
        <v>0</v>
      </c>
      <c r="BG411" s="149">
        <f t="shared" si="116"/>
        <v>0</v>
      </c>
      <c r="BH411" s="149">
        <f t="shared" si="117"/>
        <v>0</v>
      </c>
      <c r="BI411" s="149">
        <f t="shared" si="118"/>
        <v>0</v>
      </c>
      <c r="BJ411" s="13" t="s">
        <v>164</v>
      </c>
      <c r="BK411" s="149">
        <f t="shared" si="119"/>
        <v>0</v>
      </c>
      <c r="BL411" s="13" t="s">
        <v>163</v>
      </c>
      <c r="BM411" s="148" t="s">
        <v>1113</v>
      </c>
    </row>
    <row r="412" spans="2:65" s="1" customFormat="1" ht="16.5" customHeight="1">
      <c r="B412" s="135"/>
      <c r="C412" s="150" t="s">
        <v>1123</v>
      </c>
      <c r="D412" s="150" t="s">
        <v>276</v>
      </c>
      <c r="E412" s="151" t="s">
        <v>2832</v>
      </c>
      <c r="F412" s="152" t="s">
        <v>2791</v>
      </c>
      <c r="G412" s="153" t="s">
        <v>300</v>
      </c>
      <c r="H412" s="154">
        <v>1</v>
      </c>
      <c r="I412" s="155"/>
      <c r="J412" s="156">
        <f t="shared" si="110"/>
        <v>0</v>
      </c>
      <c r="K412" s="157"/>
      <c r="L412" s="158"/>
      <c r="M412" s="159" t="s">
        <v>1</v>
      </c>
      <c r="N412" s="160" t="s">
        <v>38</v>
      </c>
      <c r="P412" s="146">
        <f t="shared" si="111"/>
        <v>0</v>
      </c>
      <c r="Q412" s="146">
        <v>0</v>
      </c>
      <c r="R412" s="146">
        <f t="shared" si="112"/>
        <v>0</v>
      </c>
      <c r="S412" s="146">
        <v>0</v>
      </c>
      <c r="T412" s="147">
        <f t="shared" si="113"/>
        <v>0</v>
      </c>
      <c r="AR412" s="148" t="s">
        <v>174</v>
      </c>
      <c r="AT412" s="148" t="s">
        <v>276</v>
      </c>
      <c r="AU412" s="148" t="s">
        <v>80</v>
      </c>
      <c r="AY412" s="13" t="s">
        <v>157</v>
      </c>
      <c r="BE412" s="149">
        <f t="shared" si="114"/>
        <v>0</v>
      </c>
      <c r="BF412" s="149">
        <f t="shared" si="115"/>
        <v>0</v>
      </c>
      <c r="BG412" s="149">
        <f t="shared" si="116"/>
        <v>0</v>
      </c>
      <c r="BH412" s="149">
        <f t="shared" si="117"/>
        <v>0</v>
      </c>
      <c r="BI412" s="149">
        <f t="shared" si="118"/>
        <v>0</v>
      </c>
      <c r="BJ412" s="13" t="s">
        <v>164</v>
      </c>
      <c r="BK412" s="149">
        <f t="shared" si="119"/>
        <v>0</v>
      </c>
      <c r="BL412" s="13" t="s">
        <v>163</v>
      </c>
      <c r="BM412" s="148" t="s">
        <v>1117</v>
      </c>
    </row>
    <row r="413" spans="2:65" s="1" customFormat="1" ht="16.5" customHeight="1">
      <c r="B413" s="135"/>
      <c r="C413" s="150" t="s">
        <v>636</v>
      </c>
      <c r="D413" s="150" t="s">
        <v>276</v>
      </c>
      <c r="E413" s="151" t="s">
        <v>2833</v>
      </c>
      <c r="F413" s="152" t="s">
        <v>2793</v>
      </c>
      <c r="G413" s="153" t="s">
        <v>300</v>
      </c>
      <c r="H413" s="154">
        <v>11</v>
      </c>
      <c r="I413" s="155"/>
      <c r="J413" s="156">
        <f t="shared" si="110"/>
        <v>0</v>
      </c>
      <c r="K413" s="157"/>
      <c r="L413" s="158"/>
      <c r="M413" s="159" t="s">
        <v>1</v>
      </c>
      <c r="N413" s="160" t="s">
        <v>38</v>
      </c>
      <c r="P413" s="146">
        <f t="shared" si="111"/>
        <v>0</v>
      </c>
      <c r="Q413" s="146">
        <v>0</v>
      </c>
      <c r="R413" s="146">
        <f t="shared" si="112"/>
        <v>0</v>
      </c>
      <c r="S413" s="146">
        <v>0</v>
      </c>
      <c r="T413" s="147">
        <f t="shared" si="113"/>
        <v>0</v>
      </c>
      <c r="AR413" s="148" t="s">
        <v>174</v>
      </c>
      <c r="AT413" s="148" t="s">
        <v>276</v>
      </c>
      <c r="AU413" s="148" t="s">
        <v>80</v>
      </c>
      <c r="AY413" s="13" t="s">
        <v>157</v>
      </c>
      <c r="BE413" s="149">
        <f t="shared" si="114"/>
        <v>0</v>
      </c>
      <c r="BF413" s="149">
        <f t="shared" si="115"/>
        <v>0</v>
      </c>
      <c r="BG413" s="149">
        <f t="shared" si="116"/>
        <v>0</v>
      </c>
      <c r="BH413" s="149">
        <f t="shared" si="117"/>
        <v>0</v>
      </c>
      <c r="BI413" s="149">
        <f t="shared" si="118"/>
        <v>0</v>
      </c>
      <c r="BJ413" s="13" t="s">
        <v>164</v>
      </c>
      <c r="BK413" s="149">
        <f t="shared" si="119"/>
        <v>0</v>
      </c>
      <c r="BL413" s="13" t="s">
        <v>163</v>
      </c>
      <c r="BM413" s="148" t="s">
        <v>1122</v>
      </c>
    </row>
    <row r="414" spans="2:65" s="1" customFormat="1" ht="16.5" customHeight="1">
      <c r="B414" s="135"/>
      <c r="C414" s="150" t="s">
        <v>1132</v>
      </c>
      <c r="D414" s="150" t="s">
        <v>276</v>
      </c>
      <c r="E414" s="151" t="s">
        <v>2834</v>
      </c>
      <c r="F414" s="152" t="s">
        <v>2795</v>
      </c>
      <c r="G414" s="153" t="s">
        <v>300</v>
      </c>
      <c r="H414" s="154">
        <v>4</v>
      </c>
      <c r="I414" s="155"/>
      <c r="J414" s="156">
        <f t="shared" si="110"/>
        <v>0</v>
      </c>
      <c r="K414" s="157"/>
      <c r="L414" s="158"/>
      <c r="M414" s="159" t="s">
        <v>1</v>
      </c>
      <c r="N414" s="160" t="s">
        <v>38</v>
      </c>
      <c r="P414" s="146">
        <f t="shared" si="111"/>
        <v>0</v>
      </c>
      <c r="Q414" s="146">
        <v>0</v>
      </c>
      <c r="R414" s="146">
        <f t="shared" si="112"/>
        <v>0</v>
      </c>
      <c r="S414" s="146">
        <v>0</v>
      </c>
      <c r="T414" s="147">
        <f t="shared" si="113"/>
        <v>0</v>
      </c>
      <c r="AR414" s="148" t="s">
        <v>174</v>
      </c>
      <c r="AT414" s="148" t="s">
        <v>276</v>
      </c>
      <c r="AU414" s="148" t="s">
        <v>80</v>
      </c>
      <c r="AY414" s="13" t="s">
        <v>157</v>
      </c>
      <c r="BE414" s="149">
        <f t="shared" si="114"/>
        <v>0</v>
      </c>
      <c r="BF414" s="149">
        <f t="shared" si="115"/>
        <v>0</v>
      </c>
      <c r="BG414" s="149">
        <f t="shared" si="116"/>
        <v>0</v>
      </c>
      <c r="BH414" s="149">
        <f t="shared" si="117"/>
        <v>0</v>
      </c>
      <c r="BI414" s="149">
        <f t="shared" si="118"/>
        <v>0</v>
      </c>
      <c r="BJ414" s="13" t="s">
        <v>164</v>
      </c>
      <c r="BK414" s="149">
        <f t="shared" si="119"/>
        <v>0</v>
      </c>
      <c r="BL414" s="13" t="s">
        <v>163</v>
      </c>
      <c r="BM414" s="148" t="s">
        <v>1126</v>
      </c>
    </row>
    <row r="415" spans="2:65" s="1" customFormat="1" ht="16.5" customHeight="1">
      <c r="B415" s="135"/>
      <c r="C415" s="150" t="s">
        <v>640</v>
      </c>
      <c r="D415" s="150" t="s">
        <v>276</v>
      </c>
      <c r="E415" s="151" t="s">
        <v>2835</v>
      </c>
      <c r="F415" s="152" t="s">
        <v>2799</v>
      </c>
      <c r="G415" s="153" t="s">
        <v>300</v>
      </c>
      <c r="H415" s="154">
        <v>2</v>
      </c>
      <c r="I415" s="155"/>
      <c r="J415" s="156">
        <f t="shared" si="110"/>
        <v>0</v>
      </c>
      <c r="K415" s="157"/>
      <c r="L415" s="158"/>
      <c r="M415" s="159" t="s">
        <v>1</v>
      </c>
      <c r="N415" s="160" t="s">
        <v>38</v>
      </c>
      <c r="P415" s="146">
        <f t="shared" si="111"/>
        <v>0</v>
      </c>
      <c r="Q415" s="146">
        <v>0</v>
      </c>
      <c r="R415" s="146">
        <f t="shared" si="112"/>
        <v>0</v>
      </c>
      <c r="S415" s="146">
        <v>0</v>
      </c>
      <c r="T415" s="147">
        <f t="shared" si="113"/>
        <v>0</v>
      </c>
      <c r="AR415" s="148" t="s">
        <v>174</v>
      </c>
      <c r="AT415" s="148" t="s">
        <v>276</v>
      </c>
      <c r="AU415" s="148" t="s">
        <v>80</v>
      </c>
      <c r="AY415" s="13" t="s">
        <v>157</v>
      </c>
      <c r="BE415" s="149">
        <f t="shared" si="114"/>
        <v>0</v>
      </c>
      <c r="BF415" s="149">
        <f t="shared" si="115"/>
        <v>0</v>
      </c>
      <c r="BG415" s="149">
        <f t="shared" si="116"/>
        <v>0</v>
      </c>
      <c r="BH415" s="149">
        <f t="shared" si="117"/>
        <v>0</v>
      </c>
      <c r="BI415" s="149">
        <f t="shared" si="118"/>
        <v>0</v>
      </c>
      <c r="BJ415" s="13" t="s">
        <v>164</v>
      </c>
      <c r="BK415" s="149">
        <f t="shared" si="119"/>
        <v>0</v>
      </c>
      <c r="BL415" s="13" t="s">
        <v>163</v>
      </c>
      <c r="BM415" s="148" t="s">
        <v>1129</v>
      </c>
    </row>
    <row r="416" spans="2:65" s="1" customFormat="1" ht="16.5" customHeight="1">
      <c r="B416" s="135"/>
      <c r="C416" s="150" t="s">
        <v>1141</v>
      </c>
      <c r="D416" s="150" t="s">
        <v>276</v>
      </c>
      <c r="E416" s="151" t="s">
        <v>2852</v>
      </c>
      <c r="F416" s="152" t="s">
        <v>2797</v>
      </c>
      <c r="G416" s="153" t="s">
        <v>300</v>
      </c>
      <c r="H416" s="154">
        <v>1</v>
      </c>
      <c r="I416" s="155"/>
      <c r="J416" s="156">
        <f t="shared" si="110"/>
        <v>0</v>
      </c>
      <c r="K416" s="157"/>
      <c r="L416" s="158"/>
      <c r="M416" s="159" t="s">
        <v>1</v>
      </c>
      <c r="N416" s="160" t="s">
        <v>38</v>
      </c>
      <c r="P416" s="146">
        <f t="shared" si="111"/>
        <v>0</v>
      </c>
      <c r="Q416" s="146">
        <v>0</v>
      </c>
      <c r="R416" s="146">
        <f t="shared" si="112"/>
        <v>0</v>
      </c>
      <c r="S416" s="146">
        <v>0</v>
      </c>
      <c r="T416" s="147">
        <f t="shared" si="113"/>
        <v>0</v>
      </c>
      <c r="AR416" s="148" t="s">
        <v>174</v>
      </c>
      <c r="AT416" s="148" t="s">
        <v>276</v>
      </c>
      <c r="AU416" s="148" t="s">
        <v>80</v>
      </c>
      <c r="AY416" s="13" t="s">
        <v>157</v>
      </c>
      <c r="BE416" s="149">
        <f t="shared" si="114"/>
        <v>0</v>
      </c>
      <c r="BF416" s="149">
        <f t="shared" si="115"/>
        <v>0</v>
      </c>
      <c r="BG416" s="149">
        <f t="shared" si="116"/>
        <v>0</v>
      </c>
      <c r="BH416" s="149">
        <f t="shared" si="117"/>
        <v>0</v>
      </c>
      <c r="BI416" s="149">
        <f t="shared" si="118"/>
        <v>0</v>
      </c>
      <c r="BJ416" s="13" t="s">
        <v>164</v>
      </c>
      <c r="BK416" s="149">
        <f t="shared" si="119"/>
        <v>0</v>
      </c>
      <c r="BL416" s="13" t="s">
        <v>163</v>
      </c>
      <c r="BM416" s="148" t="s">
        <v>1135</v>
      </c>
    </row>
    <row r="417" spans="2:65" s="1" customFormat="1" ht="16.5" customHeight="1">
      <c r="B417" s="135"/>
      <c r="C417" s="150" t="s">
        <v>643</v>
      </c>
      <c r="D417" s="150" t="s">
        <v>276</v>
      </c>
      <c r="E417" s="151" t="s">
        <v>2857</v>
      </c>
      <c r="F417" s="152" t="s">
        <v>2803</v>
      </c>
      <c r="G417" s="153" t="s">
        <v>300</v>
      </c>
      <c r="H417" s="154">
        <v>1</v>
      </c>
      <c r="I417" s="155"/>
      <c r="J417" s="156">
        <f t="shared" si="110"/>
        <v>0</v>
      </c>
      <c r="K417" s="157"/>
      <c r="L417" s="158"/>
      <c r="M417" s="159" t="s">
        <v>1</v>
      </c>
      <c r="N417" s="160" t="s">
        <v>38</v>
      </c>
      <c r="P417" s="146">
        <f t="shared" si="111"/>
        <v>0</v>
      </c>
      <c r="Q417" s="146">
        <v>0</v>
      </c>
      <c r="R417" s="146">
        <f t="shared" si="112"/>
        <v>0</v>
      </c>
      <c r="S417" s="146">
        <v>0</v>
      </c>
      <c r="T417" s="147">
        <f t="shared" si="113"/>
        <v>0</v>
      </c>
      <c r="AR417" s="148" t="s">
        <v>174</v>
      </c>
      <c r="AT417" s="148" t="s">
        <v>276</v>
      </c>
      <c r="AU417" s="148" t="s">
        <v>80</v>
      </c>
      <c r="AY417" s="13" t="s">
        <v>157</v>
      </c>
      <c r="BE417" s="149">
        <f t="shared" si="114"/>
        <v>0</v>
      </c>
      <c r="BF417" s="149">
        <f t="shared" si="115"/>
        <v>0</v>
      </c>
      <c r="BG417" s="149">
        <f t="shared" si="116"/>
        <v>0</v>
      </c>
      <c r="BH417" s="149">
        <f t="shared" si="117"/>
        <v>0</v>
      </c>
      <c r="BI417" s="149">
        <f t="shared" si="118"/>
        <v>0</v>
      </c>
      <c r="BJ417" s="13" t="s">
        <v>164</v>
      </c>
      <c r="BK417" s="149">
        <f t="shared" si="119"/>
        <v>0</v>
      </c>
      <c r="BL417" s="13" t="s">
        <v>163</v>
      </c>
      <c r="BM417" s="148" t="s">
        <v>1138</v>
      </c>
    </row>
    <row r="418" spans="2:65" s="1" customFormat="1" ht="16.5" customHeight="1">
      <c r="B418" s="135"/>
      <c r="C418" s="150" t="s">
        <v>1150</v>
      </c>
      <c r="D418" s="150" t="s">
        <v>276</v>
      </c>
      <c r="E418" s="151" t="s">
        <v>2836</v>
      </c>
      <c r="F418" s="152" t="s">
        <v>2780</v>
      </c>
      <c r="G418" s="153" t="s">
        <v>300</v>
      </c>
      <c r="H418" s="154">
        <v>30</v>
      </c>
      <c r="I418" s="155"/>
      <c r="J418" s="156">
        <f t="shared" si="110"/>
        <v>0</v>
      </c>
      <c r="K418" s="157"/>
      <c r="L418" s="158"/>
      <c r="M418" s="159" t="s">
        <v>1</v>
      </c>
      <c r="N418" s="160" t="s">
        <v>38</v>
      </c>
      <c r="P418" s="146">
        <f t="shared" si="111"/>
        <v>0</v>
      </c>
      <c r="Q418" s="146">
        <v>0</v>
      </c>
      <c r="R418" s="146">
        <f t="shared" si="112"/>
        <v>0</v>
      </c>
      <c r="S418" s="146">
        <v>0</v>
      </c>
      <c r="T418" s="147">
        <f t="shared" si="113"/>
        <v>0</v>
      </c>
      <c r="AR418" s="148" t="s">
        <v>174</v>
      </c>
      <c r="AT418" s="148" t="s">
        <v>276</v>
      </c>
      <c r="AU418" s="148" t="s">
        <v>80</v>
      </c>
      <c r="AY418" s="13" t="s">
        <v>157</v>
      </c>
      <c r="BE418" s="149">
        <f t="shared" si="114"/>
        <v>0</v>
      </c>
      <c r="BF418" s="149">
        <f t="shared" si="115"/>
        <v>0</v>
      </c>
      <c r="BG418" s="149">
        <f t="shared" si="116"/>
        <v>0</v>
      </c>
      <c r="BH418" s="149">
        <f t="shared" si="117"/>
        <v>0</v>
      </c>
      <c r="BI418" s="149">
        <f t="shared" si="118"/>
        <v>0</v>
      </c>
      <c r="BJ418" s="13" t="s">
        <v>164</v>
      </c>
      <c r="BK418" s="149">
        <f t="shared" si="119"/>
        <v>0</v>
      </c>
      <c r="BL418" s="13" t="s">
        <v>163</v>
      </c>
      <c r="BM418" s="148" t="s">
        <v>1144</v>
      </c>
    </row>
    <row r="419" spans="2:65" s="1" customFormat="1" ht="16.5" customHeight="1">
      <c r="B419" s="135"/>
      <c r="C419" s="150" t="s">
        <v>647</v>
      </c>
      <c r="D419" s="150" t="s">
        <v>276</v>
      </c>
      <c r="E419" s="151" t="s">
        <v>2837</v>
      </c>
      <c r="F419" s="152" t="s">
        <v>2807</v>
      </c>
      <c r="G419" s="153" t="s">
        <v>300</v>
      </c>
      <c r="H419" s="154">
        <v>60</v>
      </c>
      <c r="I419" s="155"/>
      <c r="J419" s="156">
        <f t="shared" si="110"/>
        <v>0</v>
      </c>
      <c r="K419" s="157"/>
      <c r="L419" s="158"/>
      <c r="M419" s="159" t="s">
        <v>1</v>
      </c>
      <c r="N419" s="160" t="s">
        <v>38</v>
      </c>
      <c r="P419" s="146">
        <f t="shared" si="111"/>
        <v>0</v>
      </c>
      <c r="Q419" s="146">
        <v>0</v>
      </c>
      <c r="R419" s="146">
        <f t="shared" si="112"/>
        <v>0</v>
      </c>
      <c r="S419" s="146">
        <v>0</v>
      </c>
      <c r="T419" s="147">
        <f t="shared" si="113"/>
        <v>0</v>
      </c>
      <c r="AR419" s="148" t="s">
        <v>174</v>
      </c>
      <c r="AT419" s="148" t="s">
        <v>276</v>
      </c>
      <c r="AU419" s="148" t="s">
        <v>80</v>
      </c>
      <c r="AY419" s="13" t="s">
        <v>157</v>
      </c>
      <c r="BE419" s="149">
        <f t="shared" si="114"/>
        <v>0</v>
      </c>
      <c r="BF419" s="149">
        <f t="shared" si="115"/>
        <v>0</v>
      </c>
      <c r="BG419" s="149">
        <f t="shared" si="116"/>
        <v>0</v>
      </c>
      <c r="BH419" s="149">
        <f t="shared" si="117"/>
        <v>0</v>
      </c>
      <c r="BI419" s="149">
        <f t="shared" si="118"/>
        <v>0</v>
      </c>
      <c r="BJ419" s="13" t="s">
        <v>164</v>
      </c>
      <c r="BK419" s="149">
        <f t="shared" si="119"/>
        <v>0</v>
      </c>
      <c r="BL419" s="13" t="s">
        <v>163</v>
      </c>
      <c r="BM419" s="148" t="s">
        <v>1147</v>
      </c>
    </row>
    <row r="420" spans="2:65" s="1" customFormat="1" ht="16.5" customHeight="1">
      <c r="B420" s="135"/>
      <c r="C420" s="150" t="s">
        <v>1157</v>
      </c>
      <c r="D420" s="150" t="s">
        <v>276</v>
      </c>
      <c r="E420" s="151" t="s">
        <v>2838</v>
      </c>
      <c r="F420" s="152" t="s">
        <v>2809</v>
      </c>
      <c r="G420" s="153" t="s">
        <v>300</v>
      </c>
      <c r="H420" s="154">
        <v>15</v>
      </c>
      <c r="I420" s="155"/>
      <c r="J420" s="156">
        <f t="shared" si="110"/>
        <v>0</v>
      </c>
      <c r="K420" s="157"/>
      <c r="L420" s="158"/>
      <c r="M420" s="159" t="s">
        <v>1</v>
      </c>
      <c r="N420" s="160" t="s">
        <v>38</v>
      </c>
      <c r="P420" s="146">
        <f t="shared" si="111"/>
        <v>0</v>
      </c>
      <c r="Q420" s="146">
        <v>0</v>
      </c>
      <c r="R420" s="146">
        <f t="shared" si="112"/>
        <v>0</v>
      </c>
      <c r="S420" s="146">
        <v>0</v>
      </c>
      <c r="T420" s="147">
        <f t="shared" si="113"/>
        <v>0</v>
      </c>
      <c r="AR420" s="148" t="s">
        <v>174</v>
      </c>
      <c r="AT420" s="148" t="s">
        <v>276</v>
      </c>
      <c r="AU420" s="148" t="s">
        <v>80</v>
      </c>
      <c r="AY420" s="13" t="s">
        <v>157</v>
      </c>
      <c r="BE420" s="149">
        <f t="shared" si="114"/>
        <v>0</v>
      </c>
      <c r="BF420" s="149">
        <f t="shared" si="115"/>
        <v>0</v>
      </c>
      <c r="BG420" s="149">
        <f t="shared" si="116"/>
        <v>0</v>
      </c>
      <c r="BH420" s="149">
        <f t="shared" si="117"/>
        <v>0</v>
      </c>
      <c r="BI420" s="149">
        <f t="shared" si="118"/>
        <v>0</v>
      </c>
      <c r="BJ420" s="13" t="s">
        <v>164</v>
      </c>
      <c r="BK420" s="149">
        <f t="shared" si="119"/>
        <v>0</v>
      </c>
      <c r="BL420" s="13" t="s">
        <v>163</v>
      </c>
      <c r="BM420" s="148" t="s">
        <v>1153</v>
      </c>
    </row>
    <row r="421" spans="2:65" s="1" customFormat="1" ht="16.5" customHeight="1">
      <c r="B421" s="135"/>
      <c r="C421" s="150" t="s">
        <v>650</v>
      </c>
      <c r="D421" s="150" t="s">
        <v>276</v>
      </c>
      <c r="E421" s="151" t="s">
        <v>2839</v>
      </c>
      <c r="F421" s="152" t="s">
        <v>2811</v>
      </c>
      <c r="G421" s="153" t="s">
        <v>300</v>
      </c>
      <c r="H421" s="154">
        <v>5</v>
      </c>
      <c r="I421" s="155"/>
      <c r="J421" s="156">
        <f t="shared" si="110"/>
        <v>0</v>
      </c>
      <c r="K421" s="157"/>
      <c r="L421" s="158"/>
      <c r="M421" s="159" t="s">
        <v>1</v>
      </c>
      <c r="N421" s="160" t="s">
        <v>38</v>
      </c>
      <c r="P421" s="146">
        <f t="shared" si="111"/>
        <v>0</v>
      </c>
      <c r="Q421" s="146">
        <v>0</v>
      </c>
      <c r="R421" s="146">
        <f t="shared" si="112"/>
        <v>0</v>
      </c>
      <c r="S421" s="146">
        <v>0</v>
      </c>
      <c r="T421" s="147">
        <f t="shared" si="113"/>
        <v>0</v>
      </c>
      <c r="AR421" s="148" t="s">
        <v>174</v>
      </c>
      <c r="AT421" s="148" t="s">
        <v>276</v>
      </c>
      <c r="AU421" s="148" t="s">
        <v>80</v>
      </c>
      <c r="AY421" s="13" t="s">
        <v>157</v>
      </c>
      <c r="BE421" s="149">
        <f t="shared" si="114"/>
        <v>0</v>
      </c>
      <c r="BF421" s="149">
        <f t="shared" si="115"/>
        <v>0</v>
      </c>
      <c r="BG421" s="149">
        <f t="shared" si="116"/>
        <v>0</v>
      </c>
      <c r="BH421" s="149">
        <f t="shared" si="117"/>
        <v>0</v>
      </c>
      <c r="BI421" s="149">
        <f t="shared" si="118"/>
        <v>0</v>
      </c>
      <c r="BJ421" s="13" t="s">
        <v>164</v>
      </c>
      <c r="BK421" s="149">
        <f t="shared" si="119"/>
        <v>0</v>
      </c>
      <c r="BL421" s="13" t="s">
        <v>163</v>
      </c>
      <c r="BM421" s="148" t="s">
        <v>1156</v>
      </c>
    </row>
    <row r="422" spans="2:65" s="1" customFormat="1" ht="16.5" customHeight="1">
      <c r="B422" s="135"/>
      <c r="C422" s="150" t="s">
        <v>1166</v>
      </c>
      <c r="D422" s="150" t="s">
        <v>276</v>
      </c>
      <c r="E422" s="151" t="s">
        <v>2840</v>
      </c>
      <c r="F422" s="152" t="s">
        <v>2776</v>
      </c>
      <c r="G422" s="153" t="s">
        <v>300</v>
      </c>
      <c r="H422" s="154">
        <v>4</v>
      </c>
      <c r="I422" s="155"/>
      <c r="J422" s="156">
        <f t="shared" si="110"/>
        <v>0</v>
      </c>
      <c r="K422" s="157"/>
      <c r="L422" s="158"/>
      <c r="M422" s="159" t="s">
        <v>1</v>
      </c>
      <c r="N422" s="160" t="s">
        <v>38</v>
      </c>
      <c r="P422" s="146">
        <f t="shared" si="111"/>
        <v>0</v>
      </c>
      <c r="Q422" s="146">
        <v>0</v>
      </c>
      <c r="R422" s="146">
        <f t="shared" si="112"/>
        <v>0</v>
      </c>
      <c r="S422" s="146">
        <v>0</v>
      </c>
      <c r="T422" s="147">
        <f t="shared" si="113"/>
        <v>0</v>
      </c>
      <c r="AR422" s="148" t="s">
        <v>174</v>
      </c>
      <c r="AT422" s="148" t="s">
        <v>276</v>
      </c>
      <c r="AU422" s="148" t="s">
        <v>80</v>
      </c>
      <c r="AY422" s="13" t="s">
        <v>157</v>
      </c>
      <c r="BE422" s="149">
        <f t="shared" si="114"/>
        <v>0</v>
      </c>
      <c r="BF422" s="149">
        <f t="shared" si="115"/>
        <v>0</v>
      </c>
      <c r="BG422" s="149">
        <f t="shared" si="116"/>
        <v>0</v>
      </c>
      <c r="BH422" s="149">
        <f t="shared" si="117"/>
        <v>0</v>
      </c>
      <c r="BI422" s="149">
        <f t="shared" si="118"/>
        <v>0</v>
      </c>
      <c r="BJ422" s="13" t="s">
        <v>164</v>
      </c>
      <c r="BK422" s="149">
        <f t="shared" si="119"/>
        <v>0</v>
      </c>
      <c r="BL422" s="13" t="s">
        <v>163</v>
      </c>
      <c r="BM422" s="148" t="s">
        <v>1160</v>
      </c>
    </row>
    <row r="423" spans="2:65" s="1" customFormat="1" ht="16.5" customHeight="1">
      <c r="B423" s="135"/>
      <c r="C423" s="150" t="s">
        <v>654</v>
      </c>
      <c r="D423" s="150" t="s">
        <v>276</v>
      </c>
      <c r="E423" s="151" t="s">
        <v>2841</v>
      </c>
      <c r="F423" s="152" t="s">
        <v>2774</v>
      </c>
      <c r="G423" s="153" t="s">
        <v>300</v>
      </c>
      <c r="H423" s="154">
        <v>4</v>
      </c>
      <c r="I423" s="155"/>
      <c r="J423" s="156">
        <f t="shared" si="110"/>
        <v>0</v>
      </c>
      <c r="K423" s="157"/>
      <c r="L423" s="158"/>
      <c r="M423" s="159" t="s">
        <v>1</v>
      </c>
      <c r="N423" s="160" t="s">
        <v>38</v>
      </c>
      <c r="P423" s="146">
        <f t="shared" si="111"/>
        <v>0</v>
      </c>
      <c r="Q423" s="146">
        <v>0</v>
      </c>
      <c r="R423" s="146">
        <f t="shared" si="112"/>
        <v>0</v>
      </c>
      <c r="S423" s="146">
        <v>0</v>
      </c>
      <c r="T423" s="147">
        <f t="shared" si="113"/>
        <v>0</v>
      </c>
      <c r="AR423" s="148" t="s">
        <v>174</v>
      </c>
      <c r="AT423" s="148" t="s">
        <v>276</v>
      </c>
      <c r="AU423" s="148" t="s">
        <v>80</v>
      </c>
      <c r="AY423" s="13" t="s">
        <v>157</v>
      </c>
      <c r="BE423" s="149">
        <f t="shared" si="114"/>
        <v>0</v>
      </c>
      <c r="BF423" s="149">
        <f t="shared" si="115"/>
        <v>0</v>
      </c>
      <c r="BG423" s="149">
        <f t="shared" si="116"/>
        <v>0</v>
      </c>
      <c r="BH423" s="149">
        <f t="shared" si="117"/>
        <v>0</v>
      </c>
      <c r="BI423" s="149">
        <f t="shared" si="118"/>
        <v>0</v>
      </c>
      <c r="BJ423" s="13" t="s">
        <v>164</v>
      </c>
      <c r="BK423" s="149">
        <f t="shared" si="119"/>
        <v>0</v>
      </c>
      <c r="BL423" s="13" t="s">
        <v>163</v>
      </c>
      <c r="BM423" s="148" t="s">
        <v>1165</v>
      </c>
    </row>
    <row r="424" spans="2:65" s="1" customFormat="1" ht="16.5" customHeight="1">
      <c r="B424" s="135"/>
      <c r="C424" s="150" t="s">
        <v>1182</v>
      </c>
      <c r="D424" s="150" t="s">
        <v>276</v>
      </c>
      <c r="E424" s="151" t="s">
        <v>2842</v>
      </c>
      <c r="F424" s="152" t="s">
        <v>2778</v>
      </c>
      <c r="G424" s="153" t="s">
        <v>300</v>
      </c>
      <c r="H424" s="154">
        <v>1</v>
      </c>
      <c r="I424" s="155"/>
      <c r="J424" s="156">
        <f t="shared" si="110"/>
        <v>0</v>
      </c>
      <c r="K424" s="157"/>
      <c r="L424" s="158"/>
      <c r="M424" s="159" t="s">
        <v>1</v>
      </c>
      <c r="N424" s="160" t="s">
        <v>38</v>
      </c>
      <c r="P424" s="146">
        <f t="shared" si="111"/>
        <v>0</v>
      </c>
      <c r="Q424" s="146">
        <v>0</v>
      </c>
      <c r="R424" s="146">
        <f t="shared" si="112"/>
        <v>0</v>
      </c>
      <c r="S424" s="146">
        <v>0</v>
      </c>
      <c r="T424" s="147">
        <f t="shared" si="113"/>
        <v>0</v>
      </c>
      <c r="AR424" s="148" t="s">
        <v>174</v>
      </c>
      <c r="AT424" s="148" t="s">
        <v>276</v>
      </c>
      <c r="AU424" s="148" t="s">
        <v>80</v>
      </c>
      <c r="AY424" s="13" t="s">
        <v>157</v>
      </c>
      <c r="BE424" s="149">
        <f t="shared" si="114"/>
        <v>0</v>
      </c>
      <c r="BF424" s="149">
        <f t="shared" si="115"/>
        <v>0</v>
      </c>
      <c r="BG424" s="149">
        <f t="shared" si="116"/>
        <v>0</v>
      </c>
      <c r="BH424" s="149">
        <f t="shared" si="117"/>
        <v>0</v>
      </c>
      <c r="BI424" s="149">
        <f t="shared" si="118"/>
        <v>0</v>
      </c>
      <c r="BJ424" s="13" t="s">
        <v>164</v>
      </c>
      <c r="BK424" s="149">
        <f t="shared" si="119"/>
        <v>0</v>
      </c>
      <c r="BL424" s="13" t="s">
        <v>163</v>
      </c>
      <c r="BM424" s="148" t="s">
        <v>1169</v>
      </c>
    </row>
    <row r="425" spans="2:65" s="1" customFormat="1" ht="16.5" customHeight="1">
      <c r="B425" s="135"/>
      <c r="C425" s="150" t="s">
        <v>657</v>
      </c>
      <c r="D425" s="150" t="s">
        <v>276</v>
      </c>
      <c r="E425" s="151" t="s">
        <v>2843</v>
      </c>
      <c r="F425" s="152" t="s">
        <v>2813</v>
      </c>
      <c r="G425" s="153" t="s">
        <v>300</v>
      </c>
      <c r="H425" s="154">
        <v>24</v>
      </c>
      <c r="I425" s="155"/>
      <c r="J425" s="156">
        <f t="shared" si="110"/>
        <v>0</v>
      </c>
      <c r="K425" s="157"/>
      <c r="L425" s="158"/>
      <c r="M425" s="159" t="s">
        <v>1</v>
      </c>
      <c r="N425" s="160" t="s">
        <v>38</v>
      </c>
      <c r="P425" s="146">
        <f t="shared" si="111"/>
        <v>0</v>
      </c>
      <c r="Q425" s="146">
        <v>0</v>
      </c>
      <c r="R425" s="146">
        <f t="shared" si="112"/>
        <v>0</v>
      </c>
      <c r="S425" s="146">
        <v>0</v>
      </c>
      <c r="T425" s="147">
        <f t="shared" si="113"/>
        <v>0</v>
      </c>
      <c r="AR425" s="148" t="s">
        <v>174</v>
      </c>
      <c r="AT425" s="148" t="s">
        <v>276</v>
      </c>
      <c r="AU425" s="148" t="s">
        <v>80</v>
      </c>
      <c r="AY425" s="13" t="s">
        <v>157</v>
      </c>
      <c r="BE425" s="149">
        <f t="shared" si="114"/>
        <v>0</v>
      </c>
      <c r="BF425" s="149">
        <f t="shared" si="115"/>
        <v>0</v>
      </c>
      <c r="BG425" s="149">
        <f t="shared" si="116"/>
        <v>0</v>
      </c>
      <c r="BH425" s="149">
        <f t="shared" si="117"/>
        <v>0</v>
      </c>
      <c r="BI425" s="149">
        <f t="shared" si="118"/>
        <v>0</v>
      </c>
      <c r="BJ425" s="13" t="s">
        <v>164</v>
      </c>
      <c r="BK425" s="149">
        <f t="shared" si="119"/>
        <v>0</v>
      </c>
      <c r="BL425" s="13" t="s">
        <v>163</v>
      </c>
      <c r="BM425" s="148" t="s">
        <v>1172</v>
      </c>
    </row>
    <row r="426" spans="2:65" s="1" customFormat="1" ht="16.5" customHeight="1">
      <c r="B426" s="135"/>
      <c r="C426" s="150" t="s">
        <v>1195</v>
      </c>
      <c r="D426" s="150" t="s">
        <v>276</v>
      </c>
      <c r="E426" s="151" t="s">
        <v>2844</v>
      </c>
      <c r="F426" s="152" t="s">
        <v>2815</v>
      </c>
      <c r="G426" s="153" t="s">
        <v>300</v>
      </c>
      <c r="H426" s="154">
        <v>1</v>
      </c>
      <c r="I426" s="155"/>
      <c r="J426" s="156">
        <f t="shared" si="110"/>
        <v>0</v>
      </c>
      <c r="K426" s="157"/>
      <c r="L426" s="158"/>
      <c r="M426" s="159" t="s">
        <v>1</v>
      </c>
      <c r="N426" s="160" t="s">
        <v>38</v>
      </c>
      <c r="P426" s="146">
        <f t="shared" si="111"/>
        <v>0</v>
      </c>
      <c r="Q426" s="146">
        <v>0</v>
      </c>
      <c r="R426" s="146">
        <f t="shared" si="112"/>
        <v>0</v>
      </c>
      <c r="S426" s="146">
        <v>0</v>
      </c>
      <c r="T426" s="147">
        <f t="shared" si="113"/>
        <v>0</v>
      </c>
      <c r="AR426" s="148" t="s">
        <v>174</v>
      </c>
      <c r="AT426" s="148" t="s">
        <v>276</v>
      </c>
      <c r="AU426" s="148" t="s">
        <v>80</v>
      </c>
      <c r="AY426" s="13" t="s">
        <v>157</v>
      </c>
      <c r="BE426" s="149">
        <f t="shared" si="114"/>
        <v>0</v>
      </c>
      <c r="BF426" s="149">
        <f t="shared" si="115"/>
        <v>0</v>
      </c>
      <c r="BG426" s="149">
        <f t="shared" si="116"/>
        <v>0</v>
      </c>
      <c r="BH426" s="149">
        <f t="shared" si="117"/>
        <v>0</v>
      </c>
      <c r="BI426" s="149">
        <f t="shared" si="118"/>
        <v>0</v>
      </c>
      <c r="BJ426" s="13" t="s">
        <v>164</v>
      </c>
      <c r="BK426" s="149">
        <f t="shared" si="119"/>
        <v>0</v>
      </c>
      <c r="BL426" s="13" t="s">
        <v>163</v>
      </c>
      <c r="BM426" s="148" t="s">
        <v>1177</v>
      </c>
    </row>
    <row r="427" spans="2:65" s="1" customFormat="1" ht="16.5" customHeight="1">
      <c r="B427" s="135"/>
      <c r="C427" s="150" t="s">
        <v>662</v>
      </c>
      <c r="D427" s="150" t="s">
        <v>276</v>
      </c>
      <c r="E427" s="151" t="s">
        <v>2845</v>
      </c>
      <c r="F427" s="152" t="s">
        <v>2817</v>
      </c>
      <c r="G427" s="153" t="s">
        <v>300</v>
      </c>
      <c r="H427" s="154">
        <v>1</v>
      </c>
      <c r="I427" s="155"/>
      <c r="J427" s="156">
        <f t="shared" si="110"/>
        <v>0</v>
      </c>
      <c r="K427" s="157"/>
      <c r="L427" s="158"/>
      <c r="M427" s="159" t="s">
        <v>1</v>
      </c>
      <c r="N427" s="160" t="s">
        <v>38</v>
      </c>
      <c r="P427" s="146">
        <f t="shared" si="111"/>
        <v>0</v>
      </c>
      <c r="Q427" s="146">
        <v>0</v>
      </c>
      <c r="R427" s="146">
        <f t="shared" si="112"/>
        <v>0</v>
      </c>
      <c r="S427" s="146">
        <v>0</v>
      </c>
      <c r="T427" s="147">
        <f t="shared" si="113"/>
        <v>0</v>
      </c>
      <c r="AR427" s="148" t="s">
        <v>174</v>
      </c>
      <c r="AT427" s="148" t="s">
        <v>276</v>
      </c>
      <c r="AU427" s="148" t="s">
        <v>80</v>
      </c>
      <c r="AY427" s="13" t="s">
        <v>157</v>
      </c>
      <c r="BE427" s="149">
        <f t="shared" si="114"/>
        <v>0</v>
      </c>
      <c r="BF427" s="149">
        <f t="shared" si="115"/>
        <v>0</v>
      </c>
      <c r="BG427" s="149">
        <f t="shared" si="116"/>
        <v>0</v>
      </c>
      <c r="BH427" s="149">
        <f t="shared" si="117"/>
        <v>0</v>
      </c>
      <c r="BI427" s="149">
        <f t="shared" si="118"/>
        <v>0</v>
      </c>
      <c r="BJ427" s="13" t="s">
        <v>164</v>
      </c>
      <c r="BK427" s="149">
        <f t="shared" si="119"/>
        <v>0</v>
      </c>
      <c r="BL427" s="13" t="s">
        <v>163</v>
      </c>
      <c r="BM427" s="148" t="s">
        <v>1181</v>
      </c>
    </row>
    <row r="428" spans="2:65" s="1" customFormat="1" ht="16.5" customHeight="1">
      <c r="B428" s="135"/>
      <c r="C428" s="150" t="s">
        <v>495</v>
      </c>
      <c r="D428" s="150" t="s">
        <v>276</v>
      </c>
      <c r="E428" s="151" t="s">
        <v>2846</v>
      </c>
      <c r="F428" s="152" t="s">
        <v>2819</v>
      </c>
      <c r="G428" s="153" t="s">
        <v>300</v>
      </c>
      <c r="H428" s="154">
        <v>1</v>
      </c>
      <c r="I428" s="155"/>
      <c r="J428" s="156">
        <f t="shared" si="110"/>
        <v>0</v>
      </c>
      <c r="K428" s="157"/>
      <c r="L428" s="158"/>
      <c r="M428" s="159" t="s">
        <v>1</v>
      </c>
      <c r="N428" s="160" t="s">
        <v>38</v>
      </c>
      <c r="P428" s="146">
        <f t="shared" si="111"/>
        <v>0</v>
      </c>
      <c r="Q428" s="146">
        <v>0</v>
      </c>
      <c r="R428" s="146">
        <f t="shared" si="112"/>
        <v>0</v>
      </c>
      <c r="S428" s="146">
        <v>0</v>
      </c>
      <c r="T428" s="147">
        <f t="shared" si="113"/>
        <v>0</v>
      </c>
      <c r="AR428" s="148" t="s">
        <v>174</v>
      </c>
      <c r="AT428" s="148" t="s">
        <v>276</v>
      </c>
      <c r="AU428" s="148" t="s">
        <v>80</v>
      </c>
      <c r="AY428" s="13" t="s">
        <v>157</v>
      </c>
      <c r="BE428" s="149">
        <f t="shared" si="114"/>
        <v>0</v>
      </c>
      <c r="BF428" s="149">
        <f t="shared" si="115"/>
        <v>0</v>
      </c>
      <c r="BG428" s="149">
        <f t="shared" si="116"/>
        <v>0</v>
      </c>
      <c r="BH428" s="149">
        <f t="shared" si="117"/>
        <v>0</v>
      </c>
      <c r="BI428" s="149">
        <f t="shared" si="118"/>
        <v>0</v>
      </c>
      <c r="BJ428" s="13" t="s">
        <v>164</v>
      </c>
      <c r="BK428" s="149">
        <f t="shared" si="119"/>
        <v>0</v>
      </c>
      <c r="BL428" s="13" t="s">
        <v>163</v>
      </c>
      <c r="BM428" s="148" t="s">
        <v>1185</v>
      </c>
    </row>
    <row r="429" spans="2:65" s="1" customFormat="1" ht="16.5" customHeight="1">
      <c r="B429" s="135"/>
      <c r="C429" s="150" t="s">
        <v>666</v>
      </c>
      <c r="D429" s="150" t="s">
        <v>276</v>
      </c>
      <c r="E429" s="151" t="s">
        <v>2847</v>
      </c>
      <c r="F429" s="152" t="s">
        <v>2821</v>
      </c>
      <c r="G429" s="153" t="s">
        <v>300</v>
      </c>
      <c r="H429" s="154">
        <v>1</v>
      </c>
      <c r="I429" s="155"/>
      <c r="J429" s="156">
        <f t="shared" si="110"/>
        <v>0</v>
      </c>
      <c r="K429" s="157"/>
      <c r="L429" s="158"/>
      <c r="M429" s="159" t="s">
        <v>1</v>
      </c>
      <c r="N429" s="160" t="s">
        <v>38</v>
      </c>
      <c r="P429" s="146">
        <f t="shared" si="111"/>
        <v>0</v>
      </c>
      <c r="Q429" s="146">
        <v>0</v>
      </c>
      <c r="R429" s="146">
        <f t="shared" si="112"/>
        <v>0</v>
      </c>
      <c r="S429" s="146">
        <v>0</v>
      </c>
      <c r="T429" s="147">
        <f t="shared" si="113"/>
        <v>0</v>
      </c>
      <c r="AR429" s="148" t="s">
        <v>174</v>
      </c>
      <c r="AT429" s="148" t="s">
        <v>276</v>
      </c>
      <c r="AU429" s="148" t="s">
        <v>80</v>
      </c>
      <c r="AY429" s="13" t="s">
        <v>157</v>
      </c>
      <c r="BE429" s="149">
        <f t="shared" si="114"/>
        <v>0</v>
      </c>
      <c r="BF429" s="149">
        <f t="shared" si="115"/>
        <v>0</v>
      </c>
      <c r="BG429" s="149">
        <f t="shared" si="116"/>
        <v>0</v>
      </c>
      <c r="BH429" s="149">
        <f t="shared" si="117"/>
        <v>0</v>
      </c>
      <c r="BI429" s="149">
        <f t="shared" si="118"/>
        <v>0</v>
      </c>
      <c r="BJ429" s="13" t="s">
        <v>164</v>
      </c>
      <c r="BK429" s="149">
        <f t="shared" si="119"/>
        <v>0</v>
      </c>
      <c r="BL429" s="13" t="s">
        <v>163</v>
      </c>
      <c r="BM429" s="148" t="s">
        <v>1192</v>
      </c>
    </row>
    <row r="430" spans="2:65" s="11" customFormat="1" ht="25.9" customHeight="1">
      <c r="B430" s="123"/>
      <c r="D430" s="124" t="s">
        <v>71</v>
      </c>
      <c r="E430" s="125" t="s">
        <v>2858</v>
      </c>
      <c r="F430" s="125" t="s">
        <v>2859</v>
      </c>
      <c r="I430" s="126"/>
      <c r="J430" s="127">
        <f>BK430</f>
        <v>0</v>
      </c>
      <c r="L430" s="123"/>
      <c r="M430" s="128"/>
      <c r="P430" s="129">
        <f>P431+SUM(P432:P439)</f>
        <v>0</v>
      </c>
      <c r="R430" s="129">
        <f>R431+SUM(R432:R439)</f>
        <v>0</v>
      </c>
      <c r="T430" s="130">
        <f>T431+SUM(T432:T439)</f>
        <v>0</v>
      </c>
      <c r="AR430" s="124" t="s">
        <v>80</v>
      </c>
      <c r="AT430" s="131" t="s">
        <v>71</v>
      </c>
      <c r="AU430" s="131" t="s">
        <v>72</v>
      </c>
      <c r="AY430" s="124" t="s">
        <v>157</v>
      </c>
      <c r="BK430" s="132">
        <f>BK431+SUM(BK432:BK439)</f>
        <v>0</v>
      </c>
    </row>
    <row r="431" spans="2:65" s="1" customFormat="1" ht="16.5" customHeight="1">
      <c r="B431" s="135"/>
      <c r="C431" s="136" t="s">
        <v>1210</v>
      </c>
      <c r="D431" s="136" t="s">
        <v>159</v>
      </c>
      <c r="E431" s="137" t="s">
        <v>2860</v>
      </c>
      <c r="F431" s="138" t="s">
        <v>2861</v>
      </c>
      <c r="G431" s="139" t="s">
        <v>300</v>
      </c>
      <c r="H431" s="140">
        <v>1</v>
      </c>
      <c r="I431" s="141"/>
      <c r="J431" s="142">
        <f t="shared" ref="J431:J438" si="120">ROUND(I431*H431,2)</f>
        <v>0</v>
      </c>
      <c r="K431" s="143"/>
      <c r="L431" s="28"/>
      <c r="M431" s="144" t="s">
        <v>1</v>
      </c>
      <c r="N431" s="145" t="s">
        <v>38</v>
      </c>
      <c r="P431" s="146">
        <f t="shared" ref="P431:P438" si="121">O431*H431</f>
        <v>0</v>
      </c>
      <c r="Q431" s="146">
        <v>0</v>
      </c>
      <c r="R431" s="146">
        <f t="shared" ref="R431:R438" si="122">Q431*H431</f>
        <v>0</v>
      </c>
      <c r="S431" s="146">
        <v>0</v>
      </c>
      <c r="T431" s="147">
        <f t="shared" ref="T431:T438" si="123">S431*H431</f>
        <v>0</v>
      </c>
      <c r="AR431" s="148" t="s">
        <v>163</v>
      </c>
      <c r="AT431" s="148" t="s">
        <v>159</v>
      </c>
      <c r="AU431" s="148" t="s">
        <v>80</v>
      </c>
      <c r="AY431" s="13" t="s">
        <v>157</v>
      </c>
      <c r="BE431" s="149">
        <f t="shared" ref="BE431:BE438" si="124">IF(N431="základná",J431,0)</f>
        <v>0</v>
      </c>
      <c r="BF431" s="149">
        <f t="shared" ref="BF431:BF438" si="125">IF(N431="znížená",J431,0)</f>
        <v>0</v>
      </c>
      <c r="BG431" s="149">
        <f t="shared" ref="BG431:BG438" si="126">IF(N431="zákl. prenesená",J431,0)</f>
        <v>0</v>
      </c>
      <c r="BH431" s="149">
        <f t="shared" ref="BH431:BH438" si="127">IF(N431="zníž. prenesená",J431,0)</f>
        <v>0</v>
      </c>
      <c r="BI431" s="149">
        <f t="shared" ref="BI431:BI438" si="128">IF(N431="nulová",J431,0)</f>
        <v>0</v>
      </c>
      <c r="BJ431" s="13" t="s">
        <v>164</v>
      </c>
      <c r="BK431" s="149">
        <f t="shared" ref="BK431:BK438" si="129">ROUND(I431*H431,2)</f>
        <v>0</v>
      </c>
      <c r="BL431" s="13" t="s">
        <v>163</v>
      </c>
      <c r="BM431" s="148" t="s">
        <v>1198</v>
      </c>
    </row>
    <row r="432" spans="2:65" s="1" customFormat="1" ht="16.5" customHeight="1">
      <c r="B432" s="135"/>
      <c r="C432" s="150" t="s">
        <v>669</v>
      </c>
      <c r="D432" s="150" t="s">
        <v>276</v>
      </c>
      <c r="E432" s="151" t="s">
        <v>2862</v>
      </c>
      <c r="F432" s="152" t="s">
        <v>2787</v>
      </c>
      <c r="G432" s="153" t="s">
        <v>300</v>
      </c>
      <c r="H432" s="154">
        <v>1</v>
      </c>
      <c r="I432" s="155"/>
      <c r="J432" s="156">
        <f t="shared" si="120"/>
        <v>0</v>
      </c>
      <c r="K432" s="157"/>
      <c r="L432" s="158"/>
      <c r="M432" s="159" t="s">
        <v>1</v>
      </c>
      <c r="N432" s="160" t="s">
        <v>38</v>
      </c>
      <c r="P432" s="146">
        <f t="shared" si="121"/>
        <v>0</v>
      </c>
      <c r="Q432" s="146">
        <v>0</v>
      </c>
      <c r="R432" s="146">
        <f t="shared" si="122"/>
        <v>0</v>
      </c>
      <c r="S432" s="146">
        <v>0</v>
      </c>
      <c r="T432" s="147">
        <f t="shared" si="123"/>
        <v>0</v>
      </c>
      <c r="AR432" s="148" t="s">
        <v>174</v>
      </c>
      <c r="AT432" s="148" t="s">
        <v>276</v>
      </c>
      <c r="AU432" s="148" t="s">
        <v>80</v>
      </c>
      <c r="AY432" s="13" t="s">
        <v>157</v>
      </c>
      <c r="BE432" s="149">
        <f t="shared" si="124"/>
        <v>0</v>
      </c>
      <c r="BF432" s="149">
        <f t="shared" si="125"/>
        <v>0</v>
      </c>
      <c r="BG432" s="149">
        <f t="shared" si="126"/>
        <v>0</v>
      </c>
      <c r="BH432" s="149">
        <f t="shared" si="127"/>
        <v>0</v>
      </c>
      <c r="BI432" s="149">
        <f t="shared" si="128"/>
        <v>0</v>
      </c>
      <c r="BJ432" s="13" t="s">
        <v>164</v>
      </c>
      <c r="BK432" s="149">
        <f t="shared" si="129"/>
        <v>0</v>
      </c>
      <c r="BL432" s="13" t="s">
        <v>163</v>
      </c>
      <c r="BM432" s="148" t="s">
        <v>1203</v>
      </c>
    </row>
    <row r="433" spans="2:65" s="1" customFormat="1" ht="16.5" customHeight="1">
      <c r="B433" s="135"/>
      <c r="C433" s="150" t="s">
        <v>1217</v>
      </c>
      <c r="D433" s="150" t="s">
        <v>276</v>
      </c>
      <c r="E433" s="151" t="s">
        <v>2863</v>
      </c>
      <c r="F433" s="152" t="s">
        <v>2864</v>
      </c>
      <c r="G433" s="153" t="s">
        <v>300</v>
      </c>
      <c r="H433" s="154">
        <v>1</v>
      </c>
      <c r="I433" s="155"/>
      <c r="J433" s="156">
        <f t="shared" si="120"/>
        <v>0</v>
      </c>
      <c r="K433" s="157"/>
      <c r="L433" s="158"/>
      <c r="M433" s="159" t="s">
        <v>1</v>
      </c>
      <c r="N433" s="160" t="s">
        <v>38</v>
      </c>
      <c r="P433" s="146">
        <f t="shared" si="121"/>
        <v>0</v>
      </c>
      <c r="Q433" s="146">
        <v>0</v>
      </c>
      <c r="R433" s="146">
        <f t="shared" si="122"/>
        <v>0</v>
      </c>
      <c r="S433" s="146">
        <v>0</v>
      </c>
      <c r="T433" s="147">
        <f t="shared" si="123"/>
        <v>0</v>
      </c>
      <c r="AR433" s="148" t="s">
        <v>174</v>
      </c>
      <c r="AT433" s="148" t="s">
        <v>276</v>
      </c>
      <c r="AU433" s="148" t="s">
        <v>80</v>
      </c>
      <c r="AY433" s="13" t="s">
        <v>157</v>
      </c>
      <c r="BE433" s="149">
        <f t="shared" si="124"/>
        <v>0</v>
      </c>
      <c r="BF433" s="149">
        <f t="shared" si="125"/>
        <v>0</v>
      </c>
      <c r="BG433" s="149">
        <f t="shared" si="126"/>
        <v>0</v>
      </c>
      <c r="BH433" s="149">
        <f t="shared" si="127"/>
        <v>0</v>
      </c>
      <c r="BI433" s="149">
        <f t="shared" si="128"/>
        <v>0</v>
      </c>
      <c r="BJ433" s="13" t="s">
        <v>164</v>
      </c>
      <c r="BK433" s="149">
        <f t="shared" si="129"/>
        <v>0</v>
      </c>
      <c r="BL433" s="13" t="s">
        <v>163</v>
      </c>
      <c r="BM433" s="148" t="s">
        <v>1209</v>
      </c>
    </row>
    <row r="434" spans="2:65" s="1" customFormat="1" ht="16.5" customHeight="1">
      <c r="B434" s="135"/>
      <c r="C434" s="150" t="s">
        <v>673</v>
      </c>
      <c r="D434" s="150" t="s">
        <v>276</v>
      </c>
      <c r="E434" s="151" t="s">
        <v>2832</v>
      </c>
      <c r="F434" s="152" t="s">
        <v>2791</v>
      </c>
      <c r="G434" s="153" t="s">
        <v>300</v>
      </c>
      <c r="H434" s="154">
        <v>1</v>
      </c>
      <c r="I434" s="155"/>
      <c r="J434" s="156">
        <f t="shared" si="120"/>
        <v>0</v>
      </c>
      <c r="K434" s="157"/>
      <c r="L434" s="158"/>
      <c r="M434" s="159" t="s">
        <v>1</v>
      </c>
      <c r="N434" s="160" t="s">
        <v>38</v>
      </c>
      <c r="P434" s="146">
        <f t="shared" si="121"/>
        <v>0</v>
      </c>
      <c r="Q434" s="146">
        <v>0</v>
      </c>
      <c r="R434" s="146">
        <f t="shared" si="122"/>
        <v>0</v>
      </c>
      <c r="S434" s="146">
        <v>0</v>
      </c>
      <c r="T434" s="147">
        <f t="shared" si="123"/>
        <v>0</v>
      </c>
      <c r="AR434" s="148" t="s">
        <v>174</v>
      </c>
      <c r="AT434" s="148" t="s">
        <v>276</v>
      </c>
      <c r="AU434" s="148" t="s">
        <v>80</v>
      </c>
      <c r="AY434" s="13" t="s">
        <v>157</v>
      </c>
      <c r="BE434" s="149">
        <f t="shared" si="124"/>
        <v>0</v>
      </c>
      <c r="BF434" s="149">
        <f t="shared" si="125"/>
        <v>0</v>
      </c>
      <c r="BG434" s="149">
        <f t="shared" si="126"/>
        <v>0</v>
      </c>
      <c r="BH434" s="149">
        <f t="shared" si="127"/>
        <v>0</v>
      </c>
      <c r="BI434" s="149">
        <f t="shared" si="128"/>
        <v>0</v>
      </c>
      <c r="BJ434" s="13" t="s">
        <v>164</v>
      </c>
      <c r="BK434" s="149">
        <f t="shared" si="129"/>
        <v>0</v>
      </c>
      <c r="BL434" s="13" t="s">
        <v>163</v>
      </c>
      <c r="BM434" s="148" t="s">
        <v>1213</v>
      </c>
    </row>
    <row r="435" spans="2:65" s="1" customFormat="1" ht="16.5" customHeight="1">
      <c r="B435" s="135"/>
      <c r="C435" s="150" t="s">
        <v>1224</v>
      </c>
      <c r="D435" s="150" t="s">
        <v>276</v>
      </c>
      <c r="E435" s="151" t="s">
        <v>2833</v>
      </c>
      <c r="F435" s="152" t="s">
        <v>2793</v>
      </c>
      <c r="G435" s="153" t="s">
        <v>300</v>
      </c>
      <c r="H435" s="154">
        <v>4</v>
      </c>
      <c r="I435" s="155"/>
      <c r="J435" s="156">
        <f t="shared" si="120"/>
        <v>0</v>
      </c>
      <c r="K435" s="157"/>
      <c r="L435" s="158"/>
      <c r="M435" s="159" t="s">
        <v>1</v>
      </c>
      <c r="N435" s="160" t="s">
        <v>38</v>
      </c>
      <c r="P435" s="146">
        <f t="shared" si="121"/>
        <v>0</v>
      </c>
      <c r="Q435" s="146">
        <v>0</v>
      </c>
      <c r="R435" s="146">
        <f t="shared" si="122"/>
        <v>0</v>
      </c>
      <c r="S435" s="146">
        <v>0</v>
      </c>
      <c r="T435" s="147">
        <f t="shared" si="123"/>
        <v>0</v>
      </c>
      <c r="AR435" s="148" t="s">
        <v>174</v>
      </c>
      <c r="AT435" s="148" t="s">
        <v>276</v>
      </c>
      <c r="AU435" s="148" t="s">
        <v>80</v>
      </c>
      <c r="AY435" s="13" t="s">
        <v>157</v>
      </c>
      <c r="BE435" s="149">
        <f t="shared" si="124"/>
        <v>0</v>
      </c>
      <c r="BF435" s="149">
        <f t="shared" si="125"/>
        <v>0</v>
      </c>
      <c r="BG435" s="149">
        <f t="shared" si="126"/>
        <v>0</v>
      </c>
      <c r="BH435" s="149">
        <f t="shared" si="127"/>
        <v>0</v>
      </c>
      <c r="BI435" s="149">
        <f t="shared" si="128"/>
        <v>0</v>
      </c>
      <c r="BJ435" s="13" t="s">
        <v>164</v>
      </c>
      <c r="BK435" s="149">
        <f t="shared" si="129"/>
        <v>0</v>
      </c>
      <c r="BL435" s="13" t="s">
        <v>163</v>
      </c>
      <c r="BM435" s="148" t="s">
        <v>1216</v>
      </c>
    </row>
    <row r="436" spans="2:65" s="1" customFormat="1" ht="16.5" customHeight="1">
      <c r="B436" s="135"/>
      <c r="C436" s="150" t="s">
        <v>676</v>
      </c>
      <c r="D436" s="150" t="s">
        <v>276</v>
      </c>
      <c r="E436" s="151" t="s">
        <v>2847</v>
      </c>
      <c r="F436" s="152" t="s">
        <v>2821</v>
      </c>
      <c r="G436" s="153" t="s">
        <v>300</v>
      </c>
      <c r="H436" s="154">
        <v>4</v>
      </c>
      <c r="I436" s="155"/>
      <c r="J436" s="156">
        <f t="shared" si="120"/>
        <v>0</v>
      </c>
      <c r="K436" s="157"/>
      <c r="L436" s="158"/>
      <c r="M436" s="159" t="s">
        <v>1</v>
      </c>
      <c r="N436" s="160" t="s">
        <v>38</v>
      </c>
      <c r="P436" s="146">
        <f t="shared" si="121"/>
        <v>0</v>
      </c>
      <c r="Q436" s="146">
        <v>0</v>
      </c>
      <c r="R436" s="146">
        <f t="shared" si="122"/>
        <v>0</v>
      </c>
      <c r="S436" s="146">
        <v>0</v>
      </c>
      <c r="T436" s="147">
        <f t="shared" si="123"/>
        <v>0</v>
      </c>
      <c r="AR436" s="148" t="s">
        <v>174</v>
      </c>
      <c r="AT436" s="148" t="s">
        <v>276</v>
      </c>
      <c r="AU436" s="148" t="s">
        <v>80</v>
      </c>
      <c r="AY436" s="13" t="s">
        <v>157</v>
      </c>
      <c r="BE436" s="149">
        <f t="shared" si="124"/>
        <v>0</v>
      </c>
      <c r="BF436" s="149">
        <f t="shared" si="125"/>
        <v>0</v>
      </c>
      <c r="BG436" s="149">
        <f t="shared" si="126"/>
        <v>0</v>
      </c>
      <c r="BH436" s="149">
        <f t="shared" si="127"/>
        <v>0</v>
      </c>
      <c r="BI436" s="149">
        <f t="shared" si="128"/>
        <v>0</v>
      </c>
      <c r="BJ436" s="13" t="s">
        <v>164</v>
      </c>
      <c r="BK436" s="149">
        <f t="shared" si="129"/>
        <v>0</v>
      </c>
      <c r="BL436" s="13" t="s">
        <v>163</v>
      </c>
      <c r="BM436" s="148" t="s">
        <v>1220</v>
      </c>
    </row>
    <row r="437" spans="2:65" s="1" customFormat="1" ht="16.5" customHeight="1">
      <c r="B437" s="135"/>
      <c r="C437" s="150" t="s">
        <v>1178</v>
      </c>
      <c r="D437" s="150" t="s">
        <v>276</v>
      </c>
      <c r="E437" s="151" t="s">
        <v>2865</v>
      </c>
      <c r="F437" s="152" t="s">
        <v>2866</v>
      </c>
      <c r="G437" s="153" t="s">
        <v>300</v>
      </c>
      <c r="H437" s="154">
        <v>1</v>
      </c>
      <c r="I437" s="155"/>
      <c r="J437" s="156">
        <f t="shared" si="120"/>
        <v>0</v>
      </c>
      <c r="K437" s="157"/>
      <c r="L437" s="158"/>
      <c r="M437" s="159" t="s">
        <v>1</v>
      </c>
      <c r="N437" s="160" t="s">
        <v>38</v>
      </c>
      <c r="P437" s="146">
        <f t="shared" si="121"/>
        <v>0</v>
      </c>
      <c r="Q437" s="146">
        <v>0</v>
      </c>
      <c r="R437" s="146">
        <f t="shared" si="122"/>
        <v>0</v>
      </c>
      <c r="S437" s="146">
        <v>0</v>
      </c>
      <c r="T437" s="147">
        <f t="shared" si="123"/>
        <v>0</v>
      </c>
      <c r="AR437" s="148" t="s">
        <v>174</v>
      </c>
      <c r="AT437" s="148" t="s">
        <v>276</v>
      </c>
      <c r="AU437" s="148" t="s">
        <v>80</v>
      </c>
      <c r="AY437" s="13" t="s">
        <v>157</v>
      </c>
      <c r="BE437" s="149">
        <f t="shared" si="124"/>
        <v>0</v>
      </c>
      <c r="BF437" s="149">
        <f t="shared" si="125"/>
        <v>0</v>
      </c>
      <c r="BG437" s="149">
        <f t="shared" si="126"/>
        <v>0</v>
      </c>
      <c r="BH437" s="149">
        <f t="shared" si="127"/>
        <v>0</v>
      </c>
      <c r="BI437" s="149">
        <f t="shared" si="128"/>
        <v>0</v>
      </c>
      <c r="BJ437" s="13" t="s">
        <v>164</v>
      </c>
      <c r="BK437" s="149">
        <f t="shared" si="129"/>
        <v>0</v>
      </c>
      <c r="BL437" s="13" t="s">
        <v>163</v>
      </c>
      <c r="BM437" s="148" t="s">
        <v>1223</v>
      </c>
    </row>
    <row r="438" spans="2:65" s="1" customFormat="1" ht="16.5" customHeight="1">
      <c r="B438" s="135"/>
      <c r="C438" s="150" t="s">
        <v>658</v>
      </c>
      <c r="D438" s="150" t="s">
        <v>276</v>
      </c>
      <c r="E438" s="151" t="s">
        <v>2857</v>
      </c>
      <c r="F438" s="152" t="s">
        <v>2803</v>
      </c>
      <c r="G438" s="153" t="s">
        <v>300</v>
      </c>
      <c r="H438" s="154">
        <v>1</v>
      </c>
      <c r="I438" s="155"/>
      <c r="J438" s="156">
        <f t="shared" si="120"/>
        <v>0</v>
      </c>
      <c r="K438" s="157"/>
      <c r="L438" s="158"/>
      <c r="M438" s="159" t="s">
        <v>1</v>
      </c>
      <c r="N438" s="160" t="s">
        <v>38</v>
      </c>
      <c r="P438" s="146">
        <f t="shared" si="121"/>
        <v>0</v>
      </c>
      <c r="Q438" s="146">
        <v>0</v>
      </c>
      <c r="R438" s="146">
        <f t="shared" si="122"/>
        <v>0</v>
      </c>
      <c r="S438" s="146">
        <v>0</v>
      </c>
      <c r="T438" s="147">
        <f t="shared" si="123"/>
        <v>0</v>
      </c>
      <c r="AR438" s="148" t="s">
        <v>174</v>
      </c>
      <c r="AT438" s="148" t="s">
        <v>276</v>
      </c>
      <c r="AU438" s="148" t="s">
        <v>80</v>
      </c>
      <c r="AY438" s="13" t="s">
        <v>157</v>
      </c>
      <c r="BE438" s="149">
        <f t="shared" si="124"/>
        <v>0</v>
      </c>
      <c r="BF438" s="149">
        <f t="shared" si="125"/>
        <v>0</v>
      </c>
      <c r="BG438" s="149">
        <f t="shared" si="126"/>
        <v>0</v>
      </c>
      <c r="BH438" s="149">
        <f t="shared" si="127"/>
        <v>0</v>
      </c>
      <c r="BI438" s="149">
        <f t="shared" si="128"/>
        <v>0</v>
      </c>
      <c r="BJ438" s="13" t="s">
        <v>164</v>
      </c>
      <c r="BK438" s="149">
        <f t="shared" si="129"/>
        <v>0</v>
      </c>
      <c r="BL438" s="13" t="s">
        <v>163</v>
      </c>
      <c r="BM438" s="148" t="s">
        <v>1227</v>
      </c>
    </row>
    <row r="439" spans="2:65" s="11" customFormat="1" ht="22.9" customHeight="1">
      <c r="B439" s="123"/>
      <c r="D439" s="124" t="s">
        <v>71</v>
      </c>
      <c r="E439" s="133" t="s">
        <v>2867</v>
      </c>
      <c r="F439" s="133" t="s">
        <v>2868</v>
      </c>
      <c r="I439" s="126"/>
      <c r="J439" s="134">
        <f>BK439</f>
        <v>0</v>
      </c>
      <c r="L439" s="123"/>
      <c r="M439" s="128"/>
      <c r="P439" s="129">
        <f>P440</f>
        <v>0</v>
      </c>
      <c r="R439" s="129">
        <f>R440</f>
        <v>0</v>
      </c>
      <c r="T439" s="130">
        <f>T440</f>
        <v>0</v>
      </c>
      <c r="AR439" s="124" t="s">
        <v>80</v>
      </c>
      <c r="AT439" s="131" t="s">
        <v>71</v>
      </c>
      <c r="AU439" s="131" t="s">
        <v>80</v>
      </c>
      <c r="AY439" s="124" t="s">
        <v>157</v>
      </c>
      <c r="BK439" s="132">
        <f>BK440</f>
        <v>0</v>
      </c>
    </row>
    <row r="440" spans="2:65" s="1" customFormat="1" ht="16.5" customHeight="1">
      <c r="B440" s="135"/>
      <c r="C440" s="136" t="s">
        <v>1029</v>
      </c>
      <c r="D440" s="136" t="s">
        <v>159</v>
      </c>
      <c r="E440" s="137" t="s">
        <v>2869</v>
      </c>
      <c r="F440" s="138" t="s">
        <v>2870</v>
      </c>
      <c r="G440" s="139" t="s">
        <v>727</v>
      </c>
      <c r="H440" s="161"/>
      <c r="I440" s="141"/>
      <c r="J440" s="142">
        <f>ROUND(I440*H440,2)</f>
        <v>0</v>
      </c>
      <c r="K440" s="143"/>
      <c r="L440" s="28"/>
      <c r="M440" s="144" t="s">
        <v>1</v>
      </c>
      <c r="N440" s="145" t="s">
        <v>38</v>
      </c>
      <c r="P440" s="146">
        <f>O440*H440</f>
        <v>0</v>
      </c>
      <c r="Q440" s="146">
        <v>0</v>
      </c>
      <c r="R440" s="146">
        <f>Q440*H440</f>
        <v>0</v>
      </c>
      <c r="S440" s="146">
        <v>0</v>
      </c>
      <c r="T440" s="147">
        <f>S440*H440</f>
        <v>0</v>
      </c>
      <c r="AR440" s="148" t="s">
        <v>163</v>
      </c>
      <c r="AT440" s="148" t="s">
        <v>159</v>
      </c>
      <c r="AU440" s="148" t="s">
        <v>164</v>
      </c>
      <c r="AY440" s="13" t="s">
        <v>157</v>
      </c>
      <c r="BE440" s="149">
        <f>IF(N440="základná",J440,0)</f>
        <v>0</v>
      </c>
      <c r="BF440" s="149">
        <f>IF(N440="znížená",J440,0)</f>
        <v>0</v>
      </c>
      <c r="BG440" s="149">
        <f>IF(N440="zákl. prenesená",J440,0)</f>
        <v>0</v>
      </c>
      <c r="BH440" s="149">
        <f>IF(N440="zníž. prenesená",J440,0)</f>
        <v>0</v>
      </c>
      <c r="BI440" s="149">
        <f>IF(N440="nulová",J440,0)</f>
        <v>0</v>
      </c>
      <c r="BJ440" s="13" t="s">
        <v>164</v>
      </c>
      <c r="BK440" s="149">
        <f>ROUND(I440*H440,2)</f>
        <v>0</v>
      </c>
      <c r="BL440" s="13" t="s">
        <v>163</v>
      </c>
      <c r="BM440" s="148" t="s">
        <v>2871</v>
      </c>
    </row>
    <row r="441" spans="2:65" s="11" customFormat="1" ht="25.9" customHeight="1">
      <c r="B441" s="123"/>
      <c r="D441" s="124" t="s">
        <v>71</v>
      </c>
      <c r="E441" s="125" t="s">
        <v>2872</v>
      </c>
      <c r="F441" s="125" t="s">
        <v>2873</v>
      </c>
      <c r="I441" s="126"/>
      <c r="J441" s="127">
        <f>BK441</f>
        <v>0</v>
      </c>
      <c r="L441" s="123"/>
      <c r="M441" s="128"/>
      <c r="P441" s="129">
        <f>SUM(P442:P448)</f>
        <v>0</v>
      </c>
      <c r="R441" s="129">
        <f>SUM(R442:R448)</f>
        <v>0</v>
      </c>
      <c r="T441" s="130">
        <f>SUM(T442:T448)</f>
        <v>0</v>
      </c>
      <c r="AR441" s="124" t="s">
        <v>80</v>
      </c>
      <c r="AT441" s="131" t="s">
        <v>71</v>
      </c>
      <c r="AU441" s="131" t="s">
        <v>72</v>
      </c>
      <c r="AY441" s="124" t="s">
        <v>157</v>
      </c>
      <c r="BK441" s="132">
        <f>SUM(BK442:BK448)</f>
        <v>0</v>
      </c>
    </row>
    <row r="442" spans="2:65" s="1" customFormat="1" ht="16.5" customHeight="1">
      <c r="B442" s="135"/>
      <c r="C442" s="136" t="s">
        <v>682</v>
      </c>
      <c r="D442" s="136" t="s">
        <v>159</v>
      </c>
      <c r="E442" s="137" t="s">
        <v>2874</v>
      </c>
      <c r="F442" s="138" t="s">
        <v>2875</v>
      </c>
      <c r="G442" s="139" t="s">
        <v>300</v>
      </c>
      <c r="H442" s="140">
        <v>1</v>
      </c>
      <c r="I442" s="141"/>
      <c r="J442" s="142">
        <f t="shared" ref="J442:J448" si="130">ROUND(I442*H442,2)</f>
        <v>0</v>
      </c>
      <c r="K442" s="143"/>
      <c r="L442" s="28"/>
      <c r="M442" s="144" t="s">
        <v>1</v>
      </c>
      <c r="N442" s="145" t="s">
        <v>38</v>
      </c>
      <c r="P442" s="146">
        <f t="shared" ref="P442:P448" si="131">O442*H442</f>
        <v>0</v>
      </c>
      <c r="Q442" s="146">
        <v>0</v>
      </c>
      <c r="R442" s="146">
        <f t="shared" ref="R442:R448" si="132">Q442*H442</f>
        <v>0</v>
      </c>
      <c r="S442" s="146">
        <v>0</v>
      </c>
      <c r="T442" s="147">
        <f t="shared" ref="T442:T448" si="133">S442*H442</f>
        <v>0</v>
      </c>
      <c r="AR442" s="148" t="s">
        <v>163</v>
      </c>
      <c r="AT442" s="148" t="s">
        <v>159</v>
      </c>
      <c r="AU442" s="148" t="s">
        <v>80</v>
      </c>
      <c r="AY442" s="13" t="s">
        <v>157</v>
      </c>
      <c r="BE442" s="149">
        <f t="shared" ref="BE442:BE448" si="134">IF(N442="základná",J442,0)</f>
        <v>0</v>
      </c>
      <c r="BF442" s="149">
        <f t="shared" ref="BF442:BF448" si="135">IF(N442="znížená",J442,0)</f>
        <v>0</v>
      </c>
      <c r="BG442" s="149">
        <f t="shared" ref="BG442:BG448" si="136">IF(N442="zákl. prenesená",J442,0)</f>
        <v>0</v>
      </c>
      <c r="BH442" s="149">
        <f t="shared" ref="BH442:BH448" si="137">IF(N442="zníž. prenesená",J442,0)</f>
        <v>0</v>
      </c>
      <c r="BI442" s="149">
        <f t="shared" ref="BI442:BI448" si="138">IF(N442="nulová",J442,0)</f>
        <v>0</v>
      </c>
      <c r="BJ442" s="13" t="s">
        <v>164</v>
      </c>
      <c r="BK442" s="149">
        <f t="shared" ref="BK442:BK448" si="139">ROUND(I442*H442,2)</f>
        <v>0</v>
      </c>
      <c r="BL442" s="13" t="s">
        <v>163</v>
      </c>
      <c r="BM442" s="148" t="s">
        <v>2876</v>
      </c>
    </row>
    <row r="443" spans="2:65" s="1" customFormat="1" ht="16.5" customHeight="1">
      <c r="B443" s="135"/>
      <c r="C443" s="136" t="s">
        <v>2877</v>
      </c>
      <c r="D443" s="136" t="s">
        <v>159</v>
      </c>
      <c r="E443" s="137" t="s">
        <v>2878</v>
      </c>
      <c r="F443" s="138" t="s">
        <v>2879</v>
      </c>
      <c r="G443" s="139" t="s">
        <v>300</v>
      </c>
      <c r="H443" s="140">
        <v>1</v>
      </c>
      <c r="I443" s="141"/>
      <c r="J443" s="142">
        <f t="shared" si="130"/>
        <v>0</v>
      </c>
      <c r="K443" s="143"/>
      <c r="L443" s="28"/>
      <c r="M443" s="144" t="s">
        <v>1</v>
      </c>
      <c r="N443" s="145" t="s">
        <v>38</v>
      </c>
      <c r="P443" s="146">
        <f t="shared" si="131"/>
        <v>0</v>
      </c>
      <c r="Q443" s="146">
        <v>0</v>
      </c>
      <c r="R443" s="146">
        <f t="shared" si="132"/>
        <v>0</v>
      </c>
      <c r="S443" s="146">
        <v>0</v>
      </c>
      <c r="T443" s="147">
        <f t="shared" si="133"/>
        <v>0</v>
      </c>
      <c r="AR443" s="148" t="s">
        <v>163</v>
      </c>
      <c r="AT443" s="148" t="s">
        <v>159</v>
      </c>
      <c r="AU443" s="148" t="s">
        <v>80</v>
      </c>
      <c r="AY443" s="13" t="s">
        <v>157</v>
      </c>
      <c r="BE443" s="149">
        <f t="shared" si="134"/>
        <v>0</v>
      </c>
      <c r="BF443" s="149">
        <f t="shared" si="135"/>
        <v>0</v>
      </c>
      <c r="BG443" s="149">
        <f t="shared" si="136"/>
        <v>0</v>
      </c>
      <c r="BH443" s="149">
        <f t="shared" si="137"/>
        <v>0</v>
      </c>
      <c r="BI443" s="149">
        <f t="shared" si="138"/>
        <v>0</v>
      </c>
      <c r="BJ443" s="13" t="s">
        <v>164</v>
      </c>
      <c r="BK443" s="149">
        <f t="shared" si="139"/>
        <v>0</v>
      </c>
      <c r="BL443" s="13" t="s">
        <v>163</v>
      </c>
      <c r="BM443" s="148" t="s">
        <v>2880</v>
      </c>
    </row>
    <row r="444" spans="2:65" s="1" customFormat="1" ht="16.5" customHeight="1">
      <c r="B444" s="135"/>
      <c r="C444" s="136" t="s">
        <v>686</v>
      </c>
      <c r="D444" s="136" t="s">
        <v>159</v>
      </c>
      <c r="E444" s="137" t="s">
        <v>2881</v>
      </c>
      <c r="F444" s="138" t="s">
        <v>2882</v>
      </c>
      <c r="G444" s="139" t="s">
        <v>300</v>
      </c>
      <c r="H444" s="140">
        <v>1</v>
      </c>
      <c r="I444" s="141"/>
      <c r="J444" s="142">
        <f t="shared" si="130"/>
        <v>0</v>
      </c>
      <c r="K444" s="143"/>
      <c r="L444" s="28"/>
      <c r="M444" s="144" t="s">
        <v>1</v>
      </c>
      <c r="N444" s="145" t="s">
        <v>38</v>
      </c>
      <c r="P444" s="146">
        <f t="shared" si="131"/>
        <v>0</v>
      </c>
      <c r="Q444" s="146">
        <v>0</v>
      </c>
      <c r="R444" s="146">
        <f t="shared" si="132"/>
        <v>0</v>
      </c>
      <c r="S444" s="146">
        <v>0</v>
      </c>
      <c r="T444" s="147">
        <f t="shared" si="133"/>
        <v>0</v>
      </c>
      <c r="AR444" s="148" t="s">
        <v>163</v>
      </c>
      <c r="AT444" s="148" t="s">
        <v>159</v>
      </c>
      <c r="AU444" s="148" t="s">
        <v>80</v>
      </c>
      <c r="AY444" s="13" t="s">
        <v>157</v>
      </c>
      <c r="BE444" s="149">
        <f t="shared" si="134"/>
        <v>0</v>
      </c>
      <c r="BF444" s="149">
        <f t="shared" si="135"/>
        <v>0</v>
      </c>
      <c r="BG444" s="149">
        <f t="shared" si="136"/>
        <v>0</v>
      </c>
      <c r="BH444" s="149">
        <f t="shared" si="137"/>
        <v>0</v>
      </c>
      <c r="BI444" s="149">
        <f t="shared" si="138"/>
        <v>0</v>
      </c>
      <c r="BJ444" s="13" t="s">
        <v>164</v>
      </c>
      <c r="BK444" s="149">
        <f t="shared" si="139"/>
        <v>0</v>
      </c>
      <c r="BL444" s="13" t="s">
        <v>163</v>
      </c>
      <c r="BM444" s="148" t="s">
        <v>2883</v>
      </c>
    </row>
    <row r="445" spans="2:65" s="1" customFormat="1" ht="16.5" customHeight="1">
      <c r="B445" s="135"/>
      <c r="C445" s="136" t="s">
        <v>2884</v>
      </c>
      <c r="D445" s="136" t="s">
        <v>159</v>
      </c>
      <c r="E445" s="137" t="s">
        <v>2885</v>
      </c>
      <c r="F445" s="138" t="s">
        <v>2886</v>
      </c>
      <c r="G445" s="139" t="s">
        <v>300</v>
      </c>
      <c r="H445" s="140">
        <v>1</v>
      </c>
      <c r="I445" s="141"/>
      <c r="J445" s="142">
        <f t="shared" si="130"/>
        <v>0</v>
      </c>
      <c r="K445" s="143"/>
      <c r="L445" s="28"/>
      <c r="M445" s="144" t="s">
        <v>1</v>
      </c>
      <c r="N445" s="145" t="s">
        <v>38</v>
      </c>
      <c r="P445" s="146">
        <f t="shared" si="131"/>
        <v>0</v>
      </c>
      <c r="Q445" s="146">
        <v>0</v>
      </c>
      <c r="R445" s="146">
        <f t="shared" si="132"/>
        <v>0</v>
      </c>
      <c r="S445" s="146">
        <v>0</v>
      </c>
      <c r="T445" s="147">
        <f t="shared" si="133"/>
        <v>0</v>
      </c>
      <c r="AR445" s="148" t="s">
        <v>163</v>
      </c>
      <c r="AT445" s="148" t="s">
        <v>159</v>
      </c>
      <c r="AU445" s="148" t="s">
        <v>80</v>
      </c>
      <c r="AY445" s="13" t="s">
        <v>157</v>
      </c>
      <c r="BE445" s="149">
        <f t="shared" si="134"/>
        <v>0</v>
      </c>
      <c r="BF445" s="149">
        <f t="shared" si="135"/>
        <v>0</v>
      </c>
      <c r="BG445" s="149">
        <f t="shared" si="136"/>
        <v>0</v>
      </c>
      <c r="BH445" s="149">
        <f t="shared" si="137"/>
        <v>0</v>
      </c>
      <c r="BI445" s="149">
        <f t="shared" si="138"/>
        <v>0</v>
      </c>
      <c r="BJ445" s="13" t="s">
        <v>164</v>
      </c>
      <c r="BK445" s="149">
        <f t="shared" si="139"/>
        <v>0</v>
      </c>
      <c r="BL445" s="13" t="s">
        <v>163</v>
      </c>
      <c r="BM445" s="148" t="s">
        <v>2887</v>
      </c>
    </row>
    <row r="446" spans="2:65" s="1" customFormat="1" ht="16.5" customHeight="1">
      <c r="B446" s="135"/>
      <c r="C446" s="136" t="s">
        <v>690</v>
      </c>
      <c r="D446" s="136" t="s">
        <v>159</v>
      </c>
      <c r="E446" s="137" t="s">
        <v>2888</v>
      </c>
      <c r="F446" s="138" t="s">
        <v>2889</v>
      </c>
      <c r="G446" s="139" t="s">
        <v>300</v>
      </c>
      <c r="H446" s="140">
        <v>1</v>
      </c>
      <c r="I446" s="141"/>
      <c r="J446" s="142">
        <f t="shared" si="130"/>
        <v>0</v>
      </c>
      <c r="K446" s="143"/>
      <c r="L446" s="28"/>
      <c r="M446" s="144" t="s">
        <v>1</v>
      </c>
      <c r="N446" s="145" t="s">
        <v>38</v>
      </c>
      <c r="P446" s="146">
        <f t="shared" si="131"/>
        <v>0</v>
      </c>
      <c r="Q446" s="146">
        <v>0</v>
      </c>
      <c r="R446" s="146">
        <f t="shared" si="132"/>
        <v>0</v>
      </c>
      <c r="S446" s="146">
        <v>0</v>
      </c>
      <c r="T446" s="147">
        <f t="shared" si="133"/>
        <v>0</v>
      </c>
      <c r="AR446" s="148" t="s">
        <v>163</v>
      </c>
      <c r="AT446" s="148" t="s">
        <v>159</v>
      </c>
      <c r="AU446" s="148" t="s">
        <v>80</v>
      </c>
      <c r="AY446" s="13" t="s">
        <v>157</v>
      </c>
      <c r="BE446" s="149">
        <f t="shared" si="134"/>
        <v>0</v>
      </c>
      <c r="BF446" s="149">
        <f t="shared" si="135"/>
        <v>0</v>
      </c>
      <c r="BG446" s="149">
        <f t="shared" si="136"/>
        <v>0</v>
      </c>
      <c r="BH446" s="149">
        <f t="shared" si="137"/>
        <v>0</v>
      </c>
      <c r="BI446" s="149">
        <f t="shared" si="138"/>
        <v>0</v>
      </c>
      <c r="BJ446" s="13" t="s">
        <v>164</v>
      </c>
      <c r="BK446" s="149">
        <f t="shared" si="139"/>
        <v>0</v>
      </c>
      <c r="BL446" s="13" t="s">
        <v>163</v>
      </c>
      <c r="BM446" s="148" t="s">
        <v>2890</v>
      </c>
    </row>
    <row r="447" spans="2:65" s="1" customFormat="1" ht="16.5" customHeight="1">
      <c r="B447" s="135"/>
      <c r="C447" s="136" t="s">
        <v>2891</v>
      </c>
      <c r="D447" s="136" t="s">
        <v>159</v>
      </c>
      <c r="E447" s="137" t="s">
        <v>2892</v>
      </c>
      <c r="F447" s="138" t="s">
        <v>2893</v>
      </c>
      <c r="G447" s="139" t="s">
        <v>300</v>
      </c>
      <c r="H447" s="140">
        <v>1</v>
      </c>
      <c r="I447" s="141"/>
      <c r="J447" s="142">
        <f t="shared" si="130"/>
        <v>0</v>
      </c>
      <c r="K447" s="143"/>
      <c r="L447" s="28"/>
      <c r="M447" s="144" t="s">
        <v>1</v>
      </c>
      <c r="N447" s="145" t="s">
        <v>38</v>
      </c>
      <c r="P447" s="146">
        <f t="shared" si="131"/>
        <v>0</v>
      </c>
      <c r="Q447" s="146">
        <v>0</v>
      </c>
      <c r="R447" s="146">
        <f t="shared" si="132"/>
        <v>0</v>
      </c>
      <c r="S447" s="146">
        <v>0</v>
      </c>
      <c r="T447" s="147">
        <f t="shared" si="133"/>
        <v>0</v>
      </c>
      <c r="AR447" s="148" t="s">
        <v>163</v>
      </c>
      <c r="AT447" s="148" t="s">
        <v>159</v>
      </c>
      <c r="AU447" s="148" t="s">
        <v>80</v>
      </c>
      <c r="AY447" s="13" t="s">
        <v>157</v>
      </c>
      <c r="BE447" s="149">
        <f t="shared" si="134"/>
        <v>0</v>
      </c>
      <c r="BF447" s="149">
        <f t="shared" si="135"/>
        <v>0</v>
      </c>
      <c r="BG447" s="149">
        <f t="shared" si="136"/>
        <v>0</v>
      </c>
      <c r="BH447" s="149">
        <f t="shared" si="137"/>
        <v>0</v>
      </c>
      <c r="BI447" s="149">
        <f t="shared" si="138"/>
        <v>0</v>
      </c>
      <c r="BJ447" s="13" t="s">
        <v>164</v>
      </c>
      <c r="BK447" s="149">
        <f t="shared" si="139"/>
        <v>0</v>
      </c>
      <c r="BL447" s="13" t="s">
        <v>163</v>
      </c>
      <c r="BM447" s="148" t="s">
        <v>2894</v>
      </c>
    </row>
    <row r="448" spans="2:65" s="1" customFormat="1" ht="16.5" customHeight="1">
      <c r="B448" s="135"/>
      <c r="C448" s="136" t="s">
        <v>698</v>
      </c>
      <c r="D448" s="136" t="s">
        <v>159</v>
      </c>
      <c r="E448" s="137" t="s">
        <v>2895</v>
      </c>
      <c r="F448" s="138" t="s">
        <v>2896</v>
      </c>
      <c r="G448" s="139" t="s">
        <v>300</v>
      </c>
      <c r="H448" s="140">
        <v>1</v>
      </c>
      <c r="I448" s="141"/>
      <c r="J448" s="142">
        <f t="shared" si="130"/>
        <v>0</v>
      </c>
      <c r="K448" s="143"/>
      <c r="L448" s="28"/>
      <c r="M448" s="144" t="s">
        <v>1</v>
      </c>
      <c r="N448" s="145" t="s">
        <v>38</v>
      </c>
      <c r="P448" s="146">
        <f t="shared" si="131"/>
        <v>0</v>
      </c>
      <c r="Q448" s="146">
        <v>0</v>
      </c>
      <c r="R448" s="146">
        <f t="shared" si="132"/>
        <v>0</v>
      </c>
      <c r="S448" s="146">
        <v>0</v>
      </c>
      <c r="T448" s="147">
        <f t="shared" si="133"/>
        <v>0</v>
      </c>
      <c r="AR448" s="148" t="s">
        <v>163</v>
      </c>
      <c r="AT448" s="148" t="s">
        <v>159</v>
      </c>
      <c r="AU448" s="148" t="s">
        <v>80</v>
      </c>
      <c r="AY448" s="13" t="s">
        <v>157</v>
      </c>
      <c r="BE448" s="149">
        <f t="shared" si="134"/>
        <v>0</v>
      </c>
      <c r="BF448" s="149">
        <f t="shared" si="135"/>
        <v>0</v>
      </c>
      <c r="BG448" s="149">
        <f t="shared" si="136"/>
        <v>0</v>
      </c>
      <c r="BH448" s="149">
        <f t="shared" si="137"/>
        <v>0</v>
      </c>
      <c r="BI448" s="149">
        <f t="shared" si="138"/>
        <v>0</v>
      </c>
      <c r="BJ448" s="13" t="s">
        <v>164</v>
      </c>
      <c r="BK448" s="149">
        <f t="shared" si="139"/>
        <v>0</v>
      </c>
      <c r="BL448" s="13" t="s">
        <v>163</v>
      </c>
      <c r="BM448" s="148" t="s">
        <v>2897</v>
      </c>
    </row>
    <row r="449" spans="2:65" s="11" customFormat="1" ht="25.9" customHeight="1">
      <c r="B449" s="123"/>
      <c r="D449" s="124" t="s">
        <v>71</v>
      </c>
      <c r="E449" s="125" t="s">
        <v>2898</v>
      </c>
      <c r="F449" s="125" t="s">
        <v>2899</v>
      </c>
      <c r="I449" s="126"/>
      <c r="J449" s="127">
        <f>BK449</f>
        <v>0</v>
      </c>
      <c r="L449" s="123"/>
      <c r="M449" s="128"/>
      <c r="P449" s="129">
        <f>SUM(P450:P501)</f>
        <v>0</v>
      </c>
      <c r="R449" s="129">
        <f>SUM(R450:R501)</f>
        <v>0</v>
      </c>
      <c r="T449" s="130">
        <f>SUM(T450:T501)</f>
        <v>0</v>
      </c>
      <c r="AR449" s="124" t="s">
        <v>80</v>
      </c>
      <c r="AT449" s="131" t="s">
        <v>71</v>
      </c>
      <c r="AU449" s="131" t="s">
        <v>72</v>
      </c>
      <c r="AY449" s="124" t="s">
        <v>157</v>
      </c>
      <c r="BK449" s="132">
        <f>SUM(BK450:BK501)</f>
        <v>0</v>
      </c>
    </row>
    <row r="450" spans="2:65" s="1" customFormat="1" ht="16.5" customHeight="1">
      <c r="B450" s="135"/>
      <c r="C450" s="136" t="s">
        <v>2900</v>
      </c>
      <c r="D450" s="136" t="s">
        <v>159</v>
      </c>
      <c r="E450" s="137" t="s">
        <v>2901</v>
      </c>
      <c r="F450" s="138" t="s">
        <v>2902</v>
      </c>
      <c r="G450" s="139" t="s">
        <v>311</v>
      </c>
      <c r="H450" s="140">
        <v>300</v>
      </c>
      <c r="I450" s="141"/>
      <c r="J450" s="142">
        <f t="shared" ref="J450:J481" si="140">ROUND(I450*H450,2)</f>
        <v>0</v>
      </c>
      <c r="K450" s="143"/>
      <c r="L450" s="28"/>
      <c r="M450" s="144" t="s">
        <v>1</v>
      </c>
      <c r="N450" s="145" t="s">
        <v>38</v>
      </c>
      <c r="P450" s="146">
        <f t="shared" ref="P450:P481" si="141">O450*H450</f>
        <v>0</v>
      </c>
      <c r="Q450" s="146">
        <v>0</v>
      </c>
      <c r="R450" s="146">
        <f t="shared" ref="R450:R481" si="142">Q450*H450</f>
        <v>0</v>
      </c>
      <c r="S450" s="146">
        <v>0</v>
      </c>
      <c r="T450" s="147">
        <f t="shared" ref="T450:T481" si="143">S450*H450</f>
        <v>0</v>
      </c>
      <c r="AR450" s="148" t="s">
        <v>163</v>
      </c>
      <c r="AT450" s="148" t="s">
        <v>159</v>
      </c>
      <c r="AU450" s="148" t="s">
        <v>80</v>
      </c>
      <c r="AY450" s="13" t="s">
        <v>157</v>
      </c>
      <c r="BE450" s="149">
        <f t="shared" ref="BE450:BE481" si="144">IF(N450="základná",J450,0)</f>
        <v>0</v>
      </c>
      <c r="BF450" s="149">
        <f t="shared" ref="BF450:BF481" si="145">IF(N450="znížená",J450,0)</f>
        <v>0</v>
      </c>
      <c r="BG450" s="149">
        <f t="shared" ref="BG450:BG481" si="146">IF(N450="zákl. prenesená",J450,0)</f>
        <v>0</v>
      </c>
      <c r="BH450" s="149">
        <f t="shared" ref="BH450:BH481" si="147">IF(N450="zníž. prenesená",J450,0)</f>
        <v>0</v>
      </c>
      <c r="BI450" s="149">
        <f t="shared" ref="BI450:BI481" si="148">IF(N450="nulová",J450,0)</f>
        <v>0</v>
      </c>
      <c r="BJ450" s="13" t="s">
        <v>164</v>
      </c>
      <c r="BK450" s="149">
        <f t="shared" ref="BK450:BK481" si="149">ROUND(I450*H450,2)</f>
        <v>0</v>
      </c>
      <c r="BL450" s="13" t="s">
        <v>163</v>
      </c>
      <c r="BM450" s="148" t="s">
        <v>2903</v>
      </c>
    </row>
    <row r="451" spans="2:65" s="1" customFormat="1" ht="16.5" customHeight="1">
      <c r="B451" s="135"/>
      <c r="C451" s="136" t="s">
        <v>701</v>
      </c>
      <c r="D451" s="136" t="s">
        <v>159</v>
      </c>
      <c r="E451" s="137" t="s">
        <v>2904</v>
      </c>
      <c r="F451" s="138" t="s">
        <v>2905</v>
      </c>
      <c r="G451" s="139" t="s">
        <v>311</v>
      </c>
      <c r="H451" s="140">
        <v>120</v>
      </c>
      <c r="I451" s="141"/>
      <c r="J451" s="142">
        <f t="shared" si="140"/>
        <v>0</v>
      </c>
      <c r="K451" s="143"/>
      <c r="L451" s="28"/>
      <c r="M451" s="144" t="s">
        <v>1</v>
      </c>
      <c r="N451" s="145" t="s">
        <v>38</v>
      </c>
      <c r="P451" s="146">
        <f t="shared" si="141"/>
        <v>0</v>
      </c>
      <c r="Q451" s="146">
        <v>0</v>
      </c>
      <c r="R451" s="146">
        <f t="shared" si="142"/>
        <v>0</v>
      </c>
      <c r="S451" s="146">
        <v>0</v>
      </c>
      <c r="T451" s="147">
        <f t="shared" si="143"/>
        <v>0</v>
      </c>
      <c r="AR451" s="148" t="s">
        <v>163</v>
      </c>
      <c r="AT451" s="148" t="s">
        <v>159</v>
      </c>
      <c r="AU451" s="148" t="s">
        <v>80</v>
      </c>
      <c r="AY451" s="13" t="s">
        <v>157</v>
      </c>
      <c r="BE451" s="149">
        <f t="shared" si="144"/>
        <v>0</v>
      </c>
      <c r="BF451" s="149">
        <f t="shared" si="145"/>
        <v>0</v>
      </c>
      <c r="BG451" s="149">
        <f t="shared" si="146"/>
        <v>0</v>
      </c>
      <c r="BH451" s="149">
        <f t="shared" si="147"/>
        <v>0</v>
      </c>
      <c r="BI451" s="149">
        <f t="shared" si="148"/>
        <v>0</v>
      </c>
      <c r="BJ451" s="13" t="s">
        <v>164</v>
      </c>
      <c r="BK451" s="149">
        <f t="shared" si="149"/>
        <v>0</v>
      </c>
      <c r="BL451" s="13" t="s">
        <v>163</v>
      </c>
      <c r="BM451" s="148" t="s">
        <v>2906</v>
      </c>
    </row>
    <row r="452" spans="2:65" s="1" customFormat="1" ht="16.5" customHeight="1">
      <c r="B452" s="135"/>
      <c r="C452" s="136" t="s">
        <v>2907</v>
      </c>
      <c r="D452" s="136" t="s">
        <v>159</v>
      </c>
      <c r="E452" s="137" t="s">
        <v>2908</v>
      </c>
      <c r="F452" s="138" t="s">
        <v>2909</v>
      </c>
      <c r="G452" s="139" t="s">
        <v>300</v>
      </c>
      <c r="H452" s="140">
        <v>16</v>
      </c>
      <c r="I452" s="141"/>
      <c r="J452" s="142">
        <f t="shared" si="140"/>
        <v>0</v>
      </c>
      <c r="K452" s="143"/>
      <c r="L452" s="28"/>
      <c r="M452" s="144" t="s">
        <v>1</v>
      </c>
      <c r="N452" s="145" t="s">
        <v>38</v>
      </c>
      <c r="P452" s="146">
        <f t="shared" si="141"/>
        <v>0</v>
      </c>
      <c r="Q452" s="146">
        <v>0</v>
      </c>
      <c r="R452" s="146">
        <f t="shared" si="142"/>
        <v>0</v>
      </c>
      <c r="S452" s="146">
        <v>0</v>
      </c>
      <c r="T452" s="147">
        <f t="shared" si="143"/>
        <v>0</v>
      </c>
      <c r="AR452" s="148" t="s">
        <v>163</v>
      </c>
      <c r="AT452" s="148" t="s">
        <v>159</v>
      </c>
      <c r="AU452" s="148" t="s">
        <v>80</v>
      </c>
      <c r="AY452" s="13" t="s">
        <v>157</v>
      </c>
      <c r="BE452" s="149">
        <f t="shared" si="144"/>
        <v>0</v>
      </c>
      <c r="BF452" s="149">
        <f t="shared" si="145"/>
        <v>0</v>
      </c>
      <c r="BG452" s="149">
        <f t="shared" si="146"/>
        <v>0</v>
      </c>
      <c r="BH452" s="149">
        <f t="shared" si="147"/>
        <v>0</v>
      </c>
      <c r="BI452" s="149">
        <f t="shared" si="148"/>
        <v>0</v>
      </c>
      <c r="BJ452" s="13" t="s">
        <v>164</v>
      </c>
      <c r="BK452" s="149">
        <f t="shared" si="149"/>
        <v>0</v>
      </c>
      <c r="BL452" s="13" t="s">
        <v>163</v>
      </c>
      <c r="BM452" s="148" t="s">
        <v>2910</v>
      </c>
    </row>
    <row r="453" spans="2:65" s="1" customFormat="1" ht="16.5" customHeight="1">
      <c r="B453" s="135"/>
      <c r="C453" s="136" t="s">
        <v>705</v>
      </c>
      <c r="D453" s="136" t="s">
        <v>159</v>
      </c>
      <c r="E453" s="137" t="s">
        <v>2911</v>
      </c>
      <c r="F453" s="138" t="s">
        <v>2912</v>
      </c>
      <c r="G453" s="139" t="s">
        <v>1065</v>
      </c>
      <c r="H453" s="140">
        <v>100</v>
      </c>
      <c r="I453" s="141"/>
      <c r="J453" s="142">
        <f t="shared" si="140"/>
        <v>0</v>
      </c>
      <c r="K453" s="143"/>
      <c r="L453" s="28"/>
      <c r="M453" s="144" t="s">
        <v>1</v>
      </c>
      <c r="N453" s="145" t="s">
        <v>38</v>
      </c>
      <c r="P453" s="146">
        <f t="shared" si="141"/>
        <v>0</v>
      </c>
      <c r="Q453" s="146">
        <v>0</v>
      </c>
      <c r="R453" s="146">
        <f t="shared" si="142"/>
        <v>0</v>
      </c>
      <c r="S453" s="146">
        <v>0</v>
      </c>
      <c r="T453" s="147">
        <f t="shared" si="143"/>
        <v>0</v>
      </c>
      <c r="AR453" s="148" t="s">
        <v>163</v>
      </c>
      <c r="AT453" s="148" t="s">
        <v>159</v>
      </c>
      <c r="AU453" s="148" t="s">
        <v>80</v>
      </c>
      <c r="AY453" s="13" t="s">
        <v>157</v>
      </c>
      <c r="BE453" s="149">
        <f t="shared" si="144"/>
        <v>0</v>
      </c>
      <c r="BF453" s="149">
        <f t="shared" si="145"/>
        <v>0</v>
      </c>
      <c r="BG453" s="149">
        <f t="shared" si="146"/>
        <v>0</v>
      </c>
      <c r="BH453" s="149">
        <f t="shared" si="147"/>
        <v>0</v>
      </c>
      <c r="BI453" s="149">
        <f t="shared" si="148"/>
        <v>0</v>
      </c>
      <c r="BJ453" s="13" t="s">
        <v>164</v>
      </c>
      <c r="BK453" s="149">
        <f t="shared" si="149"/>
        <v>0</v>
      </c>
      <c r="BL453" s="13" t="s">
        <v>163</v>
      </c>
      <c r="BM453" s="148" t="s">
        <v>2913</v>
      </c>
    </row>
    <row r="454" spans="2:65" s="1" customFormat="1" ht="16.5" customHeight="1">
      <c r="B454" s="135"/>
      <c r="C454" s="136" t="s">
        <v>2914</v>
      </c>
      <c r="D454" s="136" t="s">
        <v>159</v>
      </c>
      <c r="E454" s="137" t="s">
        <v>2915</v>
      </c>
      <c r="F454" s="138" t="s">
        <v>2916</v>
      </c>
      <c r="G454" s="139" t="s">
        <v>311</v>
      </c>
      <c r="H454" s="140">
        <v>200</v>
      </c>
      <c r="I454" s="141"/>
      <c r="J454" s="142">
        <f t="shared" si="140"/>
        <v>0</v>
      </c>
      <c r="K454" s="143"/>
      <c r="L454" s="28"/>
      <c r="M454" s="144" t="s">
        <v>1</v>
      </c>
      <c r="N454" s="145" t="s">
        <v>38</v>
      </c>
      <c r="P454" s="146">
        <f t="shared" si="141"/>
        <v>0</v>
      </c>
      <c r="Q454" s="146">
        <v>0</v>
      </c>
      <c r="R454" s="146">
        <f t="shared" si="142"/>
        <v>0</v>
      </c>
      <c r="S454" s="146">
        <v>0</v>
      </c>
      <c r="T454" s="147">
        <f t="shared" si="143"/>
        <v>0</v>
      </c>
      <c r="AR454" s="148" t="s">
        <v>163</v>
      </c>
      <c r="AT454" s="148" t="s">
        <v>159</v>
      </c>
      <c r="AU454" s="148" t="s">
        <v>80</v>
      </c>
      <c r="AY454" s="13" t="s">
        <v>157</v>
      </c>
      <c r="BE454" s="149">
        <f t="shared" si="144"/>
        <v>0</v>
      </c>
      <c r="BF454" s="149">
        <f t="shared" si="145"/>
        <v>0</v>
      </c>
      <c r="BG454" s="149">
        <f t="shared" si="146"/>
        <v>0</v>
      </c>
      <c r="BH454" s="149">
        <f t="shared" si="147"/>
        <v>0</v>
      </c>
      <c r="BI454" s="149">
        <f t="shared" si="148"/>
        <v>0</v>
      </c>
      <c r="BJ454" s="13" t="s">
        <v>164</v>
      </c>
      <c r="BK454" s="149">
        <f t="shared" si="149"/>
        <v>0</v>
      </c>
      <c r="BL454" s="13" t="s">
        <v>163</v>
      </c>
      <c r="BM454" s="148" t="s">
        <v>2917</v>
      </c>
    </row>
    <row r="455" spans="2:65" s="1" customFormat="1" ht="16.5" customHeight="1">
      <c r="B455" s="135"/>
      <c r="C455" s="136" t="s">
        <v>708</v>
      </c>
      <c r="D455" s="136" t="s">
        <v>159</v>
      </c>
      <c r="E455" s="137" t="s">
        <v>2918</v>
      </c>
      <c r="F455" s="138" t="s">
        <v>2919</v>
      </c>
      <c r="G455" s="139" t="s">
        <v>300</v>
      </c>
      <c r="H455" s="140">
        <v>6</v>
      </c>
      <c r="I455" s="141"/>
      <c r="J455" s="142">
        <f t="shared" si="140"/>
        <v>0</v>
      </c>
      <c r="K455" s="143"/>
      <c r="L455" s="28"/>
      <c r="M455" s="144" t="s">
        <v>1</v>
      </c>
      <c r="N455" s="145" t="s">
        <v>38</v>
      </c>
      <c r="P455" s="146">
        <f t="shared" si="141"/>
        <v>0</v>
      </c>
      <c r="Q455" s="146">
        <v>0</v>
      </c>
      <c r="R455" s="146">
        <f t="shared" si="142"/>
        <v>0</v>
      </c>
      <c r="S455" s="146">
        <v>0</v>
      </c>
      <c r="T455" s="147">
        <f t="shared" si="143"/>
        <v>0</v>
      </c>
      <c r="AR455" s="148" t="s">
        <v>163</v>
      </c>
      <c r="AT455" s="148" t="s">
        <v>159</v>
      </c>
      <c r="AU455" s="148" t="s">
        <v>80</v>
      </c>
      <c r="AY455" s="13" t="s">
        <v>157</v>
      </c>
      <c r="BE455" s="149">
        <f t="shared" si="144"/>
        <v>0</v>
      </c>
      <c r="BF455" s="149">
        <f t="shared" si="145"/>
        <v>0</v>
      </c>
      <c r="BG455" s="149">
        <f t="shared" si="146"/>
        <v>0</v>
      </c>
      <c r="BH455" s="149">
        <f t="shared" si="147"/>
        <v>0</v>
      </c>
      <c r="BI455" s="149">
        <f t="shared" si="148"/>
        <v>0</v>
      </c>
      <c r="BJ455" s="13" t="s">
        <v>164</v>
      </c>
      <c r="BK455" s="149">
        <f t="shared" si="149"/>
        <v>0</v>
      </c>
      <c r="BL455" s="13" t="s">
        <v>163</v>
      </c>
      <c r="BM455" s="148" t="s">
        <v>2920</v>
      </c>
    </row>
    <row r="456" spans="2:65" s="1" customFormat="1" ht="16.5" customHeight="1">
      <c r="B456" s="135"/>
      <c r="C456" s="136" t="s">
        <v>2921</v>
      </c>
      <c r="D456" s="136" t="s">
        <v>159</v>
      </c>
      <c r="E456" s="137" t="s">
        <v>2922</v>
      </c>
      <c r="F456" s="138" t="s">
        <v>2923</v>
      </c>
      <c r="G456" s="139" t="s">
        <v>300</v>
      </c>
      <c r="H456" s="140">
        <v>150</v>
      </c>
      <c r="I456" s="141"/>
      <c r="J456" s="142">
        <f t="shared" si="140"/>
        <v>0</v>
      </c>
      <c r="K456" s="143"/>
      <c r="L456" s="28"/>
      <c r="M456" s="144" t="s">
        <v>1</v>
      </c>
      <c r="N456" s="145" t="s">
        <v>38</v>
      </c>
      <c r="P456" s="146">
        <f t="shared" si="141"/>
        <v>0</v>
      </c>
      <c r="Q456" s="146">
        <v>0</v>
      </c>
      <c r="R456" s="146">
        <f t="shared" si="142"/>
        <v>0</v>
      </c>
      <c r="S456" s="146">
        <v>0</v>
      </c>
      <c r="T456" s="147">
        <f t="shared" si="143"/>
        <v>0</v>
      </c>
      <c r="AR456" s="148" t="s">
        <v>163</v>
      </c>
      <c r="AT456" s="148" t="s">
        <v>159</v>
      </c>
      <c r="AU456" s="148" t="s">
        <v>80</v>
      </c>
      <c r="AY456" s="13" t="s">
        <v>157</v>
      </c>
      <c r="BE456" s="149">
        <f t="shared" si="144"/>
        <v>0</v>
      </c>
      <c r="BF456" s="149">
        <f t="shared" si="145"/>
        <v>0</v>
      </c>
      <c r="BG456" s="149">
        <f t="shared" si="146"/>
        <v>0</v>
      </c>
      <c r="BH456" s="149">
        <f t="shared" si="147"/>
        <v>0</v>
      </c>
      <c r="BI456" s="149">
        <f t="shared" si="148"/>
        <v>0</v>
      </c>
      <c r="BJ456" s="13" t="s">
        <v>164</v>
      </c>
      <c r="BK456" s="149">
        <f t="shared" si="149"/>
        <v>0</v>
      </c>
      <c r="BL456" s="13" t="s">
        <v>163</v>
      </c>
      <c r="BM456" s="148" t="s">
        <v>2924</v>
      </c>
    </row>
    <row r="457" spans="2:65" s="1" customFormat="1" ht="16.5" customHeight="1">
      <c r="B457" s="135"/>
      <c r="C457" s="136" t="s">
        <v>712</v>
      </c>
      <c r="D457" s="136" t="s">
        <v>159</v>
      </c>
      <c r="E457" s="137" t="s">
        <v>2925</v>
      </c>
      <c r="F457" s="138" t="s">
        <v>2926</v>
      </c>
      <c r="G457" s="139" t="s">
        <v>300</v>
      </c>
      <c r="H457" s="140">
        <v>50</v>
      </c>
      <c r="I457" s="141"/>
      <c r="J457" s="142">
        <f t="shared" si="140"/>
        <v>0</v>
      </c>
      <c r="K457" s="143"/>
      <c r="L457" s="28"/>
      <c r="M457" s="144" t="s">
        <v>1</v>
      </c>
      <c r="N457" s="145" t="s">
        <v>38</v>
      </c>
      <c r="P457" s="146">
        <f t="shared" si="141"/>
        <v>0</v>
      </c>
      <c r="Q457" s="146">
        <v>0</v>
      </c>
      <c r="R457" s="146">
        <f t="shared" si="142"/>
        <v>0</v>
      </c>
      <c r="S457" s="146">
        <v>0</v>
      </c>
      <c r="T457" s="147">
        <f t="shared" si="143"/>
        <v>0</v>
      </c>
      <c r="AR457" s="148" t="s">
        <v>163</v>
      </c>
      <c r="AT457" s="148" t="s">
        <v>159</v>
      </c>
      <c r="AU457" s="148" t="s">
        <v>80</v>
      </c>
      <c r="AY457" s="13" t="s">
        <v>157</v>
      </c>
      <c r="BE457" s="149">
        <f t="shared" si="144"/>
        <v>0</v>
      </c>
      <c r="BF457" s="149">
        <f t="shared" si="145"/>
        <v>0</v>
      </c>
      <c r="BG457" s="149">
        <f t="shared" si="146"/>
        <v>0</v>
      </c>
      <c r="BH457" s="149">
        <f t="shared" si="147"/>
        <v>0</v>
      </c>
      <c r="BI457" s="149">
        <f t="shared" si="148"/>
        <v>0</v>
      </c>
      <c r="BJ457" s="13" t="s">
        <v>164</v>
      </c>
      <c r="BK457" s="149">
        <f t="shared" si="149"/>
        <v>0</v>
      </c>
      <c r="BL457" s="13" t="s">
        <v>163</v>
      </c>
      <c r="BM457" s="148" t="s">
        <v>2927</v>
      </c>
    </row>
    <row r="458" spans="2:65" s="1" customFormat="1" ht="16.5" customHeight="1">
      <c r="B458" s="135"/>
      <c r="C458" s="136" t="s">
        <v>2928</v>
      </c>
      <c r="D458" s="136" t="s">
        <v>159</v>
      </c>
      <c r="E458" s="137" t="s">
        <v>2929</v>
      </c>
      <c r="F458" s="138" t="s">
        <v>2930</v>
      </c>
      <c r="G458" s="139" t="s">
        <v>300</v>
      </c>
      <c r="H458" s="140">
        <v>4</v>
      </c>
      <c r="I458" s="141"/>
      <c r="J458" s="142">
        <f t="shared" si="140"/>
        <v>0</v>
      </c>
      <c r="K458" s="143"/>
      <c r="L458" s="28"/>
      <c r="M458" s="144" t="s">
        <v>1</v>
      </c>
      <c r="N458" s="145" t="s">
        <v>38</v>
      </c>
      <c r="P458" s="146">
        <f t="shared" si="141"/>
        <v>0</v>
      </c>
      <c r="Q458" s="146">
        <v>0</v>
      </c>
      <c r="R458" s="146">
        <f t="shared" si="142"/>
        <v>0</v>
      </c>
      <c r="S458" s="146">
        <v>0</v>
      </c>
      <c r="T458" s="147">
        <f t="shared" si="143"/>
        <v>0</v>
      </c>
      <c r="AR458" s="148" t="s">
        <v>163</v>
      </c>
      <c r="AT458" s="148" t="s">
        <v>159</v>
      </c>
      <c r="AU458" s="148" t="s">
        <v>80</v>
      </c>
      <c r="AY458" s="13" t="s">
        <v>157</v>
      </c>
      <c r="BE458" s="149">
        <f t="shared" si="144"/>
        <v>0</v>
      </c>
      <c r="BF458" s="149">
        <f t="shared" si="145"/>
        <v>0</v>
      </c>
      <c r="BG458" s="149">
        <f t="shared" si="146"/>
        <v>0</v>
      </c>
      <c r="BH458" s="149">
        <f t="shared" si="147"/>
        <v>0</v>
      </c>
      <c r="BI458" s="149">
        <f t="shared" si="148"/>
        <v>0</v>
      </c>
      <c r="BJ458" s="13" t="s">
        <v>164</v>
      </c>
      <c r="BK458" s="149">
        <f t="shared" si="149"/>
        <v>0</v>
      </c>
      <c r="BL458" s="13" t="s">
        <v>163</v>
      </c>
      <c r="BM458" s="148" t="s">
        <v>2931</v>
      </c>
    </row>
    <row r="459" spans="2:65" s="1" customFormat="1" ht="16.5" customHeight="1">
      <c r="B459" s="135"/>
      <c r="C459" s="136" t="s">
        <v>715</v>
      </c>
      <c r="D459" s="136" t="s">
        <v>159</v>
      </c>
      <c r="E459" s="137" t="s">
        <v>2932</v>
      </c>
      <c r="F459" s="138" t="s">
        <v>2933</v>
      </c>
      <c r="G459" s="139" t="s">
        <v>300</v>
      </c>
      <c r="H459" s="140">
        <v>30</v>
      </c>
      <c r="I459" s="141"/>
      <c r="J459" s="142">
        <f t="shared" si="140"/>
        <v>0</v>
      </c>
      <c r="K459" s="143"/>
      <c r="L459" s="28"/>
      <c r="M459" s="144" t="s">
        <v>1</v>
      </c>
      <c r="N459" s="145" t="s">
        <v>38</v>
      </c>
      <c r="P459" s="146">
        <f t="shared" si="141"/>
        <v>0</v>
      </c>
      <c r="Q459" s="146">
        <v>0</v>
      </c>
      <c r="R459" s="146">
        <f t="shared" si="142"/>
        <v>0</v>
      </c>
      <c r="S459" s="146">
        <v>0</v>
      </c>
      <c r="T459" s="147">
        <f t="shared" si="143"/>
        <v>0</v>
      </c>
      <c r="AR459" s="148" t="s">
        <v>163</v>
      </c>
      <c r="AT459" s="148" t="s">
        <v>159</v>
      </c>
      <c r="AU459" s="148" t="s">
        <v>80</v>
      </c>
      <c r="AY459" s="13" t="s">
        <v>157</v>
      </c>
      <c r="BE459" s="149">
        <f t="shared" si="144"/>
        <v>0</v>
      </c>
      <c r="BF459" s="149">
        <f t="shared" si="145"/>
        <v>0</v>
      </c>
      <c r="BG459" s="149">
        <f t="shared" si="146"/>
        <v>0</v>
      </c>
      <c r="BH459" s="149">
        <f t="shared" si="147"/>
        <v>0</v>
      </c>
      <c r="BI459" s="149">
        <f t="shared" si="148"/>
        <v>0</v>
      </c>
      <c r="BJ459" s="13" t="s">
        <v>164</v>
      </c>
      <c r="BK459" s="149">
        <f t="shared" si="149"/>
        <v>0</v>
      </c>
      <c r="BL459" s="13" t="s">
        <v>163</v>
      </c>
      <c r="BM459" s="148" t="s">
        <v>2934</v>
      </c>
    </row>
    <row r="460" spans="2:65" s="1" customFormat="1" ht="16.5" customHeight="1">
      <c r="B460" s="135"/>
      <c r="C460" s="136" t="s">
        <v>2935</v>
      </c>
      <c r="D460" s="136" t="s">
        <v>159</v>
      </c>
      <c r="E460" s="137" t="s">
        <v>2936</v>
      </c>
      <c r="F460" s="138" t="s">
        <v>2937</v>
      </c>
      <c r="G460" s="139" t="s">
        <v>300</v>
      </c>
      <c r="H460" s="140">
        <v>2</v>
      </c>
      <c r="I460" s="141"/>
      <c r="J460" s="142">
        <f t="shared" si="140"/>
        <v>0</v>
      </c>
      <c r="K460" s="143"/>
      <c r="L460" s="28"/>
      <c r="M460" s="144" t="s">
        <v>1</v>
      </c>
      <c r="N460" s="145" t="s">
        <v>38</v>
      </c>
      <c r="P460" s="146">
        <f t="shared" si="141"/>
        <v>0</v>
      </c>
      <c r="Q460" s="146">
        <v>0</v>
      </c>
      <c r="R460" s="146">
        <f t="shared" si="142"/>
        <v>0</v>
      </c>
      <c r="S460" s="146">
        <v>0</v>
      </c>
      <c r="T460" s="147">
        <f t="shared" si="143"/>
        <v>0</v>
      </c>
      <c r="AR460" s="148" t="s">
        <v>163</v>
      </c>
      <c r="AT460" s="148" t="s">
        <v>159</v>
      </c>
      <c r="AU460" s="148" t="s">
        <v>80</v>
      </c>
      <c r="AY460" s="13" t="s">
        <v>157</v>
      </c>
      <c r="BE460" s="149">
        <f t="shared" si="144"/>
        <v>0</v>
      </c>
      <c r="BF460" s="149">
        <f t="shared" si="145"/>
        <v>0</v>
      </c>
      <c r="BG460" s="149">
        <f t="shared" si="146"/>
        <v>0</v>
      </c>
      <c r="BH460" s="149">
        <f t="shared" si="147"/>
        <v>0</v>
      </c>
      <c r="BI460" s="149">
        <f t="shared" si="148"/>
        <v>0</v>
      </c>
      <c r="BJ460" s="13" t="s">
        <v>164</v>
      </c>
      <c r="BK460" s="149">
        <f t="shared" si="149"/>
        <v>0</v>
      </c>
      <c r="BL460" s="13" t="s">
        <v>163</v>
      </c>
      <c r="BM460" s="148" t="s">
        <v>2938</v>
      </c>
    </row>
    <row r="461" spans="2:65" s="1" customFormat="1" ht="16.5" customHeight="1">
      <c r="B461" s="135"/>
      <c r="C461" s="136" t="s">
        <v>719</v>
      </c>
      <c r="D461" s="136" t="s">
        <v>159</v>
      </c>
      <c r="E461" s="137" t="s">
        <v>2939</v>
      </c>
      <c r="F461" s="138" t="s">
        <v>2940</v>
      </c>
      <c r="G461" s="139" t="s">
        <v>300</v>
      </c>
      <c r="H461" s="140">
        <v>12</v>
      </c>
      <c r="I461" s="141"/>
      <c r="J461" s="142">
        <f t="shared" si="140"/>
        <v>0</v>
      </c>
      <c r="K461" s="143"/>
      <c r="L461" s="28"/>
      <c r="M461" s="144" t="s">
        <v>1</v>
      </c>
      <c r="N461" s="145" t="s">
        <v>38</v>
      </c>
      <c r="P461" s="146">
        <f t="shared" si="141"/>
        <v>0</v>
      </c>
      <c r="Q461" s="146">
        <v>0</v>
      </c>
      <c r="R461" s="146">
        <f t="shared" si="142"/>
        <v>0</v>
      </c>
      <c r="S461" s="146">
        <v>0</v>
      </c>
      <c r="T461" s="147">
        <f t="shared" si="143"/>
        <v>0</v>
      </c>
      <c r="AR461" s="148" t="s">
        <v>163</v>
      </c>
      <c r="AT461" s="148" t="s">
        <v>159</v>
      </c>
      <c r="AU461" s="148" t="s">
        <v>80</v>
      </c>
      <c r="AY461" s="13" t="s">
        <v>157</v>
      </c>
      <c r="BE461" s="149">
        <f t="shared" si="144"/>
        <v>0</v>
      </c>
      <c r="BF461" s="149">
        <f t="shared" si="145"/>
        <v>0</v>
      </c>
      <c r="BG461" s="149">
        <f t="shared" si="146"/>
        <v>0</v>
      </c>
      <c r="BH461" s="149">
        <f t="shared" si="147"/>
        <v>0</v>
      </c>
      <c r="BI461" s="149">
        <f t="shared" si="148"/>
        <v>0</v>
      </c>
      <c r="BJ461" s="13" t="s">
        <v>164</v>
      </c>
      <c r="BK461" s="149">
        <f t="shared" si="149"/>
        <v>0</v>
      </c>
      <c r="BL461" s="13" t="s">
        <v>163</v>
      </c>
      <c r="BM461" s="148" t="s">
        <v>2941</v>
      </c>
    </row>
    <row r="462" spans="2:65" s="1" customFormat="1" ht="16.5" customHeight="1">
      <c r="B462" s="135"/>
      <c r="C462" s="136" t="s">
        <v>2942</v>
      </c>
      <c r="D462" s="136" t="s">
        <v>159</v>
      </c>
      <c r="E462" s="137" t="s">
        <v>2943</v>
      </c>
      <c r="F462" s="138" t="s">
        <v>2944</v>
      </c>
      <c r="G462" s="139" t="s">
        <v>300</v>
      </c>
      <c r="H462" s="140">
        <v>12</v>
      </c>
      <c r="I462" s="141"/>
      <c r="J462" s="142">
        <f t="shared" si="140"/>
        <v>0</v>
      </c>
      <c r="K462" s="143"/>
      <c r="L462" s="28"/>
      <c r="M462" s="144" t="s">
        <v>1</v>
      </c>
      <c r="N462" s="145" t="s">
        <v>38</v>
      </c>
      <c r="P462" s="146">
        <f t="shared" si="141"/>
        <v>0</v>
      </c>
      <c r="Q462" s="146">
        <v>0</v>
      </c>
      <c r="R462" s="146">
        <f t="shared" si="142"/>
        <v>0</v>
      </c>
      <c r="S462" s="146">
        <v>0</v>
      </c>
      <c r="T462" s="147">
        <f t="shared" si="143"/>
        <v>0</v>
      </c>
      <c r="AR462" s="148" t="s">
        <v>163</v>
      </c>
      <c r="AT462" s="148" t="s">
        <v>159</v>
      </c>
      <c r="AU462" s="148" t="s">
        <v>80</v>
      </c>
      <c r="AY462" s="13" t="s">
        <v>157</v>
      </c>
      <c r="BE462" s="149">
        <f t="shared" si="144"/>
        <v>0</v>
      </c>
      <c r="BF462" s="149">
        <f t="shared" si="145"/>
        <v>0</v>
      </c>
      <c r="BG462" s="149">
        <f t="shared" si="146"/>
        <v>0</v>
      </c>
      <c r="BH462" s="149">
        <f t="shared" si="147"/>
        <v>0</v>
      </c>
      <c r="BI462" s="149">
        <f t="shared" si="148"/>
        <v>0</v>
      </c>
      <c r="BJ462" s="13" t="s">
        <v>164</v>
      </c>
      <c r="BK462" s="149">
        <f t="shared" si="149"/>
        <v>0</v>
      </c>
      <c r="BL462" s="13" t="s">
        <v>163</v>
      </c>
      <c r="BM462" s="148" t="s">
        <v>2945</v>
      </c>
    </row>
    <row r="463" spans="2:65" s="1" customFormat="1" ht="16.5" customHeight="1">
      <c r="B463" s="135"/>
      <c r="C463" s="136" t="s">
        <v>722</v>
      </c>
      <c r="D463" s="136" t="s">
        <v>159</v>
      </c>
      <c r="E463" s="137" t="s">
        <v>2946</v>
      </c>
      <c r="F463" s="138" t="s">
        <v>2947</v>
      </c>
      <c r="G463" s="139" t="s">
        <v>300</v>
      </c>
      <c r="H463" s="140">
        <v>15</v>
      </c>
      <c r="I463" s="141"/>
      <c r="J463" s="142">
        <f t="shared" si="140"/>
        <v>0</v>
      </c>
      <c r="K463" s="143"/>
      <c r="L463" s="28"/>
      <c r="M463" s="144" t="s">
        <v>1</v>
      </c>
      <c r="N463" s="145" t="s">
        <v>38</v>
      </c>
      <c r="P463" s="146">
        <f t="shared" si="141"/>
        <v>0</v>
      </c>
      <c r="Q463" s="146">
        <v>0</v>
      </c>
      <c r="R463" s="146">
        <f t="shared" si="142"/>
        <v>0</v>
      </c>
      <c r="S463" s="146">
        <v>0</v>
      </c>
      <c r="T463" s="147">
        <f t="shared" si="143"/>
        <v>0</v>
      </c>
      <c r="AR463" s="148" t="s">
        <v>163</v>
      </c>
      <c r="AT463" s="148" t="s">
        <v>159</v>
      </c>
      <c r="AU463" s="148" t="s">
        <v>80</v>
      </c>
      <c r="AY463" s="13" t="s">
        <v>157</v>
      </c>
      <c r="BE463" s="149">
        <f t="shared" si="144"/>
        <v>0</v>
      </c>
      <c r="BF463" s="149">
        <f t="shared" si="145"/>
        <v>0</v>
      </c>
      <c r="BG463" s="149">
        <f t="shared" si="146"/>
        <v>0</v>
      </c>
      <c r="BH463" s="149">
        <f t="shared" si="147"/>
        <v>0</v>
      </c>
      <c r="BI463" s="149">
        <f t="shared" si="148"/>
        <v>0</v>
      </c>
      <c r="BJ463" s="13" t="s">
        <v>164</v>
      </c>
      <c r="BK463" s="149">
        <f t="shared" si="149"/>
        <v>0</v>
      </c>
      <c r="BL463" s="13" t="s">
        <v>163</v>
      </c>
      <c r="BM463" s="148" t="s">
        <v>2948</v>
      </c>
    </row>
    <row r="464" spans="2:65" s="1" customFormat="1" ht="16.5" customHeight="1">
      <c r="B464" s="135"/>
      <c r="C464" s="136" t="s">
        <v>2949</v>
      </c>
      <c r="D464" s="136" t="s">
        <v>159</v>
      </c>
      <c r="E464" s="137" t="s">
        <v>2950</v>
      </c>
      <c r="F464" s="138" t="s">
        <v>2951</v>
      </c>
      <c r="G464" s="139" t="s">
        <v>300</v>
      </c>
      <c r="H464" s="140">
        <v>30</v>
      </c>
      <c r="I464" s="141"/>
      <c r="J464" s="142">
        <f t="shared" si="140"/>
        <v>0</v>
      </c>
      <c r="K464" s="143"/>
      <c r="L464" s="28"/>
      <c r="M464" s="144" t="s">
        <v>1</v>
      </c>
      <c r="N464" s="145" t="s">
        <v>38</v>
      </c>
      <c r="P464" s="146">
        <f t="shared" si="141"/>
        <v>0</v>
      </c>
      <c r="Q464" s="146">
        <v>0</v>
      </c>
      <c r="R464" s="146">
        <f t="shared" si="142"/>
        <v>0</v>
      </c>
      <c r="S464" s="146">
        <v>0</v>
      </c>
      <c r="T464" s="147">
        <f t="shared" si="143"/>
        <v>0</v>
      </c>
      <c r="AR464" s="148" t="s">
        <v>163</v>
      </c>
      <c r="AT464" s="148" t="s">
        <v>159</v>
      </c>
      <c r="AU464" s="148" t="s">
        <v>80</v>
      </c>
      <c r="AY464" s="13" t="s">
        <v>157</v>
      </c>
      <c r="BE464" s="149">
        <f t="shared" si="144"/>
        <v>0</v>
      </c>
      <c r="BF464" s="149">
        <f t="shared" si="145"/>
        <v>0</v>
      </c>
      <c r="BG464" s="149">
        <f t="shared" si="146"/>
        <v>0</v>
      </c>
      <c r="BH464" s="149">
        <f t="shared" si="147"/>
        <v>0</v>
      </c>
      <c r="BI464" s="149">
        <f t="shared" si="148"/>
        <v>0</v>
      </c>
      <c r="BJ464" s="13" t="s">
        <v>164</v>
      </c>
      <c r="BK464" s="149">
        <f t="shared" si="149"/>
        <v>0</v>
      </c>
      <c r="BL464" s="13" t="s">
        <v>163</v>
      </c>
      <c r="BM464" s="148" t="s">
        <v>2952</v>
      </c>
    </row>
    <row r="465" spans="2:65" s="1" customFormat="1" ht="16.5" customHeight="1">
      <c r="B465" s="135"/>
      <c r="C465" s="136" t="s">
        <v>724</v>
      </c>
      <c r="D465" s="136" t="s">
        <v>159</v>
      </c>
      <c r="E465" s="137" t="s">
        <v>2953</v>
      </c>
      <c r="F465" s="138" t="s">
        <v>2954</v>
      </c>
      <c r="G465" s="139" t="s">
        <v>300</v>
      </c>
      <c r="H465" s="140">
        <v>300</v>
      </c>
      <c r="I465" s="141"/>
      <c r="J465" s="142">
        <f t="shared" si="140"/>
        <v>0</v>
      </c>
      <c r="K465" s="143"/>
      <c r="L465" s="28"/>
      <c r="M465" s="144" t="s">
        <v>1</v>
      </c>
      <c r="N465" s="145" t="s">
        <v>38</v>
      </c>
      <c r="P465" s="146">
        <f t="shared" si="141"/>
        <v>0</v>
      </c>
      <c r="Q465" s="146">
        <v>0</v>
      </c>
      <c r="R465" s="146">
        <f t="shared" si="142"/>
        <v>0</v>
      </c>
      <c r="S465" s="146">
        <v>0</v>
      </c>
      <c r="T465" s="147">
        <f t="shared" si="143"/>
        <v>0</v>
      </c>
      <c r="AR465" s="148" t="s">
        <v>163</v>
      </c>
      <c r="AT465" s="148" t="s">
        <v>159</v>
      </c>
      <c r="AU465" s="148" t="s">
        <v>80</v>
      </c>
      <c r="AY465" s="13" t="s">
        <v>157</v>
      </c>
      <c r="BE465" s="149">
        <f t="shared" si="144"/>
        <v>0</v>
      </c>
      <c r="BF465" s="149">
        <f t="shared" si="145"/>
        <v>0</v>
      </c>
      <c r="BG465" s="149">
        <f t="shared" si="146"/>
        <v>0</v>
      </c>
      <c r="BH465" s="149">
        <f t="shared" si="147"/>
        <v>0</v>
      </c>
      <c r="BI465" s="149">
        <f t="shared" si="148"/>
        <v>0</v>
      </c>
      <c r="BJ465" s="13" t="s">
        <v>164</v>
      </c>
      <c r="BK465" s="149">
        <f t="shared" si="149"/>
        <v>0</v>
      </c>
      <c r="BL465" s="13" t="s">
        <v>163</v>
      </c>
      <c r="BM465" s="148" t="s">
        <v>2955</v>
      </c>
    </row>
    <row r="466" spans="2:65" s="1" customFormat="1" ht="16.5" customHeight="1">
      <c r="B466" s="135"/>
      <c r="C466" s="136" t="s">
        <v>2956</v>
      </c>
      <c r="D466" s="136" t="s">
        <v>159</v>
      </c>
      <c r="E466" s="137" t="s">
        <v>2957</v>
      </c>
      <c r="F466" s="138" t="s">
        <v>2958</v>
      </c>
      <c r="G466" s="139" t="s">
        <v>300</v>
      </c>
      <c r="H466" s="140">
        <v>300</v>
      </c>
      <c r="I466" s="141"/>
      <c r="J466" s="142">
        <f t="shared" si="140"/>
        <v>0</v>
      </c>
      <c r="K466" s="143"/>
      <c r="L466" s="28"/>
      <c r="M466" s="144" t="s">
        <v>1</v>
      </c>
      <c r="N466" s="145" t="s">
        <v>38</v>
      </c>
      <c r="P466" s="146">
        <f t="shared" si="141"/>
        <v>0</v>
      </c>
      <c r="Q466" s="146">
        <v>0</v>
      </c>
      <c r="R466" s="146">
        <f t="shared" si="142"/>
        <v>0</v>
      </c>
      <c r="S466" s="146">
        <v>0</v>
      </c>
      <c r="T466" s="147">
        <f t="shared" si="143"/>
        <v>0</v>
      </c>
      <c r="AR466" s="148" t="s">
        <v>163</v>
      </c>
      <c r="AT466" s="148" t="s">
        <v>159</v>
      </c>
      <c r="AU466" s="148" t="s">
        <v>80</v>
      </c>
      <c r="AY466" s="13" t="s">
        <v>157</v>
      </c>
      <c r="BE466" s="149">
        <f t="shared" si="144"/>
        <v>0</v>
      </c>
      <c r="BF466" s="149">
        <f t="shared" si="145"/>
        <v>0</v>
      </c>
      <c r="BG466" s="149">
        <f t="shared" si="146"/>
        <v>0</v>
      </c>
      <c r="BH466" s="149">
        <f t="shared" si="147"/>
        <v>0</v>
      </c>
      <c r="BI466" s="149">
        <f t="shared" si="148"/>
        <v>0</v>
      </c>
      <c r="BJ466" s="13" t="s">
        <v>164</v>
      </c>
      <c r="BK466" s="149">
        <f t="shared" si="149"/>
        <v>0</v>
      </c>
      <c r="BL466" s="13" t="s">
        <v>163</v>
      </c>
      <c r="BM466" s="148" t="s">
        <v>2959</v>
      </c>
    </row>
    <row r="467" spans="2:65" s="1" customFormat="1" ht="16.5" customHeight="1">
      <c r="B467" s="135"/>
      <c r="C467" s="136" t="s">
        <v>728</v>
      </c>
      <c r="D467" s="136" t="s">
        <v>159</v>
      </c>
      <c r="E467" s="137" t="s">
        <v>2960</v>
      </c>
      <c r="F467" s="138" t="s">
        <v>2961</v>
      </c>
      <c r="G467" s="139" t="s">
        <v>300</v>
      </c>
      <c r="H467" s="140">
        <v>15</v>
      </c>
      <c r="I467" s="141"/>
      <c r="J467" s="142">
        <f t="shared" si="140"/>
        <v>0</v>
      </c>
      <c r="K467" s="143"/>
      <c r="L467" s="28"/>
      <c r="M467" s="144" t="s">
        <v>1</v>
      </c>
      <c r="N467" s="145" t="s">
        <v>38</v>
      </c>
      <c r="P467" s="146">
        <f t="shared" si="141"/>
        <v>0</v>
      </c>
      <c r="Q467" s="146">
        <v>0</v>
      </c>
      <c r="R467" s="146">
        <f t="shared" si="142"/>
        <v>0</v>
      </c>
      <c r="S467" s="146">
        <v>0</v>
      </c>
      <c r="T467" s="147">
        <f t="shared" si="143"/>
        <v>0</v>
      </c>
      <c r="AR467" s="148" t="s">
        <v>163</v>
      </c>
      <c r="AT467" s="148" t="s">
        <v>159</v>
      </c>
      <c r="AU467" s="148" t="s">
        <v>80</v>
      </c>
      <c r="AY467" s="13" t="s">
        <v>157</v>
      </c>
      <c r="BE467" s="149">
        <f t="shared" si="144"/>
        <v>0</v>
      </c>
      <c r="BF467" s="149">
        <f t="shared" si="145"/>
        <v>0</v>
      </c>
      <c r="BG467" s="149">
        <f t="shared" si="146"/>
        <v>0</v>
      </c>
      <c r="BH467" s="149">
        <f t="shared" si="147"/>
        <v>0</v>
      </c>
      <c r="BI467" s="149">
        <f t="shared" si="148"/>
        <v>0</v>
      </c>
      <c r="BJ467" s="13" t="s">
        <v>164</v>
      </c>
      <c r="BK467" s="149">
        <f t="shared" si="149"/>
        <v>0</v>
      </c>
      <c r="BL467" s="13" t="s">
        <v>163</v>
      </c>
      <c r="BM467" s="148" t="s">
        <v>2962</v>
      </c>
    </row>
    <row r="468" spans="2:65" s="1" customFormat="1" ht="16.5" customHeight="1">
      <c r="B468" s="135"/>
      <c r="C468" s="136" t="s">
        <v>2963</v>
      </c>
      <c r="D468" s="136" t="s">
        <v>159</v>
      </c>
      <c r="E468" s="137" t="s">
        <v>2964</v>
      </c>
      <c r="F468" s="138" t="s">
        <v>2965</v>
      </c>
      <c r="G468" s="139" t="s">
        <v>300</v>
      </c>
      <c r="H468" s="140">
        <v>2</v>
      </c>
      <c r="I468" s="141"/>
      <c r="J468" s="142">
        <f t="shared" si="140"/>
        <v>0</v>
      </c>
      <c r="K468" s="143"/>
      <c r="L468" s="28"/>
      <c r="M468" s="144" t="s">
        <v>1</v>
      </c>
      <c r="N468" s="145" t="s">
        <v>38</v>
      </c>
      <c r="P468" s="146">
        <f t="shared" si="141"/>
        <v>0</v>
      </c>
      <c r="Q468" s="146">
        <v>0</v>
      </c>
      <c r="R468" s="146">
        <f t="shared" si="142"/>
        <v>0</v>
      </c>
      <c r="S468" s="146">
        <v>0</v>
      </c>
      <c r="T468" s="147">
        <f t="shared" si="143"/>
        <v>0</v>
      </c>
      <c r="AR468" s="148" t="s">
        <v>163</v>
      </c>
      <c r="AT468" s="148" t="s">
        <v>159</v>
      </c>
      <c r="AU468" s="148" t="s">
        <v>80</v>
      </c>
      <c r="AY468" s="13" t="s">
        <v>157</v>
      </c>
      <c r="BE468" s="149">
        <f t="shared" si="144"/>
        <v>0</v>
      </c>
      <c r="BF468" s="149">
        <f t="shared" si="145"/>
        <v>0</v>
      </c>
      <c r="BG468" s="149">
        <f t="shared" si="146"/>
        <v>0</v>
      </c>
      <c r="BH468" s="149">
        <f t="shared" si="147"/>
        <v>0</v>
      </c>
      <c r="BI468" s="149">
        <f t="shared" si="148"/>
        <v>0</v>
      </c>
      <c r="BJ468" s="13" t="s">
        <v>164</v>
      </c>
      <c r="BK468" s="149">
        <f t="shared" si="149"/>
        <v>0</v>
      </c>
      <c r="BL468" s="13" t="s">
        <v>163</v>
      </c>
      <c r="BM468" s="148" t="s">
        <v>2966</v>
      </c>
    </row>
    <row r="469" spans="2:65" s="1" customFormat="1" ht="16.5" customHeight="1">
      <c r="B469" s="135"/>
      <c r="C469" s="136" t="s">
        <v>734</v>
      </c>
      <c r="D469" s="136" t="s">
        <v>159</v>
      </c>
      <c r="E469" s="137" t="s">
        <v>2967</v>
      </c>
      <c r="F469" s="138" t="s">
        <v>2968</v>
      </c>
      <c r="G469" s="139" t="s">
        <v>661</v>
      </c>
      <c r="H469" s="140">
        <v>30</v>
      </c>
      <c r="I469" s="141"/>
      <c r="J469" s="142">
        <f t="shared" si="140"/>
        <v>0</v>
      </c>
      <c r="K469" s="143"/>
      <c r="L469" s="28"/>
      <c r="M469" s="144" t="s">
        <v>1</v>
      </c>
      <c r="N469" s="145" t="s">
        <v>38</v>
      </c>
      <c r="P469" s="146">
        <f t="shared" si="141"/>
        <v>0</v>
      </c>
      <c r="Q469" s="146">
        <v>0</v>
      </c>
      <c r="R469" s="146">
        <f t="shared" si="142"/>
        <v>0</v>
      </c>
      <c r="S469" s="146">
        <v>0</v>
      </c>
      <c r="T469" s="147">
        <f t="shared" si="143"/>
        <v>0</v>
      </c>
      <c r="AR469" s="148" t="s">
        <v>163</v>
      </c>
      <c r="AT469" s="148" t="s">
        <v>159</v>
      </c>
      <c r="AU469" s="148" t="s">
        <v>80</v>
      </c>
      <c r="AY469" s="13" t="s">
        <v>157</v>
      </c>
      <c r="BE469" s="149">
        <f t="shared" si="144"/>
        <v>0</v>
      </c>
      <c r="BF469" s="149">
        <f t="shared" si="145"/>
        <v>0</v>
      </c>
      <c r="BG469" s="149">
        <f t="shared" si="146"/>
        <v>0</v>
      </c>
      <c r="BH469" s="149">
        <f t="shared" si="147"/>
        <v>0</v>
      </c>
      <c r="BI469" s="149">
        <f t="shared" si="148"/>
        <v>0</v>
      </c>
      <c r="BJ469" s="13" t="s">
        <v>164</v>
      </c>
      <c r="BK469" s="149">
        <f t="shared" si="149"/>
        <v>0</v>
      </c>
      <c r="BL469" s="13" t="s">
        <v>163</v>
      </c>
      <c r="BM469" s="148" t="s">
        <v>2969</v>
      </c>
    </row>
    <row r="470" spans="2:65" s="1" customFormat="1" ht="16.5" customHeight="1">
      <c r="B470" s="135"/>
      <c r="C470" s="150" t="s">
        <v>2970</v>
      </c>
      <c r="D470" s="150" t="s">
        <v>276</v>
      </c>
      <c r="E470" s="151" t="s">
        <v>2971</v>
      </c>
      <c r="F470" s="152" t="s">
        <v>2972</v>
      </c>
      <c r="G470" s="153" t="s">
        <v>300</v>
      </c>
      <c r="H470" s="154">
        <v>12</v>
      </c>
      <c r="I470" s="155"/>
      <c r="J470" s="156">
        <f t="shared" si="140"/>
        <v>0</v>
      </c>
      <c r="K470" s="157"/>
      <c r="L470" s="158"/>
      <c r="M470" s="159" t="s">
        <v>1</v>
      </c>
      <c r="N470" s="160" t="s">
        <v>38</v>
      </c>
      <c r="P470" s="146">
        <f t="shared" si="141"/>
        <v>0</v>
      </c>
      <c r="Q470" s="146">
        <v>0</v>
      </c>
      <c r="R470" s="146">
        <f t="shared" si="142"/>
        <v>0</v>
      </c>
      <c r="S470" s="146">
        <v>0</v>
      </c>
      <c r="T470" s="147">
        <f t="shared" si="143"/>
        <v>0</v>
      </c>
      <c r="AR470" s="148" t="s">
        <v>174</v>
      </c>
      <c r="AT470" s="148" t="s">
        <v>276</v>
      </c>
      <c r="AU470" s="148" t="s">
        <v>80</v>
      </c>
      <c r="AY470" s="13" t="s">
        <v>157</v>
      </c>
      <c r="BE470" s="149">
        <f t="shared" si="144"/>
        <v>0</v>
      </c>
      <c r="BF470" s="149">
        <f t="shared" si="145"/>
        <v>0</v>
      </c>
      <c r="BG470" s="149">
        <f t="shared" si="146"/>
        <v>0</v>
      </c>
      <c r="BH470" s="149">
        <f t="shared" si="147"/>
        <v>0</v>
      </c>
      <c r="BI470" s="149">
        <f t="shared" si="148"/>
        <v>0</v>
      </c>
      <c r="BJ470" s="13" t="s">
        <v>164</v>
      </c>
      <c r="BK470" s="149">
        <f t="shared" si="149"/>
        <v>0</v>
      </c>
      <c r="BL470" s="13" t="s">
        <v>163</v>
      </c>
      <c r="BM470" s="148" t="s">
        <v>2973</v>
      </c>
    </row>
    <row r="471" spans="2:65" s="1" customFormat="1" ht="16.5" customHeight="1">
      <c r="B471" s="135"/>
      <c r="C471" s="150" t="s">
        <v>737</v>
      </c>
      <c r="D471" s="150" t="s">
        <v>276</v>
      </c>
      <c r="E471" s="151" t="s">
        <v>2974</v>
      </c>
      <c r="F471" s="152" t="s">
        <v>2975</v>
      </c>
      <c r="G471" s="153" t="s">
        <v>311</v>
      </c>
      <c r="H471" s="154">
        <v>120</v>
      </c>
      <c r="I471" s="155"/>
      <c r="J471" s="156">
        <f t="shared" si="140"/>
        <v>0</v>
      </c>
      <c r="K471" s="157"/>
      <c r="L471" s="158"/>
      <c r="M471" s="159" t="s">
        <v>1</v>
      </c>
      <c r="N471" s="160" t="s">
        <v>38</v>
      </c>
      <c r="P471" s="146">
        <f t="shared" si="141"/>
        <v>0</v>
      </c>
      <c r="Q471" s="146">
        <v>0</v>
      </c>
      <c r="R471" s="146">
        <f t="shared" si="142"/>
        <v>0</v>
      </c>
      <c r="S471" s="146">
        <v>0</v>
      </c>
      <c r="T471" s="147">
        <f t="shared" si="143"/>
        <v>0</v>
      </c>
      <c r="AR471" s="148" t="s">
        <v>174</v>
      </c>
      <c r="AT471" s="148" t="s">
        <v>276</v>
      </c>
      <c r="AU471" s="148" t="s">
        <v>80</v>
      </c>
      <c r="AY471" s="13" t="s">
        <v>157</v>
      </c>
      <c r="BE471" s="149">
        <f t="shared" si="144"/>
        <v>0</v>
      </c>
      <c r="BF471" s="149">
        <f t="shared" si="145"/>
        <v>0</v>
      </c>
      <c r="BG471" s="149">
        <f t="shared" si="146"/>
        <v>0</v>
      </c>
      <c r="BH471" s="149">
        <f t="shared" si="147"/>
        <v>0</v>
      </c>
      <c r="BI471" s="149">
        <f t="shared" si="148"/>
        <v>0</v>
      </c>
      <c r="BJ471" s="13" t="s">
        <v>164</v>
      </c>
      <c r="BK471" s="149">
        <f t="shared" si="149"/>
        <v>0</v>
      </c>
      <c r="BL471" s="13" t="s">
        <v>163</v>
      </c>
      <c r="BM471" s="148" t="s">
        <v>2976</v>
      </c>
    </row>
    <row r="472" spans="2:65" s="1" customFormat="1" ht="16.5" customHeight="1">
      <c r="B472" s="135"/>
      <c r="C472" s="150" t="s">
        <v>2977</v>
      </c>
      <c r="D472" s="150" t="s">
        <v>276</v>
      </c>
      <c r="E472" s="151" t="s">
        <v>2978</v>
      </c>
      <c r="F472" s="152" t="s">
        <v>2954</v>
      </c>
      <c r="G472" s="153" t="s">
        <v>300</v>
      </c>
      <c r="H472" s="154">
        <v>300</v>
      </c>
      <c r="I472" s="155"/>
      <c r="J472" s="156">
        <f t="shared" si="140"/>
        <v>0</v>
      </c>
      <c r="K472" s="157"/>
      <c r="L472" s="158"/>
      <c r="M472" s="159" t="s">
        <v>1</v>
      </c>
      <c r="N472" s="160" t="s">
        <v>38</v>
      </c>
      <c r="P472" s="146">
        <f t="shared" si="141"/>
        <v>0</v>
      </c>
      <c r="Q472" s="146">
        <v>0</v>
      </c>
      <c r="R472" s="146">
        <f t="shared" si="142"/>
        <v>0</v>
      </c>
      <c r="S472" s="146">
        <v>0</v>
      </c>
      <c r="T472" s="147">
        <f t="shared" si="143"/>
        <v>0</v>
      </c>
      <c r="AR472" s="148" t="s">
        <v>174</v>
      </c>
      <c r="AT472" s="148" t="s">
        <v>276</v>
      </c>
      <c r="AU472" s="148" t="s">
        <v>80</v>
      </c>
      <c r="AY472" s="13" t="s">
        <v>157</v>
      </c>
      <c r="BE472" s="149">
        <f t="shared" si="144"/>
        <v>0</v>
      </c>
      <c r="BF472" s="149">
        <f t="shared" si="145"/>
        <v>0</v>
      </c>
      <c r="BG472" s="149">
        <f t="shared" si="146"/>
        <v>0</v>
      </c>
      <c r="BH472" s="149">
        <f t="shared" si="147"/>
        <v>0</v>
      </c>
      <c r="BI472" s="149">
        <f t="shared" si="148"/>
        <v>0</v>
      </c>
      <c r="BJ472" s="13" t="s">
        <v>164</v>
      </c>
      <c r="BK472" s="149">
        <f t="shared" si="149"/>
        <v>0</v>
      </c>
      <c r="BL472" s="13" t="s">
        <v>163</v>
      </c>
      <c r="BM472" s="148" t="s">
        <v>2979</v>
      </c>
    </row>
    <row r="473" spans="2:65" s="1" customFormat="1" ht="16.5" customHeight="1">
      <c r="B473" s="135"/>
      <c r="C473" s="150" t="s">
        <v>741</v>
      </c>
      <c r="D473" s="150" t="s">
        <v>276</v>
      </c>
      <c r="E473" s="151" t="s">
        <v>2980</v>
      </c>
      <c r="F473" s="152" t="s">
        <v>2981</v>
      </c>
      <c r="G473" s="153" t="s">
        <v>1065</v>
      </c>
      <c r="H473" s="154">
        <v>100</v>
      </c>
      <c r="I473" s="155"/>
      <c r="J473" s="156">
        <f t="shared" si="140"/>
        <v>0</v>
      </c>
      <c r="K473" s="157"/>
      <c r="L473" s="158"/>
      <c r="M473" s="159" t="s">
        <v>1</v>
      </c>
      <c r="N473" s="160" t="s">
        <v>38</v>
      </c>
      <c r="P473" s="146">
        <f t="shared" si="141"/>
        <v>0</v>
      </c>
      <c r="Q473" s="146">
        <v>0</v>
      </c>
      <c r="R473" s="146">
        <f t="shared" si="142"/>
        <v>0</v>
      </c>
      <c r="S473" s="146">
        <v>0</v>
      </c>
      <c r="T473" s="147">
        <f t="shared" si="143"/>
        <v>0</v>
      </c>
      <c r="AR473" s="148" t="s">
        <v>174</v>
      </c>
      <c r="AT473" s="148" t="s">
        <v>276</v>
      </c>
      <c r="AU473" s="148" t="s">
        <v>80</v>
      </c>
      <c r="AY473" s="13" t="s">
        <v>157</v>
      </c>
      <c r="BE473" s="149">
        <f t="shared" si="144"/>
        <v>0</v>
      </c>
      <c r="BF473" s="149">
        <f t="shared" si="145"/>
        <v>0</v>
      </c>
      <c r="BG473" s="149">
        <f t="shared" si="146"/>
        <v>0</v>
      </c>
      <c r="BH473" s="149">
        <f t="shared" si="147"/>
        <v>0</v>
      </c>
      <c r="BI473" s="149">
        <f t="shared" si="148"/>
        <v>0</v>
      </c>
      <c r="BJ473" s="13" t="s">
        <v>164</v>
      </c>
      <c r="BK473" s="149">
        <f t="shared" si="149"/>
        <v>0</v>
      </c>
      <c r="BL473" s="13" t="s">
        <v>163</v>
      </c>
      <c r="BM473" s="148" t="s">
        <v>2982</v>
      </c>
    </row>
    <row r="474" spans="2:65" s="1" customFormat="1" ht="16.5" customHeight="1">
      <c r="B474" s="135"/>
      <c r="C474" s="150" t="s">
        <v>2983</v>
      </c>
      <c r="D474" s="150" t="s">
        <v>276</v>
      </c>
      <c r="E474" s="151" t="s">
        <v>2984</v>
      </c>
      <c r="F474" s="152" t="s">
        <v>2985</v>
      </c>
      <c r="G474" s="153" t="s">
        <v>311</v>
      </c>
      <c r="H474" s="154">
        <v>200</v>
      </c>
      <c r="I474" s="155"/>
      <c r="J474" s="156">
        <f t="shared" si="140"/>
        <v>0</v>
      </c>
      <c r="K474" s="157"/>
      <c r="L474" s="158"/>
      <c r="M474" s="159" t="s">
        <v>1</v>
      </c>
      <c r="N474" s="160" t="s">
        <v>38</v>
      </c>
      <c r="P474" s="146">
        <f t="shared" si="141"/>
        <v>0</v>
      </c>
      <c r="Q474" s="146">
        <v>0</v>
      </c>
      <c r="R474" s="146">
        <f t="shared" si="142"/>
        <v>0</v>
      </c>
      <c r="S474" s="146">
        <v>0</v>
      </c>
      <c r="T474" s="147">
        <f t="shared" si="143"/>
        <v>0</v>
      </c>
      <c r="AR474" s="148" t="s">
        <v>174</v>
      </c>
      <c r="AT474" s="148" t="s">
        <v>276</v>
      </c>
      <c r="AU474" s="148" t="s">
        <v>80</v>
      </c>
      <c r="AY474" s="13" t="s">
        <v>157</v>
      </c>
      <c r="BE474" s="149">
        <f t="shared" si="144"/>
        <v>0</v>
      </c>
      <c r="BF474" s="149">
        <f t="shared" si="145"/>
        <v>0</v>
      </c>
      <c r="BG474" s="149">
        <f t="shared" si="146"/>
        <v>0</v>
      </c>
      <c r="BH474" s="149">
        <f t="shared" si="147"/>
        <v>0</v>
      </c>
      <c r="BI474" s="149">
        <f t="shared" si="148"/>
        <v>0</v>
      </c>
      <c r="BJ474" s="13" t="s">
        <v>164</v>
      </c>
      <c r="BK474" s="149">
        <f t="shared" si="149"/>
        <v>0</v>
      </c>
      <c r="BL474" s="13" t="s">
        <v>163</v>
      </c>
      <c r="BM474" s="148" t="s">
        <v>2986</v>
      </c>
    </row>
    <row r="475" spans="2:65" s="1" customFormat="1" ht="16.5" customHeight="1">
      <c r="B475" s="135"/>
      <c r="C475" s="150" t="s">
        <v>744</v>
      </c>
      <c r="D475" s="150" t="s">
        <v>276</v>
      </c>
      <c r="E475" s="151" t="s">
        <v>2987</v>
      </c>
      <c r="F475" s="152" t="s">
        <v>2958</v>
      </c>
      <c r="G475" s="153" t="s">
        <v>300</v>
      </c>
      <c r="H475" s="154">
        <v>300</v>
      </c>
      <c r="I475" s="155"/>
      <c r="J475" s="156">
        <f t="shared" si="140"/>
        <v>0</v>
      </c>
      <c r="K475" s="157"/>
      <c r="L475" s="158"/>
      <c r="M475" s="159" t="s">
        <v>1</v>
      </c>
      <c r="N475" s="160" t="s">
        <v>38</v>
      </c>
      <c r="P475" s="146">
        <f t="shared" si="141"/>
        <v>0</v>
      </c>
      <c r="Q475" s="146">
        <v>0</v>
      </c>
      <c r="R475" s="146">
        <f t="shared" si="142"/>
        <v>0</v>
      </c>
      <c r="S475" s="146">
        <v>0</v>
      </c>
      <c r="T475" s="147">
        <f t="shared" si="143"/>
        <v>0</v>
      </c>
      <c r="AR475" s="148" t="s">
        <v>174</v>
      </c>
      <c r="AT475" s="148" t="s">
        <v>276</v>
      </c>
      <c r="AU475" s="148" t="s">
        <v>80</v>
      </c>
      <c r="AY475" s="13" t="s">
        <v>157</v>
      </c>
      <c r="BE475" s="149">
        <f t="shared" si="144"/>
        <v>0</v>
      </c>
      <c r="BF475" s="149">
        <f t="shared" si="145"/>
        <v>0</v>
      </c>
      <c r="BG475" s="149">
        <f t="shared" si="146"/>
        <v>0</v>
      </c>
      <c r="BH475" s="149">
        <f t="shared" si="147"/>
        <v>0</v>
      </c>
      <c r="BI475" s="149">
        <f t="shared" si="148"/>
        <v>0</v>
      </c>
      <c r="BJ475" s="13" t="s">
        <v>164</v>
      </c>
      <c r="BK475" s="149">
        <f t="shared" si="149"/>
        <v>0</v>
      </c>
      <c r="BL475" s="13" t="s">
        <v>163</v>
      </c>
      <c r="BM475" s="148" t="s">
        <v>2988</v>
      </c>
    </row>
    <row r="476" spans="2:65" s="1" customFormat="1" ht="16.5" customHeight="1">
      <c r="B476" s="135"/>
      <c r="C476" s="150" t="s">
        <v>2989</v>
      </c>
      <c r="D476" s="150" t="s">
        <v>276</v>
      </c>
      <c r="E476" s="151" t="s">
        <v>2990</v>
      </c>
      <c r="F476" s="152" t="s">
        <v>2991</v>
      </c>
      <c r="G476" s="153" t="s">
        <v>300</v>
      </c>
      <c r="H476" s="154">
        <v>100</v>
      </c>
      <c r="I476" s="155"/>
      <c r="J476" s="156">
        <f t="shared" si="140"/>
        <v>0</v>
      </c>
      <c r="K476" s="157"/>
      <c r="L476" s="158"/>
      <c r="M476" s="159" t="s">
        <v>1</v>
      </c>
      <c r="N476" s="160" t="s">
        <v>38</v>
      </c>
      <c r="P476" s="146">
        <f t="shared" si="141"/>
        <v>0</v>
      </c>
      <c r="Q476" s="146">
        <v>0</v>
      </c>
      <c r="R476" s="146">
        <f t="shared" si="142"/>
        <v>0</v>
      </c>
      <c r="S476" s="146">
        <v>0</v>
      </c>
      <c r="T476" s="147">
        <f t="shared" si="143"/>
        <v>0</v>
      </c>
      <c r="AR476" s="148" t="s">
        <v>174</v>
      </c>
      <c r="AT476" s="148" t="s">
        <v>276</v>
      </c>
      <c r="AU476" s="148" t="s">
        <v>80</v>
      </c>
      <c r="AY476" s="13" t="s">
        <v>157</v>
      </c>
      <c r="BE476" s="149">
        <f t="shared" si="144"/>
        <v>0</v>
      </c>
      <c r="BF476" s="149">
        <f t="shared" si="145"/>
        <v>0</v>
      </c>
      <c r="BG476" s="149">
        <f t="shared" si="146"/>
        <v>0</v>
      </c>
      <c r="BH476" s="149">
        <f t="shared" si="147"/>
        <v>0</v>
      </c>
      <c r="BI476" s="149">
        <f t="shared" si="148"/>
        <v>0</v>
      </c>
      <c r="BJ476" s="13" t="s">
        <v>164</v>
      </c>
      <c r="BK476" s="149">
        <f t="shared" si="149"/>
        <v>0</v>
      </c>
      <c r="BL476" s="13" t="s">
        <v>163</v>
      </c>
      <c r="BM476" s="148" t="s">
        <v>2992</v>
      </c>
    </row>
    <row r="477" spans="2:65" s="1" customFormat="1" ht="16.5" customHeight="1">
      <c r="B477" s="135"/>
      <c r="C477" s="150" t="s">
        <v>748</v>
      </c>
      <c r="D477" s="150" t="s">
        <v>276</v>
      </c>
      <c r="E477" s="151" t="s">
        <v>2993</v>
      </c>
      <c r="F477" s="152" t="s">
        <v>2994</v>
      </c>
      <c r="G477" s="153" t="s">
        <v>300</v>
      </c>
      <c r="H477" s="154">
        <v>80</v>
      </c>
      <c r="I477" s="155"/>
      <c r="J477" s="156">
        <f t="shared" si="140"/>
        <v>0</v>
      </c>
      <c r="K477" s="157"/>
      <c r="L477" s="158"/>
      <c r="M477" s="159" t="s">
        <v>1</v>
      </c>
      <c r="N477" s="160" t="s">
        <v>38</v>
      </c>
      <c r="P477" s="146">
        <f t="shared" si="141"/>
        <v>0</v>
      </c>
      <c r="Q477" s="146">
        <v>0</v>
      </c>
      <c r="R477" s="146">
        <f t="shared" si="142"/>
        <v>0</v>
      </c>
      <c r="S477" s="146">
        <v>0</v>
      </c>
      <c r="T477" s="147">
        <f t="shared" si="143"/>
        <v>0</v>
      </c>
      <c r="AR477" s="148" t="s">
        <v>174</v>
      </c>
      <c r="AT477" s="148" t="s">
        <v>276</v>
      </c>
      <c r="AU477" s="148" t="s">
        <v>80</v>
      </c>
      <c r="AY477" s="13" t="s">
        <v>157</v>
      </c>
      <c r="BE477" s="149">
        <f t="shared" si="144"/>
        <v>0</v>
      </c>
      <c r="BF477" s="149">
        <f t="shared" si="145"/>
        <v>0</v>
      </c>
      <c r="BG477" s="149">
        <f t="shared" si="146"/>
        <v>0</v>
      </c>
      <c r="BH477" s="149">
        <f t="shared" si="147"/>
        <v>0</v>
      </c>
      <c r="BI477" s="149">
        <f t="shared" si="148"/>
        <v>0</v>
      </c>
      <c r="BJ477" s="13" t="s">
        <v>164</v>
      </c>
      <c r="BK477" s="149">
        <f t="shared" si="149"/>
        <v>0</v>
      </c>
      <c r="BL477" s="13" t="s">
        <v>163</v>
      </c>
      <c r="BM477" s="148" t="s">
        <v>2995</v>
      </c>
    </row>
    <row r="478" spans="2:65" s="1" customFormat="1" ht="16.5" customHeight="1">
      <c r="B478" s="135"/>
      <c r="C478" s="150" t="s">
        <v>2996</v>
      </c>
      <c r="D478" s="150" t="s">
        <v>276</v>
      </c>
      <c r="E478" s="151" t="s">
        <v>2997</v>
      </c>
      <c r="F478" s="152" t="s">
        <v>2998</v>
      </c>
      <c r="G478" s="153" t="s">
        <v>300</v>
      </c>
      <c r="H478" s="154">
        <v>30</v>
      </c>
      <c r="I478" s="155"/>
      <c r="J478" s="156">
        <f t="shared" si="140"/>
        <v>0</v>
      </c>
      <c r="K478" s="157"/>
      <c r="L478" s="158"/>
      <c r="M478" s="159" t="s">
        <v>1</v>
      </c>
      <c r="N478" s="160" t="s">
        <v>38</v>
      </c>
      <c r="P478" s="146">
        <f t="shared" si="141"/>
        <v>0</v>
      </c>
      <c r="Q478" s="146">
        <v>0</v>
      </c>
      <c r="R478" s="146">
        <f t="shared" si="142"/>
        <v>0</v>
      </c>
      <c r="S478" s="146">
        <v>0</v>
      </c>
      <c r="T478" s="147">
        <f t="shared" si="143"/>
        <v>0</v>
      </c>
      <c r="AR478" s="148" t="s">
        <v>174</v>
      </c>
      <c r="AT478" s="148" t="s">
        <v>276</v>
      </c>
      <c r="AU478" s="148" t="s">
        <v>80</v>
      </c>
      <c r="AY478" s="13" t="s">
        <v>157</v>
      </c>
      <c r="BE478" s="149">
        <f t="shared" si="144"/>
        <v>0</v>
      </c>
      <c r="BF478" s="149">
        <f t="shared" si="145"/>
        <v>0</v>
      </c>
      <c r="BG478" s="149">
        <f t="shared" si="146"/>
        <v>0</v>
      </c>
      <c r="BH478" s="149">
        <f t="shared" si="147"/>
        <v>0</v>
      </c>
      <c r="BI478" s="149">
        <f t="shared" si="148"/>
        <v>0</v>
      </c>
      <c r="BJ478" s="13" t="s">
        <v>164</v>
      </c>
      <c r="BK478" s="149">
        <f t="shared" si="149"/>
        <v>0</v>
      </c>
      <c r="BL478" s="13" t="s">
        <v>163</v>
      </c>
      <c r="BM478" s="148" t="s">
        <v>2999</v>
      </c>
    </row>
    <row r="479" spans="2:65" s="1" customFormat="1" ht="16.5" customHeight="1">
      <c r="B479" s="135"/>
      <c r="C479" s="150" t="s">
        <v>751</v>
      </c>
      <c r="D479" s="150" t="s">
        <v>276</v>
      </c>
      <c r="E479" s="151" t="s">
        <v>3000</v>
      </c>
      <c r="F479" s="152" t="s">
        <v>3001</v>
      </c>
      <c r="G479" s="153" t="s">
        <v>300</v>
      </c>
      <c r="H479" s="154">
        <v>20</v>
      </c>
      <c r="I479" s="155"/>
      <c r="J479" s="156">
        <f t="shared" si="140"/>
        <v>0</v>
      </c>
      <c r="K479" s="157"/>
      <c r="L479" s="158"/>
      <c r="M479" s="159" t="s">
        <v>1</v>
      </c>
      <c r="N479" s="160" t="s">
        <v>38</v>
      </c>
      <c r="P479" s="146">
        <f t="shared" si="141"/>
        <v>0</v>
      </c>
      <c r="Q479" s="146">
        <v>0</v>
      </c>
      <c r="R479" s="146">
        <f t="shared" si="142"/>
        <v>0</v>
      </c>
      <c r="S479" s="146">
        <v>0</v>
      </c>
      <c r="T479" s="147">
        <f t="shared" si="143"/>
        <v>0</v>
      </c>
      <c r="AR479" s="148" t="s">
        <v>174</v>
      </c>
      <c r="AT479" s="148" t="s">
        <v>276</v>
      </c>
      <c r="AU479" s="148" t="s">
        <v>80</v>
      </c>
      <c r="AY479" s="13" t="s">
        <v>157</v>
      </c>
      <c r="BE479" s="149">
        <f t="shared" si="144"/>
        <v>0</v>
      </c>
      <c r="BF479" s="149">
        <f t="shared" si="145"/>
        <v>0</v>
      </c>
      <c r="BG479" s="149">
        <f t="shared" si="146"/>
        <v>0</v>
      </c>
      <c r="BH479" s="149">
        <f t="shared" si="147"/>
        <v>0</v>
      </c>
      <c r="BI479" s="149">
        <f t="shared" si="148"/>
        <v>0</v>
      </c>
      <c r="BJ479" s="13" t="s">
        <v>164</v>
      </c>
      <c r="BK479" s="149">
        <f t="shared" si="149"/>
        <v>0</v>
      </c>
      <c r="BL479" s="13" t="s">
        <v>163</v>
      </c>
      <c r="BM479" s="148" t="s">
        <v>3002</v>
      </c>
    </row>
    <row r="480" spans="2:65" s="1" customFormat="1" ht="16.5" customHeight="1">
      <c r="B480" s="135"/>
      <c r="C480" s="150" t="s">
        <v>3003</v>
      </c>
      <c r="D480" s="150" t="s">
        <v>276</v>
      </c>
      <c r="E480" s="151" t="s">
        <v>3004</v>
      </c>
      <c r="F480" s="152" t="s">
        <v>3005</v>
      </c>
      <c r="G480" s="153" t="s">
        <v>300</v>
      </c>
      <c r="H480" s="154">
        <v>1</v>
      </c>
      <c r="I480" s="155"/>
      <c r="J480" s="156">
        <f t="shared" si="140"/>
        <v>0</v>
      </c>
      <c r="K480" s="157"/>
      <c r="L480" s="158"/>
      <c r="M480" s="159" t="s">
        <v>1</v>
      </c>
      <c r="N480" s="160" t="s">
        <v>38</v>
      </c>
      <c r="P480" s="146">
        <f t="shared" si="141"/>
        <v>0</v>
      </c>
      <c r="Q480" s="146">
        <v>0</v>
      </c>
      <c r="R480" s="146">
        <f t="shared" si="142"/>
        <v>0</v>
      </c>
      <c r="S480" s="146">
        <v>0</v>
      </c>
      <c r="T480" s="147">
        <f t="shared" si="143"/>
        <v>0</v>
      </c>
      <c r="AR480" s="148" t="s">
        <v>174</v>
      </c>
      <c r="AT480" s="148" t="s">
        <v>276</v>
      </c>
      <c r="AU480" s="148" t="s">
        <v>80</v>
      </c>
      <c r="AY480" s="13" t="s">
        <v>157</v>
      </c>
      <c r="BE480" s="149">
        <f t="shared" si="144"/>
        <v>0</v>
      </c>
      <c r="BF480" s="149">
        <f t="shared" si="145"/>
        <v>0</v>
      </c>
      <c r="BG480" s="149">
        <f t="shared" si="146"/>
        <v>0</v>
      </c>
      <c r="BH480" s="149">
        <f t="shared" si="147"/>
        <v>0</v>
      </c>
      <c r="BI480" s="149">
        <f t="shared" si="148"/>
        <v>0</v>
      </c>
      <c r="BJ480" s="13" t="s">
        <v>164</v>
      </c>
      <c r="BK480" s="149">
        <f t="shared" si="149"/>
        <v>0</v>
      </c>
      <c r="BL480" s="13" t="s">
        <v>163</v>
      </c>
      <c r="BM480" s="148" t="s">
        <v>3006</v>
      </c>
    </row>
    <row r="481" spans="2:65" s="1" customFormat="1" ht="16.5" customHeight="1">
      <c r="B481" s="135"/>
      <c r="C481" s="150" t="s">
        <v>755</v>
      </c>
      <c r="D481" s="150" t="s">
        <v>276</v>
      </c>
      <c r="E481" s="151" t="s">
        <v>3007</v>
      </c>
      <c r="F481" s="152" t="s">
        <v>3008</v>
      </c>
      <c r="G481" s="153" t="s">
        <v>300</v>
      </c>
      <c r="H481" s="154">
        <v>1</v>
      </c>
      <c r="I481" s="155"/>
      <c r="J481" s="156">
        <f t="shared" si="140"/>
        <v>0</v>
      </c>
      <c r="K481" s="157"/>
      <c r="L481" s="158"/>
      <c r="M481" s="159" t="s">
        <v>1</v>
      </c>
      <c r="N481" s="160" t="s">
        <v>38</v>
      </c>
      <c r="P481" s="146">
        <f t="shared" si="141"/>
        <v>0</v>
      </c>
      <c r="Q481" s="146">
        <v>0</v>
      </c>
      <c r="R481" s="146">
        <f t="shared" si="142"/>
        <v>0</v>
      </c>
      <c r="S481" s="146">
        <v>0</v>
      </c>
      <c r="T481" s="147">
        <f t="shared" si="143"/>
        <v>0</v>
      </c>
      <c r="AR481" s="148" t="s">
        <v>174</v>
      </c>
      <c r="AT481" s="148" t="s">
        <v>276</v>
      </c>
      <c r="AU481" s="148" t="s">
        <v>80</v>
      </c>
      <c r="AY481" s="13" t="s">
        <v>157</v>
      </c>
      <c r="BE481" s="149">
        <f t="shared" si="144"/>
        <v>0</v>
      </c>
      <c r="BF481" s="149">
        <f t="shared" si="145"/>
        <v>0</v>
      </c>
      <c r="BG481" s="149">
        <f t="shared" si="146"/>
        <v>0</v>
      </c>
      <c r="BH481" s="149">
        <f t="shared" si="147"/>
        <v>0</v>
      </c>
      <c r="BI481" s="149">
        <f t="shared" si="148"/>
        <v>0</v>
      </c>
      <c r="BJ481" s="13" t="s">
        <v>164</v>
      </c>
      <c r="BK481" s="149">
        <f t="shared" si="149"/>
        <v>0</v>
      </c>
      <c r="BL481" s="13" t="s">
        <v>163</v>
      </c>
      <c r="BM481" s="148" t="s">
        <v>3009</v>
      </c>
    </row>
    <row r="482" spans="2:65" s="1" customFormat="1" ht="16.5" customHeight="1">
      <c r="B482" s="135"/>
      <c r="C482" s="150" t="s">
        <v>3010</v>
      </c>
      <c r="D482" s="150" t="s">
        <v>276</v>
      </c>
      <c r="E482" s="151" t="s">
        <v>3011</v>
      </c>
      <c r="F482" s="152" t="s">
        <v>3012</v>
      </c>
      <c r="G482" s="153" t="s">
        <v>300</v>
      </c>
      <c r="H482" s="154">
        <v>2</v>
      </c>
      <c r="I482" s="155"/>
      <c r="J482" s="156">
        <f t="shared" ref="J482:J513" si="150">ROUND(I482*H482,2)</f>
        <v>0</v>
      </c>
      <c r="K482" s="157"/>
      <c r="L482" s="158"/>
      <c r="M482" s="159" t="s">
        <v>1</v>
      </c>
      <c r="N482" s="160" t="s">
        <v>38</v>
      </c>
      <c r="P482" s="146">
        <f t="shared" ref="P482:P513" si="151">O482*H482</f>
        <v>0</v>
      </c>
      <c r="Q482" s="146">
        <v>0</v>
      </c>
      <c r="R482" s="146">
        <f t="shared" ref="R482:R513" si="152">Q482*H482</f>
        <v>0</v>
      </c>
      <c r="S482" s="146">
        <v>0</v>
      </c>
      <c r="T482" s="147">
        <f t="shared" ref="T482:T513" si="153">S482*H482</f>
        <v>0</v>
      </c>
      <c r="AR482" s="148" t="s">
        <v>174</v>
      </c>
      <c r="AT482" s="148" t="s">
        <v>276</v>
      </c>
      <c r="AU482" s="148" t="s">
        <v>80</v>
      </c>
      <c r="AY482" s="13" t="s">
        <v>157</v>
      </c>
      <c r="BE482" s="149">
        <f t="shared" ref="BE482:BE501" si="154">IF(N482="základná",J482,0)</f>
        <v>0</v>
      </c>
      <c r="BF482" s="149">
        <f t="shared" ref="BF482:BF501" si="155">IF(N482="znížená",J482,0)</f>
        <v>0</v>
      </c>
      <c r="BG482" s="149">
        <f t="shared" ref="BG482:BG501" si="156">IF(N482="zákl. prenesená",J482,0)</f>
        <v>0</v>
      </c>
      <c r="BH482" s="149">
        <f t="shared" ref="BH482:BH501" si="157">IF(N482="zníž. prenesená",J482,0)</f>
        <v>0</v>
      </c>
      <c r="BI482" s="149">
        <f t="shared" ref="BI482:BI501" si="158">IF(N482="nulová",J482,0)</f>
        <v>0</v>
      </c>
      <c r="BJ482" s="13" t="s">
        <v>164</v>
      </c>
      <c r="BK482" s="149">
        <f t="shared" ref="BK482:BK501" si="159">ROUND(I482*H482,2)</f>
        <v>0</v>
      </c>
      <c r="BL482" s="13" t="s">
        <v>163</v>
      </c>
      <c r="BM482" s="148" t="s">
        <v>3013</v>
      </c>
    </row>
    <row r="483" spans="2:65" s="1" customFormat="1" ht="16.5" customHeight="1">
      <c r="B483" s="135"/>
      <c r="C483" s="150" t="s">
        <v>756</v>
      </c>
      <c r="D483" s="150" t="s">
        <v>276</v>
      </c>
      <c r="E483" s="151" t="s">
        <v>3014</v>
      </c>
      <c r="F483" s="152" t="s">
        <v>3015</v>
      </c>
      <c r="G483" s="153" t="s">
        <v>300</v>
      </c>
      <c r="H483" s="154">
        <v>15</v>
      </c>
      <c r="I483" s="155"/>
      <c r="J483" s="156">
        <f t="shared" si="150"/>
        <v>0</v>
      </c>
      <c r="K483" s="157"/>
      <c r="L483" s="158"/>
      <c r="M483" s="159" t="s">
        <v>1</v>
      </c>
      <c r="N483" s="160" t="s">
        <v>38</v>
      </c>
      <c r="P483" s="146">
        <f t="shared" si="151"/>
        <v>0</v>
      </c>
      <c r="Q483" s="146">
        <v>0</v>
      </c>
      <c r="R483" s="146">
        <f t="shared" si="152"/>
        <v>0</v>
      </c>
      <c r="S483" s="146">
        <v>0</v>
      </c>
      <c r="T483" s="147">
        <f t="shared" si="153"/>
        <v>0</v>
      </c>
      <c r="AR483" s="148" t="s">
        <v>174</v>
      </c>
      <c r="AT483" s="148" t="s">
        <v>276</v>
      </c>
      <c r="AU483" s="148" t="s">
        <v>80</v>
      </c>
      <c r="AY483" s="13" t="s">
        <v>157</v>
      </c>
      <c r="BE483" s="149">
        <f t="shared" si="154"/>
        <v>0</v>
      </c>
      <c r="BF483" s="149">
        <f t="shared" si="155"/>
        <v>0</v>
      </c>
      <c r="BG483" s="149">
        <f t="shared" si="156"/>
        <v>0</v>
      </c>
      <c r="BH483" s="149">
        <f t="shared" si="157"/>
        <v>0</v>
      </c>
      <c r="BI483" s="149">
        <f t="shared" si="158"/>
        <v>0</v>
      </c>
      <c r="BJ483" s="13" t="s">
        <v>164</v>
      </c>
      <c r="BK483" s="149">
        <f t="shared" si="159"/>
        <v>0</v>
      </c>
      <c r="BL483" s="13" t="s">
        <v>163</v>
      </c>
      <c r="BM483" s="148" t="s">
        <v>3016</v>
      </c>
    </row>
    <row r="484" spans="2:65" s="1" customFormat="1" ht="16.5" customHeight="1">
      <c r="B484" s="135"/>
      <c r="C484" s="150" t="s">
        <v>3017</v>
      </c>
      <c r="D484" s="150" t="s">
        <v>276</v>
      </c>
      <c r="E484" s="151" t="s">
        <v>3018</v>
      </c>
      <c r="F484" s="152" t="s">
        <v>3019</v>
      </c>
      <c r="G484" s="153" t="s">
        <v>300</v>
      </c>
      <c r="H484" s="154">
        <v>60</v>
      </c>
      <c r="I484" s="155"/>
      <c r="J484" s="156">
        <f t="shared" si="150"/>
        <v>0</v>
      </c>
      <c r="K484" s="157"/>
      <c r="L484" s="158"/>
      <c r="M484" s="159" t="s">
        <v>1</v>
      </c>
      <c r="N484" s="160" t="s">
        <v>38</v>
      </c>
      <c r="P484" s="146">
        <f t="shared" si="151"/>
        <v>0</v>
      </c>
      <c r="Q484" s="146">
        <v>0</v>
      </c>
      <c r="R484" s="146">
        <f t="shared" si="152"/>
        <v>0</v>
      </c>
      <c r="S484" s="146">
        <v>0</v>
      </c>
      <c r="T484" s="147">
        <f t="shared" si="153"/>
        <v>0</v>
      </c>
      <c r="AR484" s="148" t="s">
        <v>174</v>
      </c>
      <c r="AT484" s="148" t="s">
        <v>276</v>
      </c>
      <c r="AU484" s="148" t="s">
        <v>80</v>
      </c>
      <c r="AY484" s="13" t="s">
        <v>157</v>
      </c>
      <c r="BE484" s="149">
        <f t="shared" si="154"/>
        <v>0</v>
      </c>
      <c r="BF484" s="149">
        <f t="shared" si="155"/>
        <v>0</v>
      </c>
      <c r="BG484" s="149">
        <f t="shared" si="156"/>
        <v>0</v>
      </c>
      <c r="BH484" s="149">
        <f t="shared" si="157"/>
        <v>0</v>
      </c>
      <c r="BI484" s="149">
        <f t="shared" si="158"/>
        <v>0</v>
      </c>
      <c r="BJ484" s="13" t="s">
        <v>164</v>
      </c>
      <c r="BK484" s="149">
        <f t="shared" si="159"/>
        <v>0</v>
      </c>
      <c r="BL484" s="13" t="s">
        <v>163</v>
      </c>
      <c r="BM484" s="148" t="s">
        <v>3020</v>
      </c>
    </row>
    <row r="485" spans="2:65" s="1" customFormat="1" ht="16.5" customHeight="1">
      <c r="B485" s="135"/>
      <c r="C485" s="150" t="s">
        <v>760</v>
      </c>
      <c r="D485" s="150" t="s">
        <v>276</v>
      </c>
      <c r="E485" s="151" t="s">
        <v>3021</v>
      </c>
      <c r="F485" s="152" t="s">
        <v>3022</v>
      </c>
      <c r="G485" s="153" t="s">
        <v>300</v>
      </c>
      <c r="H485" s="154">
        <v>1</v>
      </c>
      <c r="I485" s="155"/>
      <c r="J485" s="156">
        <f t="shared" si="150"/>
        <v>0</v>
      </c>
      <c r="K485" s="157"/>
      <c r="L485" s="158"/>
      <c r="M485" s="159" t="s">
        <v>1</v>
      </c>
      <c r="N485" s="160" t="s">
        <v>38</v>
      </c>
      <c r="P485" s="146">
        <f t="shared" si="151"/>
        <v>0</v>
      </c>
      <c r="Q485" s="146">
        <v>0</v>
      </c>
      <c r="R485" s="146">
        <f t="shared" si="152"/>
        <v>0</v>
      </c>
      <c r="S485" s="146">
        <v>0</v>
      </c>
      <c r="T485" s="147">
        <f t="shared" si="153"/>
        <v>0</v>
      </c>
      <c r="AR485" s="148" t="s">
        <v>174</v>
      </c>
      <c r="AT485" s="148" t="s">
        <v>276</v>
      </c>
      <c r="AU485" s="148" t="s">
        <v>80</v>
      </c>
      <c r="AY485" s="13" t="s">
        <v>157</v>
      </c>
      <c r="BE485" s="149">
        <f t="shared" si="154"/>
        <v>0</v>
      </c>
      <c r="BF485" s="149">
        <f t="shared" si="155"/>
        <v>0</v>
      </c>
      <c r="BG485" s="149">
        <f t="shared" si="156"/>
        <v>0</v>
      </c>
      <c r="BH485" s="149">
        <f t="shared" si="157"/>
        <v>0</v>
      </c>
      <c r="BI485" s="149">
        <f t="shared" si="158"/>
        <v>0</v>
      </c>
      <c r="BJ485" s="13" t="s">
        <v>164</v>
      </c>
      <c r="BK485" s="149">
        <f t="shared" si="159"/>
        <v>0</v>
      </c>
      <c r="BL485" s="13" t="s">
        <v>163</v>
      </c>
      <c r="BM485" s="148" t="s">
        <v>3023</v>
      </c>
    </row>
    <row r="486" spans="2:65" s="1" customFormat="1" ht="16.5" customHeight="1">
      <c r="B486" s="135"/>
      <c r="C486" s="150" t="s">
        <v>3024</v>
      </c>
      <c r="D486" s="150" t="s">
        <v>276</v>
      </c>
      <c r="E486" s="151" t="s">
        <v>3025</v>
      </c>
      <c r="F486" s="152" t="s">
        <v>3026</v>
      </c>
      <c r="G486" s="153" t="s">
        <v>300</v>
      </c>
      <c r="H486" s="154">
        <v>15</v>
      </c>
      <c r="I486" s="155"/>
      <c r="J486" s="156">
        <f t="shared" si="150"/>
        <v>0</v>
      </c>
      <c r="K486" s="157"/>
      <c r="L486" s="158"/>
      <c r="M486" s="159" t="s">
        <v>1</v>
      </c>
      <c r="N486" s="160" t="s">
        <v>38</v>
      </c>
      <c r="P486" s="146">
        <f t="shared" si="151"/>
        <v>0</v>
      </c>
      <c r="Q486" s="146">
        <v>0</v>
      </c>
      <c r="R486" s="146">
        <f t="shared" si="152"/>
        <v>0</v>
      </c>
      <c r="S486" s="146">
        <v>0</v>
      </c>
      <c r="T486" s="147">
        <f t="shared" si="153"/>
        <v>0</v>
      </c>
      <c r="AR486" s="148" t="s">
        <v>174</v>
      </c>
      <c r="AT486" s="148" t="s">
        <v>276</v>
      </c>
      <c r="AU486" s="148" t="s">
        <v>80</v>
      </c>
      <c r="AY486" s="13" t="s">
        <v>157</v>
      </c>
      <c r="BE486" s="149">
        <f t="shared" si="154"/>
        <v>0</v>
      </c>
      <c r="BF486" s="149">
        <f t="shared" si="155"/>
        <v>0</v>
      </c>
      <c r="BG486" s="149">
        <f t="shared" si="156"/>
        <v>0</v>
      </c>
      <c r="BH486" s="149">
        <f t="shared" si="157"/>
        <v>0</v>
      </c>
      <c r="BI486" s="149">
        <f t="shared" si="158"/>
        <v>0</v>
      </c>
      <c r="BJ486" s="13" t="s">
        <v>164</v>
      </c>
      <c r="BK486" s="149">
        <f t="shared" si="159"/>
        <v>0</v>
      </c>
      <c r="BL486" s="13" t="s">
        <v>163</v>
      </c>
      <c r="BM486" s="148" t="s">
        <v>3027</v>
      </c>
    </row>
    <row r="487" spans="2:65" s="1" customFormat="1" ht="16.5" customHeight="1">
      <c r="B487" s="135"/>
      <c r="C487" s="150" t="s">
        <v>763</v>
      </c>
      <c r="D487" s="150" t="s">
        <v>276</v>
      </c>
      <c r="E487" s="151" t="s">
        <v>3028</v>
      </c>
      <c r="F487" s="152" t="s">
        <v>3029</v>
      </c>
      <c r="G487" s="153" t="s">
        <v>300</v>
      </c>
      <c r="H487" s="154">
        <v>6</v>
      </c>
      <c r="I487" s="155"/>
      <c r="J487" s="156">
        <f t="shared" si="150"/>
        <v>0</v>
      </c>
      <c r="K487" s="157"/>
      <c r="L487" s="158"/>
      <c r="M487" s="159" t="s">
        <v>1</v>
      </c>
      <c r="N487" s="160" t="s">
        <v>38</v>
      </c>
      <c r="P487" s="146">
        <f t="shared" si="151"/>
        <v>0</v>
      </c>
      <c r="Q487" s="146">
        <v>0</v>
      </c>
      <c r="R487" s="146">
        <f t="shared" si="152"/>
        <v>0</v>
      </c>
      <c r="S487" s="146">
        <v>0</v>
      </c>
      <c r="T487" s="147">
        <f t="shared" si="153"/>
        <v>0</v>
      </c>
      <c r="AR487" s="148" t="s">
        <v>174</v>
      </c>
      <c r="AT487" s="148" t="s">
        <v>276</v>
      </c>
      <c r="AU487" s="148" t="s">
        <v>80</v>
      </c>
      <c r="AY487" s="13" t="s">
        <v>157</v>
      </c>
      <c r="BE487" s="149">
        <f t="shared" si="154"/>
        <v>0</v>
      </c>
      <c r="BF487" s="149">
        <f t="shared" si="155"/>
        <v>0</v>
      </c>
      <c r="BG487" s="149">
        <f t="shared" si="156"/>
        <v>0</v>
      </c>
      <c r="BH487" s="149">
        <f t="shared" si="157"/>
        <v>0</v>
      </c>
      <c r="BI487" s="149">
        <f t="shared" si="158"/>
        <v>0</v>
      </c>
      <c r="BJ487" s="13" t="s">
        <v>164</v>
      </c>
      <c r="BK487" s="149">
        <f t="shared" si="159"/>
        <v>0</v>
      </c>
      <c r="BL487" s="13" t="s">
        <v>163</v>
      </c>
      <c r="BM487" s="148" t="s">
        <v>3030</v>
      </c>
    </row>
    <row r="488" spans="2:65" s="1" customFormat="1" ht="16.5" customHeight="1">
      <c r="B488" s="135"/>
      <c r="C488" s="150" t="s">
        <v>3031</v>
      </c>
      <c r="D488" s="150" t="s">
        <v>276</v>
      </c>
      <c r="E488" s="151" t="s">
        <v>3032</v>
      </c>
      <c r="F488" s="152" t="s">
        <v>3033</v>
      </c>
      <c r="G488" s="153" t="s">
        <v>300</v>
      </c>
      <c r="H488" s="154">
        <v>6</v>
      </c>
      <c r="I488" s="155"/>
      <c r="J488" s="156">
        <f t="shared" si="150"/>
        <v>0</v>
      </c>
      <c r="K488" s="157"/>
      <c r="L488" s="158"/>
      <c r="M488" s="159" t="s">
        <v>1</v>
      </c>
      <c r="N488" s="160" t="s">
        <v>38</v>
      </c>
      <c r="P488" s="146">
        <f t="shared" si="151"/>
        <v>0</v>
      </c>
      <c r="Q488" s="146">
        <v>0</v>
      </c>
      <c r="R488" s="146">
        <f t="shared" si="152"/>
        <v>0</v>
      </c>
      <c r="S488" s="146">
        <v>0</v>
      </c>
      <c r="T488" s="147">
        <f t="shared" si="153"/>
        <v>0</v>
      </c>
      <c r="AR488" s="148" t="s">
        <v>174</v>
      </c>
      <c r="AT488" s="148" t="s">
        <v>276</v>
      </c>
      <c r="AU488" s="148" t="s">
        <v>80</v>
      </c>
      <c r="AY488" s="13" t="s">
        <v>157</v>
      </c>
      <c r="BE488" s="149">
        <f t="shared" si="154"/>
        <v>0</v>
      </c>
      <c r="BF488" s="149">
        <f t="shared" si="155"/>
        <v>0</v>
      </c>
      <c r="BG488" s="149">
        <f t="shared" si="156"/>
        <v>0</v>
      </c>
      <c r="BH488" s="149">
        <f t="shared" si="157"/>
        <v>0</v>
      </c>
      <c r="BI488" s="149">
        <f t="shared" si="158"/>
        <v>0</v>
      </c>
      <c r="BJ488" s="13" t="s">
        <v>164</v>
      </c>
      <c r="BK488" s="149">
        <f t="shared" si="159"/>
        <v>0</v>
      </c>
      <c r="BL488" s="13" t="s">
        <v>163</v>
      </c>
      <c r="BM488" s="148" t="s">
        <v>3034</v>
      </c>
    </row>
    <row r="489" spans="2:65" s="1" customFormat="1" ht="16.5" customHeight="1">
      <c r="B489" s="135"/>
      <c r="C489" s="150" t="s">
        <v>767</v>
      </c>
      <c r="D489" s="150" t="s">
        <v>276</v>
      </c>
      <c r="E489" s="151" t="s">
        <v>3035</v>
      </c>
      <c r="F489" s="152" t="s">
        <v>3036</v>
      </c>
      <c r="G489" s="153" t="s">
        <v>300</v>
      </c>
      <c r="H489" s="154">
        <v>15</v>
      </c>
      <c r="I489" s="155"/>
      <c r="J489" s="156">
        <f t="shared" si="150"/>
        <v>0</v>
      </c>
      <c r="K489" s="157"/>
      <c r="L489" s="158"/>
      <c r="M489" s="159" t="s">
        <v>1</v>
      </c>
      <c r="N489" s="160" t="s">
        <v>38</v>
      </c>
      <c r="P489" s="146">
        <f t="shared" si="151"/>
        <v>0</v>
      </c>
      <c r="Q489" s="146">
        <v>0</v>
      </c>
      <c r="R489" s="146">
        <f t="shared" si="152"/>
        <v>0</v>
      </c>
      <c r="S489" s="146">
        <v>0</v>
      </c>
      <c r="T489" s="147">
        <f t="shared" si="153"/>
        <v>0</v>
      </c>
      <c r="AR489" s="148" t="s">
        <v>174</v>
      </c>
      <c r="AT489" s="148" t="s">
        <v>276</v>
      </c>
      <c r="AU489" s="148" t="s">
        <v>80</v>
      </c>
      <c r="AY489" s="13" t="s">
        <v>157</v>
      </c>
      <c r="BE489" s="149">
        <f t="shared" si="154"/>
        <v>0</v>
      </c>
      <c r="BF489" s="149">
        <f t="shared" si="155"/>
        <v>0</v>
      </c>
      <c r="BG489" s="149">
        <f t="shared" si="156"/>
        <v>0</v>
      </c>
      <c r="BH489" s="149">
        <f t="shared" si="157"/>
        <v>0</v>
      </c>
      <c r="BI489" s="149">
        <f t="shared" si="158"/>
        <v>0</v>
      </c>
      <c r="BJ489" s="13" t="s">
        <v>164</v>
      </c>
      <c r="BK489" s="149">
        <f t="shared" si="159"/>
        <v>0</v>
      </c>
      <c r="BL489" s="13" t="s">
        <v>163</v>
      </c>
      <c r="BM489" s="148" t="s">
        <v>3037</v>
      </c>
    </row>
    <row r="490" spans="2:65" s="1" customFormat="1" ht="16.5" customHeight="1">
      <c r="B490" s="135"/>
      <c r="C490" s="150" t="s">
        <v>3038</v>
      </c>
      <c r="D490" s="150" t="s">
        <v>276</v>
      </c>
      <c r="E490" s="151" t="s">
        <v>3039</v>
      </c>
      <c r="F490" s="152" t="s">
        <v>3040</v>
      </c>
      <c r="G490" s="153" t="s">
        <v>300</v>
      </c>
      <c r="H490" s="154">
        <v>12</v>
      </c>
      <c r="I490" s="155"/>
      <c r="J490" s="156">
        <f t="shared" si="150"/>
        <v>0</v>
      </c>
      <c r="K490" s="157"/>
      <c r="L490" s="158"/>
      <c r="M490" s="159" t="s">
        <v>1</v>
      </c>
      <c r="N490" s="160" t="s">
        <v>38</v>
      </c>
      <c r="P490" s="146">
        <f t="shared" si="151"/>
        <v>0</v>
      </c>
      <c r="Q490" s="146">
        <v>0</v>
      </c>
      <c r="R490" s="146">
        <f t="shared" si="152"/>
        <v>0</v>
      </c>
      <c r="S490" s="146">
        <v>0</v>
      </c>
      <c r="T490" s="147">
        <f t="shared" si="153"/>
        <v>0</v>
      </c>
      <c r="AR490" s="148" t="s">
        <v>174</v>
      </c>
      <c r="AT490" s="148" t="s">
        <v>276</v>
      </c>
      <c r="AU490" s="148" t="s">
        <v>80</v>
      </c>
      <c r="AY490" s="13" t="s">
        <v>157</v>
      </c>
      <c r="BE490" s="149">
        <f t="shared" si="154"/>
        <v>0</v>
      </c>
      <c r="BF490" s="149">
        <f t="shared" si="155"/>
        <v>0</v>
      </c>
      <c r="BG490" s="149">
        <f t="shared" si="156"/>
        <v>0</v>
      </c>
      <c r="BH490" s="149">
        <f t="shared" si="157"/>
        <v>0</v>
      </c>
      <c r="BI490" s="149">
        <f t="shared" si="158"/>
        <v>0</v>
      </c>
      <c r="BJ490" s="13" t="s">
        <v>164</v>
      </c>
      <c r="BK490" s="149">
        <f t="shared" si="159"/>
        <v>0</v>
      </c>
      <c r="BL490" s="13" t="s">
        <v>163</v>
      </c>
      <c r="BM490" s="148" t="s">
        <v>3041</v>
      </c>
    </row>
    <row r="491" spans="2:65" s="1" customFormat="1" ht="16.5" customHeight="1">
      <c r="B491" s="135"/>
      <c r="C491" s="150" t="s">
        <v>772</v>
      </c>
      <c r="D491" s="150" t="s">
        <v>276</v>
      </c>
      <c r="E491" s="151" t="s">
        <v>3042</v>
      </c>
      <c r="F491" s="152" t="s">
        <v>3043</v>
      </c>
      <c r="G491" s="153" t="s">
        <v>300</v>
      </c>
      <c r="H491" s="154">
        <v>12</v>
      </c>
      <c r="I491" s="155"/>
      <c r="J491" s="156">
        <f t="shared" si="150"/>
        <v>0</v>
      </c>
      <c r="K491" s="157"/>
      <c r="L491" s="158"/>
      <c r="M491" s="159" t="s">
        <v>1</v>
      </c>
      <c r="N491" s="160" t="s">
        <v>38</v>
      </c>
      <c r="P491" s="146">
        <f t="shared" si="151"/>
        <v>0</v>
      </c>
      <c r="Q491" s="146">
        <v>0</v>
      </c>
      <c r="R491" s="146">
        <f t="shared" si="152"/>
        <v>0</v>
      </c>
      <c r="S491" s="146">
        <v>0</v>
      </c>
      <c r="T491" s="147">
        <f t="shared" si="153"/>
        <v>0</v>
      </c>
      <c r="AR491" s="148" t="s">
        <v>174</v>
      </c>
      <c r="AT491" s="148" t="s">
        <v>276</v>
      </c>
      <c r="AU491" s="148" t="s">
        <v>80</v>
      </c>
      <c r="AY491" s="13" t="s">
        <v>157</v>
      </c>
      <c r="BE491" s="149">
        <f t="shared" si="154"/>
        <v>0</v>
      </c>
      <c r="BF491" s="149">
        <f t="shared" si="155"/>
        <v>0</v>
      </c>
      <c r="BG491" s="149">
        <f t="shared" si="156"/>
        <v>0</v>
      </c>
      <c r="BH491" s="149">
        <f t="shared" si="157"/>
        <v>0</v>
      </c>
      <c r="BI491" s="149">
        <f t="shared" si="158"/>
        <v>0</v>
      </c>
      <c r="BJ491" s="13" t="s">
        <v>164</v>
      </c>
      <c r="BK491" s="149">
        <f t="shared" si="159"/>
        <v>0</v>
      </c>
      <c r="BL491" s="13" t="s">
        <v>163</v>
      </c>
      <c r="BM491" s="148" t="s">
        <v>3044</v>
      </c>
    </row>
    <row r="492" spans="2:65" s="1" customFormat="1" ht="16.5" customHeight="1">
      <c r="B492" s="135"/>
      <c r="C492" s="150" t="s">
        <v>3045</v>
      </c>
      <c r="D492" s="150" t="s">
        <v>276</v>
      </c>
      <c r="E492" s="151" t="s">
        <v>3046</v>
      </c>
      <c r="F492" s="152" t="s">
        <v>3047</v>
      </c>
      <c r="G492" s="153" t="s">
        <v>300</v>
      </c>
      <c r="H492" s="154">
        <v>30</v>
      </c>
      <c r="I492" s="155"/>
      <c r="J492" s="156">
        <f t="shared" si="150"/>
        <v>0</v>
      </c>
      <c r="K492" s="157"/>
      <c r="L492" s="158"/>
      <c r="M492" s="159" t="s">
        <v>1</v>
      </c>
      <c r="N492" s="160" t="s">
        <v>38</v>
      </c>
      <c r="P492" s="146">
        <f t="shared" si="151"/>
        <v>0</v>
      </c>
      <c r="Q492" s="146">
        <v>0</v>
      </c>
      <c r="R492" s="146">
        <f t="shared" si="152"/>
        <v>0</v>
      </c>
      <c r="S492" s="146">
        <v>0</v>
      </c>
      <c r="T492" s="147">
        <f t="shared" si="153"/>
        <v>0</v>
      </c>
      <c r="AR492" s="148" t="s">
        <v>174</v>
      </c>
      <c r="AT492" s="148" t="s">
        <v>276</v>
      </c>
      <c r="AU492" s="148" t="s">
        <v>80</v>
      </c>
      <c r="AY492" s="13" t="s">
        <v>157</v>
      </c>
      <c r="BE492" s="149">
        <f t="shared" si="154"/>
        <v>0</v>
      </c>
      <c r="BF492" s="149">
        <f t="shared" si="155"/>
        <v>0</v>
      </c>
      <c r="BG492" s="149">
        <f t="shared" si="156"/>
        <v>0</v>
      </c>
      <c r="BH492" s="149">
        <f t="shared" si="157"/>
        <v>0</v>
      </c>
      <c r="BI492" s="149">
        <f t="shared" si="158"/>
        <v>0</v>
      </c>
      <c r="BJ492" s="13" t="s">
        <v>164</v>
      </c>
      <c r="BK492" s="149">
        <f t="shared" si="159"/>
        <v>0</v>
      </c>
      <c r="BL492" s="13" t="s">
        <v>163</v>
      </c>
      <c r="BM492" s="148" t="s">
        <v>3048</v>
      </c>
    </row>
    <row r="493" spans="2:65" s="1" customFormat="1" ht="16.5" customHeight="1">
      <c r="B493" s="135"/>
      <c r="C493" s="150" t="s">
        <v>776</v>
      </c>
      <c r="D493" s="150" t="s">
        <v>276</v>
      </c>
      <c r="E493" s="151" t="s">
        <v>3049</v>
      </c>
      <c r="F493" s="152" t="s">
        <v>3050</v>
      </c>
      <c r="G493" s="153" t="s">
        <v>300</v>
      </c>
      <c r="H493" s="154">
        <v>4</v>
      </c>
      <c r="I493" s="155"/>
      <c r="J493" s="156">
        <f t="shared" si="150"/>
        <v>0</v>
      </c>
      <c r="K493" s="157"/>
      <c r="L493" s="158"/>
      <c r="M493" s="159" t="s">
        <v>1</v>
      </c>
      <c r="N493" s="160" t="s">
        <v>38</v>
      </c>
      <c r="P493" s="146">
        <f t="shared" si="151"/>
        <v>0</v>
      </c>
      <c r="Q493" s="146">
        <v>0</v>
      </c>
      <c r="R493" s="146">
        <f t="shared" si="152"/>
        <v>0</v>
      </c>
      <c r="S493" s="146">
        <v>0</v>
      </c>
      <c r="T493" s="147">
        <f t="shared" si="153"/>
        <v>0</v>
      </c>
      <c r="AR493" s="148" t="s">
        <v>174</v>
      </c>
      <c r="AT493" s="148" t="s">
        <v>276</v>
      </c>
      <c r="AU493" s="148" t="s">
        <v>80</v>
      </c>
      <c r="AY493" s="13" t="s">
        <v>157</v>
      </c>
      <c r="BE493" s="149">
        <f t="shared" si="154"/>
        <v>0</v>
      </c>
      <c r="BF493" s="149">
        <f t="shared" si="155"/>
        <v>0</v>
      </c>
      <c r="BG493" s="149">
        <f t="shared" si="156"/>
        <v>0</v>
      </c>
      <c r="BH493" s="149">
        <f t="shared" si="157"/>
        <v>0</v>
      </c>
      <c r="BI493" s="149">
        <f t="shared" si="158"/>
        <v>0</v>
      </c>
      <c r="BJ493" s="13" t="s">
        <v>164</v>
      </c>
      <c r="BK493" s="149">
        <f t="shared" si="159"/>
        <v>0</v>
      </c>
      <c r="BL493" s="13" t="s">
        <v>163</v>
      </c>
      <c r="BM493" s="148" t="s">
        <v>3051</v>
      </c>
    </row>
    <row r="494" spans="2:65" s="1" customFormat="1" ht="16.5" customHeight="1">
      <c r="B494" s="135"/>
      <c r="C494" s="150" t="s">
        <v>3052</v>
      </c>
      <c r="D494" s="150" t="s">
        <v>276</v>
      </c>
      <c r="E494" s="151" t="s">
        <v>3053</v>
      </c>
      <c r="F494" s="152" t="s">
        <v>3054</v>
      </c>
      <c r="G494" s="153" t="s">
        <v>300</v>
      </c>
      <c r="H494" s="154">
        <v>1</v>
      </c>
      <c r="I494" s="155"/>
      <c r="J494" s="156">
        <f t="shared" si="150"/>
        <v>0</v>
      </c>
      <c r="K494" s="157"/>
      <c r="L494" s="158"/>
      <c r="M494" s="159" t="s">
        <v>1</v>
      </c>
      <c r="N494" s="160" t="s">
        <v>38</v>
      </c>
      <c r="P494" s="146">
        <f t="shared" si="151"/>
        <v>0</v>
      </c>
      <c r="Q494" s="146">
        <v>0</v>
      </c>
      <c r="R494" s="146">
        <f t="shared" si="152"/>
        <v>0</v>
      </c>
      <c r="S494" s="146">
        <v>0</v>
      </c>
      <c r="T494" s="147">
        <f t="shared" si="153"/>
        <v>0</v>
      </c>
      <c r="AR494" s="148" t="s">
        <v>174</v>
      </c>
      <c r="AT494" s="148" t="s">
        <v>276</v>
      </c>
      <c r="AU494" s="148" t="s">
        <v>80</v>
      </c>
      <c r="AY494" s="13" t="s">
        <v>157</v>
      </c>
      <c r="BE494" s="149">
        <f t="shared" si="154"/>
        <v>0</v>
      </c>
      <c r="BF494" s="149">
        <f t="shared" si="155"/>
        <v>0</v>
      </c>
      <c r="BG494" s="149">
        <f t="shared" si="156"/>
        <v>0</v>
      </c>
      <c r="BH494" s="149">
        <f t="shared" si="157"/>
        <v>0</v>
      </c>
      <c r="BI494" s="149">
        <f t="shared" si="158"/>
        <v>0</v>
      </c>
      <c r="BJ494" s="13" t="s">
        <v>164</v>
      </c>
      <c r="BK494" s="149">
        <f t="shared" si="159"/>
        <v>0</v>
      </c>
      <c r="BL494" s="13" t="s">
        <v>163</v>
      </c>
      <c r="BM494" s="148" t="s">
        <v>3055</v>
      </c>
    </row>
    <row r="495" spans="2:65" s="1" customFormat="1" ht="16.5" customHeight="1">
      <c r="B495" s="135"/>
      <c r="C495" s="150" t="s">
        <v>779</v>
      </c>
      <c r="D495" s="150" t="s">
        <v>276</v>
      </c>
      <c r="E495" s="151" t="s">
        <v>3056</v>
      </c>
      <c r="F495" s="152" t="s">
        <v>3057</v>
      </c>
      <c r="G495" s="153" t="s">
        <v>300</v>
      </c>
      <c r="H495" s="154">
        <v>4</v>
      </c>
      <c r="I495" s="155"/>
      <c r="J495" s="156">
        <f t="shared" si="150"/>
        <v>0</v>
      </c>
      <c r="K495" s="157"/>
      <c r="L495" s="158"/>
      <c r="M495" s="159" t="s">
        <v>1</v>
      </c>
      <c r="N495" s="160" t="s">
        <v>38</v>
      </c>
      <c r="P495" s="146">
        <f t="shared" si="151"/>
        <v>0</v>
      </c>
      <c r="Q495" s="146">
        <v>0</v>
      </c>
      <c r="R495" s="146">
        <f t="shared" si="152"/>
        <v>0</v>
      </c>
      <c r="S495" s="146">
        <v>0</v>
      </c>
      <c r="T495" s="147">
        <f t="shared" si="153"/>
        <v>0</v>
      </c>
      <c r="AR495" s="148" t="s">
        <v>174</v>
      </c>
      <c r="AT495" s="148" t="s">
        <v>276</v>
      </c>
      <c r="AU495" s="148" t="s">
        <v>80</v>
      </c>
      <c r="AY495" s="13" t="s">
        <v>157</v>
      </c>
      <c r="BE495" s="149">
        <f t="shared" si="154"/>
        <v>0</v>
      </c>
      <c r="BF495" s="149">
        <f t="shared" si="155"/>
        <v>0</v>
      </c>
      <c r="BG495" s="149">
        <f t="shared" si="156"/>
        <v>0</v>
      </c>
      <c r="BH495" s="149">
        <f t="shared" si="157"/>
        <v>0</v>
      </c>
      <c r="BI495" s="149">
        <f t="shared" si="158"/>
        <v>0</v>
      </c>
      <c r="BJ495" s="13" t="s">
        <v>164</v>
      </c>
      <c r="BK495" s="149">
        <f t="shared" si="159"/>
        <v>0</v>
      </c>
      <c r="BL495" s="13" t="s">
        <v>163</v>
      </c>
      <c r="BM495" s="148" t="s">
        <v>3058</v>
      </c>
    </row>
    <row r="496" spans="2:65" s="1" customFormat="1" ht="16.5" customHeight="1">
      <c r="B496" s="135"/>
      <c r="C496" s="150" t="s">
        <v>3059</v>
      </c>
      <c r="D496" s="150" t="s">
        <v>276</v>
      </c>
      <c r="E496" s="151" t="s">
        <v>3060</v>
      </c>
      <c r="F496" s="152" t="s">
        <v>2937</v>
      </c>
      <c r="G496" s="153" t="s">
        <v>300</v>
      </c>
      <c r="H496" s="154">
        <v>2</v>
      </c>
      <c r="I496" s="155"/>
      <c r="J496" s="156">
        <f t="shared" si="150"/>
        <v>0</v>
      </c>
      <c r="K496" s="157"/>
      <c r="L496" s="158"/>
      <c r="M496" s="159" t="s">
        <v>1</v>
      </c>
      <c r="N496" s="160" t="s">
        <v>38</v>
      </c>
      <c r="P496" s="146">
        <f t="shared" si="151"/>
        <v>0</v>
      </c>
      <c r="Q496" s="146">
        <v>0</v>
      </c>
      <c r="R496" s="146">
        <f t="shared" si="152"/>
        <v>0</v>
      </c>
      <c r="S496" s="146">
        <v>0</v>
      </c>
      <c r="T496" s="147">
        <f t="shared" si="153"/>
        <v>0</v>
      </c>
      <c r="AR496" s="148" t="s">
        <v>174</v>
      </c>
      <c r="AT496" s="148" t="s">
        <v>276</v>
      </c>
      <c r="AU496" s="148" t="s">
        <v>80</v>
      </c>
      <c r="AY496" s="13" t="s">
        <v>157</v>
      </c>
      <c r="BE496" s="149">
        <f t="shared" si="154"/>
        <v>0</v>
      </c>
      <c r="BF496" s="149">
        <f t="shared" si="155"/>
        <v>0</v>
      </c>
      <c r="BG496" s="149">
        <f t="shared" si="156"/>
        <v>0</v>
      </c>
      <c r="BH496" s="149">
        <f t="shared" si="157"/>
        <v>0</v>
      </c>
      <c r="BI496" s="149">
        <f t="shared" si="158"/>
        <v>0</v>
      </c>
      <c r="BJ496" s="13" t="s">
        <v>164</v>
      </c>
      <c r="BK496" s="149">
        <f t="shared" si="159"/>
        <v>0</v>
      </c>
      <c r="BL496" s="13" t="s">
        <v>163</v>
      </c>
      <c r="BM496" s="148" t="s">
        <v>3061</v>
      </c>
    </row>
    <row r="497" spans="2:65" s="1" customFormat="1" ht="16.5" customHeight="1">
      <c r="B497" s="135"/>
      <c r="C497" s="150" t="s">
        <v>783</v>
      </c>
      <c r="D497" s="150" t="s">
        <v>276</v>
      </c>
      <c r="E497" s="151" t="s">
        <v>3062</v>
      </c>
      <c r="F497" s="152" t="s">
        <v>2940</v>
      </c>
      <c r="G497" s="153" t="s">
        <v>300</v>
      </c>
      <c r="H497" s="154">
        <v>12</v>
      </c>
      <c r="I497" s="155"/>
      <c r="J497" s="156">
        <f t="shared" si="150"/>
        <v>0</v>
      </c>
      <c r="K497" s="157"/>
      <c r="L497" s="158"/>
      <c r="M497" s="159" t="s">
        <v>1</v>
      </c>
      <c r="N497" s="160" t="s">
        <v>38</v>
      </c>
      <c r="P497" s="146">
        <f t="shared" si="151"/>
        <v>0</v>
      </c>
      <c r="Q497" s="146">
        <v>0</v>
      </c>
      <c r="R497" s="146">
        <f t="shared" si="152"/>
        <v>0</v>
      </c>
      <c r="S497" s="146">
        <v>0</v>
      </c>
      <c r="T497" s="147">
        <f t="shared" si="153"/>
        <v>0</v>
      </c>
      <c r="AR497" s="148" t="s">
        <v>174</v>
      </c>
      <c r="AT497" s="148" t="s">
        <v>276</v>
      </c>
      <c r="AU497" s="148" t="s">
        <v>80</v>
      </c>
      <c r="AY497" s="13" t="s">
        <v>157</v>
      </c>
      <c r="BE497" s="149">
        <f t="shared" si="154"/>
        <v>0</v>
      </c>
      <c r="BF497" s="149">
        <f t="shared" si="155"/>
        <v>0</v>
      </c>
      <c r="BG497" s="149">
        <f t="shared" si="156"/>
        <v>0</v>
      </c>
      <c r="BH497" s="149">
        <f t="shared" si="157"/>
        <v>0</v>
      </c>
      <c r="BI497" s="149">
        <f t="shared" si="158"/>
        <v>0</v>
      </c>
      <c r="BJ497" s="13" t="s">
        <v>164</v>
      </c>
      <c r="BK497" s="149">
        <f t="shared" si="159"/>
        <v>0</v>
      </c>
      <c r="BL497" s="13" t="s">
        <v>163</v>
      </c>
      <c r="BM497" s="148" t="s">
        <v>3063</v>
      </c>
    </row>
    <row r="498" spans="2:65" s="1" customFormat="1" ht="16.5" customHeight="1">
      <c r="B498" s="135"/>
      <c r="C498" s="150" t="s">
        <v>3064</v>
      </c>
      <c r="D498" s="150" t="s">
        <v>276</v>
      </c>
      <c r="E498" s="151" t="s">
        <v>3065</v>
      </c>
      <c r="F498" s="152" t="s">
        <v>2944</v>
      </c>
      <c r="G498" s="153" t="s">
        <v>300</v>
      </c>
      <c r="H498" s="154">
        <v>12</v>
      </c>
      <c r="I498" s="155"/>
      <c r="J498" s="156">
        <f t="shared" si="150"/>
        <v>0</v>
      </c>
      <c r="K498" s="157"/>
      <c r="L498" s="158"/>
      <c r="M498" s="159" t="s">
        <v>1</v>
      </c>
      <c r="N498" s="160" t="s">
        <v>38</v>
      </c>
      <c r="P498" s="146">
        <f t="shared" si="151"/>
        <v>0</v>
      </c>
      <c r="Q498" s="146">
        <v>0</v>
      </c>
      <c r="R498" s="146">
        <f t="shared" si="152"/>
        <v>0</v>
      </c>
      <c r="S498" s="146">
        <v>0</v>
      </c>
      <c r="T498" s="147">
        <f t="shared" si="153"/>
        <v>0</v>
      </c>
      <c r="AR498" s="148" t="s">
        <v>174</v>
      </c>
      <c r="AT498" s="148" t="s">
        <v>276</v>
      </c>
      <c r="AU498" s="148" t="s">
        <v>80</v>
      </c>
      <c r="AY498" s="13" t="s">
        <v>157</v>
      </c>
      <c r="BE498" s="149">
        <f t="shared" si="154"/>
        <v>0</v>
      </c>
      <c r="BF498" s="149">
        <f t="shared" si="155"/>
        <v>0</v>
      </c>
      <c r="BG498" s="149">
        <f t="shared" si="156"/>
        <v>0</v>
      </c>
      <c r="BH498" s="149">
        <f t="shared" si="157"/>
        <v>0</v>
      </c>
      <c r="BI498" s="149">
        <f t="shared" si="158"/>
        <v>0</v>
      </c>
      <c r="BJ498" s="13" t="s">
        <v>164</v>
      </c>
      <c r="BK498" s="149">
        <f t="shared" si="159"/>
        <v>0</v>
      </c>
      <c r="BL498" s="13" t="s">
        <v>163</v>
      </c>
      <c r="BM498" s="148" t="s">
        <v>3066</v>
      </c>
    </row>
    <row r="499" spans="2:65" s="1" customFormat="1" ht="16.5" customHeight="1">
      <c r="B499" s="135"/>
      <c r="C499" s="150" t="s">
        <v>786</v>
      </c>
      <c r="D499" s="150" t="s">
        <v>276</v>
      </c>
      <c r="E499" s="151" t="s">
        <v>3067</v>
      </c>
      <c r="F499" s="152" t="s">
        <v>2951</v>
      </c>
      <c r="G499" s="153" t="s">
        <v>300</v>
      </c>
      <c r="H499" s="154">
        <v>30</v>
      </c>
      <c r="I499" s="155"/>
      <c r="J499" s="156">
        <f t="shared" si="150"/>
        <v>0</v>
      </c>
      <c r="K499" s="157"/>
      <c r="L499" s="158"/>
      <c r="M499" s="159" t="s">
        <v>1</v>
      </c>
      <c r="N499" s="160" t="s">
        <v>38</v>
      </c>
      <c r="P499" s="146">
        <f t="shared" si="151"/>
        <v>0</v>
      </c>
      <c r="Q499" s="146">
        <v>0</v>
      </c>
      <c r="R499" s="146">
        <f t="shared" si="152"/>
        <v>0</v>
      </c>
      <c r="S499" s="146">
        <v>0</v>
      </c>
      <c r="T499" s="147">
        <f t="shared" si="153"/>
        <v>0</v>
      </c>
      <c r="AR499" s="148" t="s">
        <v>174</v>
      </c>
      <c r="AT499" s="148" t="s">
        <v>276</v>
      </c>
      <c r="AU499" s="148" t="s">
        <v>80</v>
      </c>
      <c r="AY499" s="13" t="s">
        <v>157</v>
      </c>
      <c r="BE499" s="149">
        <f t="shared" si="154"/>
        <v>0</v>
      </c>
      <c r="BF499" s="149">
        <f t="shared" si="155"/>
        <v>0</v>
      </c>
      <c r="BG499" s="149">
        <f t="shared" si="156"/>
        <v>0</v>
      </c>
      <c r="BH499" s="149">
        <f t="shared" si="157"/>
        <v>0</v>
      </c>
      <c r="BI499" s="149">
        <f t="shared" si="158"/>
        <v>0</v>
      </c>
      <c r="BJ499" s="13" t="s">
        <v>164</v>
      </c>
      <c r="BK499" s="149">
        <f t="shared" si="159"/>
        <v>0</v>
      </c>
      <c r="BL499" s="13" t="s">
        <v>163</v>
      </c>
      <c r="BM499" s="148" t="s">
        <v>3068</v>
      </c>
    </row>
    <row r="500" spans="2:65" s="1" customFormat="1" ht="16.5" customHeight="1">
      <c r="B500" s="135"/>
      <c r="C500" s="136" t="s">
        <v>3069</v>
      </c>
      <c r="D500" s="136" t="s">
        <v>159</v>
      </c>
      <c r="E500" s="137" t="s">
        <v>3070</v>
      </c>
      <c r="F500" s="138" t="s">
        <v>2624</v>
      </c>
      <c r="G500" s="139" t="s">
        <v>727</v>
      </c>
      <c r="H500" s="161"/>
      <c r="I500" s="141"/>
      <c r="J500" s="142">
        <f t="shared" si="150"/>
        <v>0</v>
      </c>
      <c r="K500" s="143"/>
      <c r="L500" s="28"/>
      <c r="M500" s="144" t="s">
        <v>1</v>
      </c>
      <c r="N500" s="145" t="s">
        <v>38</v>
      </c>
      <c r="P500" s="146">
        <f t="shared" si="151"/>
        <v>0</v>
      </c>
      <c r="Q500" s="146">
        <v>0</v>
      </c>
      <c r="R500" s="146">
        <f t="shared" si="152"/>
        <v>0</v>
      </c>
      <c r="S500" s="146">
        <v>0</v>
      </c>
      <c r="T500" s="147">
        <f t="shared" si="153"/>
        <v>0</v>
      </c>
      <c r="AR500" s="148" t="s">
        <v>163</v>
      </c>
      <c r="AT500" s="148" t="s">
        <v>159</v>
      </c>
      <c r="AU500" s="148" t="s">
        <v>80</v>
      </c>
      <c r="AY500" s="13" t="s">
        <v>157</v>
      </c>
      <c r="BE500" s="149">
        <f t="shared" si="154"/>
        <v>0</v>
      </c>
      <c r="BF500" s="149">
        <f t="shared" si="155"/>
        <v>0</v>
      </c>
      <c r="BG500" s="149">
        <f t="shared" si="156"/>
        <v>0</v>
      </c>
      <c r="BH500" s="149">
        <f t="shared" si="157"/>
        <v>0</v>
      </c>
      <c r="BI500" s="149">
        <f t="shared" si="158"/>
        <v>0</v>
      </c>
      <c r="BJ500" s="13" t="s">
        <v>164</v>
      </c>
      <c r="BK500" s="149">
        <f t="shared" si="159"/>
        <v>0</v>
      </c>
      <c r="BL500" s="13" t="s">
        <v>163</v>
      </c>
      <c r="BM500" s="148" t="s">
        <v>3071</v>
      </c>
    </row>
    <row r="501" spans="2:65" s="1" customFormat="1" ht="16.5" customHeight="1">
      <c r="B501" s="135"/>
      <c r="C501" s="136" t="s">
        <v>788</v>
      </c>
      <c r="D501" s="136" t="s">
        <v>159</v>
      </c>
      <c r="E501" s="137" t="s">
        <v>3072</v>
      </c>
      <c r="F501" s="138" t="s">
        <v>2623</v>
      </c>
      <c r="G501" s="139" t="s">
        <v>727</v>
      </c>
      <c r="H501" s="161"/>
      <c r="I501" s="141"/>
      <c r="J501" s="142">
        <f t="shared" si="150"/>
        <v>0</v>
      </c>
      <c r="K501" s="143"/>
      <c r="L501" s="28"/>
      <c r="M501" s="144" t="s">
        <v>1</v>
      </c>
      <c r="N501" s="145" t="s">
        <v>38</v>
      </c>
      <c r="P501" s="146">
        <f t="shared" si="151"/>
        <v>0</v>
      </c>
      <c r="Q501" s="146">
        <v>0</v>
      </c>
      <c r="R501" s="146">
        <f t="shared" si="152"/>
        <v>0</v>
      </c>
      <c r="S501" s="146">
        <v>0</v>
      </c>
      <c r="T501" s="147">
        <f t="shared" si="153"/>
        <v>0</v>
      </c>
      <c r="AR501" s="148" t="s">
        <v>163</v>
      </c>
      <c r="AT501" s="148" t="s">
        <v>159</v>
      </c>
      <c r="AU501" s="148" t="s">
        <v>80</v>
      </c>
      <c r="AY501" s="13" t="s">
        <v>157</v>
      </c>
      <c r="BE501" s="149">
        <f t="shared" si="154"/>
        <v>0</v>
      </c>
      <c r="BF501" s="149">
        <f t="shared" si="155"/>
        <v>0</v>
      </c>
      <c r="BG501" s="149">
        <f t="shared" si="156"/>
        <v>0</v>
      </c>
      <c r="BH501" s="149">
        <f t="shared" si="157"/>
        <v>0</v>
      </c>
      <c r="BI501" s="149">
        <f t="shared" si="158"/>
        <v>0</v>
      </c>
      <c r="BJ501" s="13" t="s">
        <v>164</v>
      </c>
      <c r="BK501" s="149">
        <f t="shared" si="159"/>
        <v>0</v>
      </c>
      <c r="BL501" s="13" t="s">
        <v>163</v>
      </c>
      <c r="BM501" s="148" t="s">
        <v>3073</v>
      </c>
    </row>
    <row r="502" spans="2:65" s="11" customFormat="1" ht="25.9" customHeight="1">
      <c r="B502" s="123"/>
      <c r="D502" s="124" t="s">
        <v>71</v>
      </c>
      <c r="E502" s="125" t="s">
        <v>3074</v>
      </c>
      <c r="F502" s="125" t="s">
        <v>3075</v>
      </c>
      <c r="I502" s="126"/>
      <c r="J502" s="127">
        <f>BK502</f>
        <v>0</v>
      </c>
      <c r="L502" s="123"/>
      <c r="M502" s="128"/>
      <c r="P502" s="129">
        <f>SUM(P503:P509)</f>
        <v>0</v>
      </c>
      <c r="R502" s="129">
        <f>SUM(R503:R509)</f>
        <v>0</v>
      </c>
      <c r="T502" s="130">
        <f>SUM(T503:T509)</f>
        <v>0</v>
      </c>
      <c r="AR502" s="124" t="s">
        <v>80</v>
      </c>
      <c r="AT502" s="131" t="s">
        <v>71</v>
      </c>
      <c r="AU502" s="131" t="s">
        <v>72</v>
      </c>
      <c r="AY502" s="124" t="s">
        <v>157</v>
      </c>
      <c r="BK502" s="132">
        <f>SUM(BK503:BK509)</f>
        <v>0</v>
      </c>
    </row>
    <row r="503" spans="2:65" s="1" customFormat="1" ht="16.5" customHeight="1">
      <c r="B503" s="135"/>
      <c r="C503" s="136" t="s">
        <v>3076</v>
      </c>
      <c r="D503" s="136" t="s">
        <v>159</v>
      </c>
      <c r="E503" s="137" t="s">
        <v>3077</v>
      </c>
      <c r="F503" s="138" t="s">
        <v>3078</v>
      </c>
      <c r="G503" s="139" t="s">
        <v>3079</v>
      </c>
      <c r="H503" s="140">
        <v>0.15</v>
      </c>
      <c r="I503" s="141"/>
      <c r="J503" s="142">
        <f t="shared" ref="J503:J509" si="160">ROUND(I503*H503,2)</f>
        <v>0</v>
      </c>
      <c r="K503" s="143"/>
      <c r="L503" s="28"/>
      <c r="M503" s="144" t="s">
        <v>1</v>
      </c>
      <c r="N503" s="145" t="s">
        <v>38</v>
      </c>
      <c r="P503" s="146">
        <f t="shared" ref="P503:P509" si="161">O503*H503</f>
        <v>0</v>
      </c>
      <c r="Q503" s="146">
        <v>0</v>
      </c>
      <c r="R503" s="146">
        <f t="shared" ref="R503:R509" si="162">Q503*H503</f>
        <v>0</v>
      </c>
      <c r="S503" s="146">
        <v>0</v>
      </c>
      <c r="T503" s="147">
        <f t="shared" ref="T503:T509" si="163">S503*H503</f>
        <v>0</v>
      </c>
      <c r="AR503" s="148" t="s">
        <v>163</v>
      </c>
      <c r="AT503" s="148" t="s">
        <v>159</v>
      </c>
      <c r="AU503" s="148" t="s">
        <v>80</v>
      </c>
      <c r="AY503" s="13" t="s">
        <v>157</v>
      </c>
      <c r="BE503" s="149">
        <f t="shared" ref="BE503:BE509" si="164">IF(N503="základná",J503,0)</f>
        <v>0</v>
      </c>
      <c r="BF503" s="149">
        <f t="shared" ref="BF503:BF509" si="165">IF(N503="znížená",J503,0)</f>
        <v>0</v>
      </c>
      <c r="BG503" s="149">
        <f t="shared" ref="BG503:BG509" si="166">IF(N503="zákl. prenesená",J503,0)</f>
        <v>0</v>
      </c>
      <c r="BH503" s="149">
        <f t="shared" ref="BH503:BH509" si="167">IF(N503="zníž. prenesená",J503,0)</f>
        <v>0</v>
      </c>
      <c r="BI503" s="149">
        <f t="shared" ref="BI503:BI509" si="168">IF(N503="nulová",J503,0)</f>
        <v>0</v>
      </c>
      <c r="BJ503" s="13" t="s">
        <v>164</v>
      </c>
      <c r="BK503" s="149">
        <f t="shared" ref="BK503:BK509" si="169">ROUND(I503*H503,2)</f>
        <v>0</v>
      </c>
      <c r="BL503" s="13" t="s">
        <v>163</v>
      </c>
      <c r="BM503" s="148" t="s">
        <v>3080</v>
      </c>
    </row>
    <row r="504" spans="2:65" s="1" customFormat="1" ht="21.75" customHeight="1">
      <c r="B504" s="135"/>
      <c r="C504" s="136" t="s">
        <v>791</v>
      </c>
      <c r="D504" s="136" t="s">
        <v>159</v>
      </c>
      <c r="E504" s="137" t="s">
        <v>3081</v>
      </c>
      <c r="F504" s="138" t="s">
        <v>3082</v>
      </c>
      <c r="G504" s="139" t="s">
        <v>162</v>
      </c>
      <c r="H504" s="140">
        <v>20</v>
      </c>
      <c r="I504" s="141"/>
      <c r="J504" s="142">
        <f t="shared" si="160"/>
        <v>0</v>
      </c>
      <c r="K504" s="143"/>
      <c r="L504" s="28"/>
      <c r="M504" s="144" t="s">
        <v>1</v>
      </c>
      <c r="N504" s="145" t="s">
        <v>38</v>
      </c>
      <c r="P504" s="146">
        <f t="shared" si="161"/>
        <v>0</v>
      </c>
      <c r="Q504" s="146">
        <v>0</v>
      </c>
      <c r="R504" s="146">
        <f t="shared" si="162"/>
        <v>0</v>
      </c>
      <c r="S504" s="146">
        <v>0</v>
      </c>
      <c r="T504" s="147">
        <f t="shared" si="163"/>
        <v>0</v>
      </c>
      <c r="AR504" s="148" t="s">
        <v>163</v>
      </c>
      <c r="AT504" s="148" t="s">
        <v>159</v>
      </c>
      <c r="AU504" s="148" t="s">
        <v>80</v>
      </c>
      <c r="AY504" s="13" t="s">
        <v>157</v>
      </c>
      <c r="BE504" s="149">
        <f t="shared" si="164"/>
        <v>0</v>
      </c>
      <c r="BF504" s="149">
        <f t="shared" si="165"/>
        <v>0</v>
      </c>
      <c r="BG504" s="149">
        <f t="shared" si="166"/>
        <v>0</v>
      </c>
      <c r="BH504" s="149">
        <f t="shared" si="167"/>
        <v>0</v>
      </c>
      <c r="BI504" s="149">
        <f t="shared" si="168"/>
        <v>0</v>
      </c>
      <c r="BJ504" s="13" t="s">
        <v>164</v>
      </c>
      <c r="BK504" s="149">
        <f t="shared" si="169"/>
        <v>0</v>
      </c>
      <c r="BL504" s="13" t="s">
        <v>163</v>
      </c>
      <c r="BM504" s="148" t="s">
        <v>3083</v>
      </c>
    </row>
    <row r="505" spans="2:65" s="1" customFormat="1" ht="16.5" customHeight="1">
      <c r="B505" s="135"/>
      <c r="C505" s="136" t="s">
        <v>3084</v>
      </c>
      <c r="D505" s="136" t="s">
        <v>159</v>
      </c>
      <c r="E505" s="137" t="s">
        <v>3085</v>
      </c>
      <c r="F505" s="138" t="s">
        <v>3086</v>
      </c>
      <c r="G505" s="139" t="s">
        <v>311</v>
      </c>
      <c r="H505" s="140">
        <v>20</v>
      </c>
      <c r="I505" s="141"/>
      <c r="J505" s="142">
        <f t="shared" si="160"/>
        <v>0</v>
      </c>
      <c r="K505" s="143"/>
      <c r="L505" s="28"/>
      <c r="M505" s="144" t="s">
        <v>1</v>
      </c>
      <c r="N505" s="145" t="s">
        <v>38</v>
      </c>
      <c r="P505" s="146">
        <f t="shared" si="161"/>
        <v>0</v>
      </c>
      <c r="Q505" s="146">
        <v>0</v>
      </c>
      <c r="R505" s="146">
        <f t="shared" si="162"/>
        <v>0</v>
      </c>
      <c r="S505" s="146">
        <v>0</v>
      </c>
      <c r="T505" s="147">
        <f t="shared" si="163"/>
        <v>0</v>
      </c>
      <c r="AR505" s="148" t="s">
        <v>163</v>
      </c>
      <c r="AT505" s="148" t="s">
        <v>159</v>
      </c>
      <c r="AU505" s="148" t="s">
        <v>80</v>
      </c>
      <c r="AY505" s="13" t="s">
        <v>157</v>
      </c>
      <c r="BE505" s="149">
        <f t="shared" si="164"/>
        <v>0</v>
      </c>
      <c r="BF505" s="149">
        <f t="shared" si="165"/>
        <v>0</v>
      </c>
      <c r="BG505" s="149">
        <f t="shared" si="166"/>
        <v>0</v>
      </c>
      <c r="BH505" s="149">
        <f t="shared" si="167"/>
        <v>0</v>
      </c>
      <c r="BI505" s="149">
        <f t="shared" si="168"/>
        <v>0</v>
      </c>
      <c r="BJ505" s="13" t="s">
        <v>164</v>
      </c>
      <c r="BK505" s="149">
        <f t="shared" si="169"/>
        <v>0</v>
      </c>
      <c r="BL505" s="13" t="s">
        <v>163</v>
      </c>
      <c r="BM505" s="148" t="s">
        <v>3087</v>
      </c>
    </row>
    <row r="506" spans="2:65" s="1" customFormat="1" ht="24.2" customHeight="1">
      <c r="B506" s="135"/>
      <c r="C506" s="136" t="s">
        <v>795</v>
      </c>
      <c r="D506" s="136" t="s">
        <v>159</v>
      </c>
      <c r="E506" s="137" t="s">
        <v>3088</v>
      </c>
      <c r="F506" s="138" t="s">
        <v>3089</v>
      </c>
      <c r="G506" s="139" t="s">
        <v>311</v>
      </c>
      <c r="H506" s="140">
        <v>90</v>
      </c>
      <c r="I506" s="141"/>
      <c r="J506" s="142">
        <f t="shared" si="160"/>
        <v>0</v>
      </c>
      <c r="K506" s="143"/>
      <c r="L506" s="28"/>
      <c r="M506" s="144" t="s">
        <v>1</v>
      </c>
      <c r="N506" s="145" t="s">
        <v>38</v>
      </c>
      <c r="P506" s="146">
        <f t="shared" si="161"/>
        <v>0</v>
      </c>
      <c r="Q506" s="146">
        <v>0</v>
      </c>
      <c r="R506" s="146">
        <f t="shared" si="162"/>
        <v>0</v>
      </c>
      <c r="S506" s="146">
        <v>0</v>
      </c>
      <c r="T506" s="147">
        <f t="shared" si="163"/>
        <v>0</v>
      </c>
      <c r="AR506" s="148" t="s">
        <v>163</v>
      </c>
      <c r="AT506" s="148" t="s">
        <v>159</v>
      </c>
      <c r="AU506" s="148" t="s">
        <v>80</v>
      </c>
      <c r="AY506" s="13" t="s">
        <v>157</v>
      </c>
      <c r="BE506" s="149">
        <f t="shared" si="164"/>
        <v>0</v>
      </c>
      <c r="BF506" s="149">
        <f t="shared" si="165"/>
        <v>0</v>
      </c>
      <c r="BG506" s="149">
        <f t="shared" si="166"/>
        <v>0</v>
      </c>
      <c r="BH506" s="149">
        <f t="shared" si="167"/>
        <v>0</v>
      </c>
      <c r="BI506" s="149">
        <f t="shared" si="168"/>
        <v>0</v>
      </c>
      <c r="BJ506" s="13" t="s">
        <v>164</v>
      </c>
      <c r="BK506" s="149">
        <f t="shared" si="169"/>
        <v>0</v>
      </c>
      <c r="BL506" s="13" t="s">
        <v>163</v>
      </c>
      <c r="BM506" s="148" t="s">
        <v>2680</v>
      </c>
    </row>
    <row r="507" spans="2:65" s="1" customFormat="1" ht="16.5" customHeight="1">
      <c r="B507" s="135"/>
      <c r="C507" s="136" t="s">
        <v>3090</v>
      </c>
      <c r="D507" s="136" t="s">
        <v>159</v>
      </c>
      <c r="E507" s="137" t="s">
        <v>3091</v>
      </c>
      <c r="F507" s="138" t="s">
        <v>3092</v>
      </c>
      <c r="G507" s="139" t="s">
        <v>300</v>
      </c>
      <c r="H507" s="140">
        <v>6</v>
      </c>
      <c r="I507" s="141"/>
      <c r="J507" s="142">
        <f t="shared" si="160"/>
        <v>0</v>
      </c>
      <c r="K507" s="143"/>
      <c r="L507" s="28"/>
      <c r="M507" s="144" t="s">
        <v>1</v>
      </c>
      <c r="N507" s="145" t="s">
        <v>38</v>
      </c>
      <c r="P507" s="146">
        <f t="shared" si="161"/>
        <v>0</v>
      </c>
      <c r="Q507" s="146">
        <v>0</v>
      </c>
      <c r="R507" s="146">
        <f t="shared" si="162"/>
        <v>0</v>
      </c>
      <c r="S507" s="146">
        <v>0</v>
      </c>
      <c r="T507" s="147">
        <f t="shared" si="163"/>
        <v>0</v>
      </c>
      <c r="AR507" s="148" t="s">
        <v>163</v>
      </c>
      <c r="AT507" s="148" t="s">
        <v>159</v>
      </c>
      <c r="AU507" s="148" t="s">
        <v>80</v>
      </c>
      <c r="AY507" s="13" t="s">
        <v>157</v>
      </c>
      <c r="BE507" s="149">
        <f t="shared" si="164"/>
        <v>0</v>
      </c>
      <c r="BF507" s="149">
        <f t="shared" si="165"/>
        <v>0</v>
      </c>
      <c r="BG507" s="149">
        <f t="shared" si="166"/>
        <v>0</v>
      </c>
      <c r="BH507" s="149">
        <f t="shared" si="167"/>
        <v>0</v>
      </c>
      <c r="BI507" s="149">
        <f t="shared" si="168"/>
        <v>0</v>
      </c>
      <c r="BJ507" s="13" t="s">
        <v>164</v>
      </c>
      <c r="BK507" s="149">
        <f t="shared" si="169"/>
        <v>0</v>
      </c>
      <c r="BL507" s="13" t="s">
        <v>163</v>
      </c>
      <c r="BM507" s="148" t="s">
        <v>3093</v>
      </c>
    </row>
    <row r="508" spans="2:65" s="1" customFormat="1" ht="16.5" customHeight="1">
      <c r="B508" s="135"/>
      <c r="C508" s="136" t="s">
        <v>798</v>
      </c>
      <c r="D508" s="136" t="s">
        <v>159</v>
      </c>
      <c r="E508" s="137" t="s">
        <v>3094</v>
      </c>
      <c r="F508" s="138" t="s">
        <v>3095</v>
      </c>
      <c r="G508" s="139" t="s">
        <v>311</v>
      </c>
      <c r="H508" s="140">
        <v>90</v>
      </c>
      <c r="I508" s="141"/>
      <c r="J508" s="142">
        <f t="shared" si="160"/>
        <v>0</v>
      </c>
      <c r="K508" s="143"/>
      <c r="L508" s="28"/>
      <c r="M508" s="144" t="s">
        <v>1</v>
      </c>
      <c r="N508" s="145" t="s">
        <v>38</v>
      </c>
      <c r="P508" s="146">
        <f t="shared" si="161"/>
        <v>0</v>
      </c>
      <c r="Q508" s="146">
        <v>0</v>
      </c>
      <c r="R508" s="146">
        <f t="shared" si="162"/>
        <v>0</v>
      </c>
      <c r="S508" s="146">
        <v>0</v>
      </c>
      <c r="T508" s="147">
        <f t="shared" si="163"/>
        <v>0</v>
      </c>
      <c r="AR508" s="148" t="s">
        <v>163</v>
      </c>
      <c r="AT508" s="148" t="s">
        <v>159</v>
      </c>
      <c r="AU508" s="148" t="s">
        <v>80</v>
      </c>
      <c r="AY508" s="13" t="s">
        <v>157</v>
      </c>
      <c r="BE508" s="149">
        <f t="shared" si="164"/>
        <v>0</v>
      </c>
      <c r="BF508" s="149">
        <f t="shared" si="165"/>
        <v>0</v>
      </c>
      <c r="BG508" s="149">
        <f t="shared" si="166"/>
        <v>0</v>
      </c>
      <c r="BH508" s="149">
        <f t="shared" si="167"/>
        <v>0</v>
      </c>
      <c r="BI508" s="149">
        <f t="shared" si="168"/>
        <v>0</v>
      </c>
      <c r="BJ508" s="13" t="s">
        <v>164</v>
      </c>
      <c r="BK508" s="149">
        <f t="shared" si="169"/>
        <v>0</v>
      </c>
      <c r="BL508" s="13" t="s">
        <v>163</v>
      </c>
      <c r="BM508" s="148" t="s">
        <v>729</v>
      </c>
    </row>
    <row r="509" spans="2:65" s="1" customFormat="1" ht="16.5" customHeight="1">
      <c r="B509" s="135"/>
      <c r="C509" s="136" t="s">
        <v>3096</v>
      </c>
      <c r="D509" s="136" t="s">
        <v>159</v>
      </c>
      <c r="E509" s="137" t="s">
        <v>3097</v>
      </c>
      <c r="F509" s="138" t="s">
        <v>3098</v>
      </c>
      <c r="G509" s="139" t="s">
        <v>162</v>
      </c>
      <c r="H509" s="140">
        <v>30</v>
      </c>
      <c r="I509" s="141"/>
      <c r="J509" s="142">
        <f t="shared" si="160"/>
        <v>0</v>
      </c>
      <c r="K509" s="143"/>
      <c r="L509" s="28"/>
      <c r="M509" s="144" t="s">
        <v>1</v>
      </c>
      <c r="N509" s="145" t="s">
        <v>38</v>
      </c>
      <c r="P509" s="146">
        <f t="shared" si="161"/>
        <v>0</v>
      </c>
      <c r="Q509" s="146">
        <v>0</v>
      </c>
      <c r="R509" s="146">
        <f t="shared" si="162"/>
        <v>0</v>
      </c>
      <c r="S509" s="146">
        <v>0</v>
      </c>
      <c r="T509" s="147">
        <f t="shared" si="163"/>
        <v>0</v>
      </c>
      <c r="AR509" s="148" t="s">
        <v>163</v>
      </c>
      <c r="AT509" s="148" t="s">
        <v>159</v>
      </c>
      <c r="AU509" s="148" t="s">
        <v>80</v>
      </c>
      <c r="AY509" s="13" t="s">
        <v>157</v>
      </c>
      <c r="BE509" s="149">
        <f t="shared" si="164"/>
        <v>0</v>
      </c>
      <c r="BF509" s="149">
        <f t="shared" si="165"/>
        <v>0</v>
      </c>
      <c r="BG509" s="149">
        <f t="shared" si="166"/>
        <v>0</v>
      </c>
      <c r="BH509" s="149">
        <f t="shared" si="167"/>
        <v>0</v>
      </c>
      <c r="BI509" s="149">
        <f t="shared" si="168"/>
        <v>0</v>
      </c>
      <c r="BJ509" s="13" t="s">
        <v>164</v>
      </c>
      <c r="BK509" s="149">
        <f t="shared" si="169"/>
        <v>0</v>
      </c>
      <c r="BL509" s="13" t="s">
        <v>163</v>
      </c>
      <c r="BM509" s="148" t="s">
        <v>3099</v>
      </c>
    </row>
    <row r="510" spans="2:65" s="11" customFormat="1" ht="25.9" customHeight="1">
      <c r="B510" s="123"/>
      <c r="D510" s="124" t="s">
        <v>71</v>
      </c>
      <c r="E510" s="125" t="s">
        <v>3100</v>
      </c>
      <c r="F510" s="125" t="s">
        <v>3101</v>
      </c>
      <c r="I510" s="126"/>
      <c r="J510" s="127">
        <f>BK510</f>
        <v>0</v>
      </c>
      <c r="L510" s="123"/>
      <c r="M510" s="128"/>
      <c r="P510" s="129">
        <f>SUM(P511:P513)</f>
        <v>0</v>
      </c>
      <c r="R510" s="129">
        <f>SUM(R511:R513)</f>
        <v>0</v>
      </c>
      <c r="T510" s="130">
        <f>SUM(T511:T513)</f>
        <v>0</v>
      </c>
      <c r="AR510" s="124" t="s">
        <v>80</v>
      </c>
      <c r="AT510" s="131" t="s">
        <v>71</v>
      </c>
      <c r="AU510" s="131" t="s">
        <v>72</v>
      </c>
      <c r="AY510" s="124" t="s">
        <v>157</v>
      </c>
      <c r="BK510" s="132">
        <f>SUM(BK511:BK513)</f>
        <v>0</v>
      </c>
    </row>
    <row r="511" spans="2:65" s="1" customFormat="1" ht="16.5" customHeight="1">
      <c r="B511" s="135"/>
      <c r="C511" s="136" t="s">
        <v>802</v>
      </c>
      <c r="D511" s="136" t="s">
        <v>159</v>
      </c>
      <c r="E511" s="137" t="s">
        <v>3102</v>
      </c>
      <c r="F511" s="138" t="s">
        <v>3103</v>
      </c>
      <c r="G511" s="139" t="s">
        <v>311</v>
      </c>
      <c r="H511" s="140">
        <v>3600</v>
      </c>
      <c r="I511" s="141"/>
      <c r="J511" s="142">
        <f>ROUND(I511*H511,2)</f>
        <v>0</v>
      </c>
      <c r="K511" s="143"/>
      <c r="L511" s="28"/>
      <c r="M511" s="144" t="s">
        <v>1</v>
      </c>
      <c r="N511" s="145" t="s">
        <v>38</v>
      </c>
      <c r="P511" s="146">
        <f>O511*H511</f>
        <v>0</v>
      </c>
      <c r="Q511" s="146">
        <v>0</v>
      </c>
      <c r="R511" s="146">
        <f>Q511*H511</f>
        <v>0</v>
      </c>
      <c r="S511" s="146">
        <v>0</v>
      </c>
      <c r="T511" s="147">
        <f>S511*H511</f>
        <v>0</v>
      </c>
      <c r="AR511" s="148" t="s">
        <v>163</v>
      </c>
      <c r="AT511" s="148" t="s">
        <v>159</v>
      </c>
      <c r="AU511" s="148" t="s">
        <v>80</v>
      </c>
      <c r="AY511" s="13" t="s">
        <v>157</v>
      </c>
      <c r="BE511" s="149">
        <f>IF(N511="základná",J511,0)</f>
        <v>0</v>
      </c>
      <c r="BF511" s="149">
        <f>IF(N511="znížená",J511,0)</f>
        <v>0</v>
      </c>
      <c r="BG511" s="149">
        <f>IF(N511="zákl. prenesená",J511,0)</f>
        <v>0</v>
      </c>
      <c r="BH511" s="149">
        <f>IF(N511="zníž. prenesená",J511,0)</f>
        <v>0</v>
      </c>
      <c r="BI511" s="149">
        <f>IF(N511="nulová",J511,0)</f>
        <v>0</v>
      </c>
      <c r="BJ511" s="13" t="s">
        <v>164</v>
      </c>
      <c r="BK511" s="149">
        <f>ROUND(I511*H511,2)</f>
        <v>0</v>
      </c>
      <c r="BL511" s="13" t="s">
        <v>163</v>
      </c>
      <c r="BM511" s="148" t="s">
        <v>3104</v>
      </c>
    </row>
    <row r="512" spans="2:65" s="1" customFormat="1" ht="16.5" customHeight="1">
      <c r="B512" s="135"/>
      <c r="C512" s="136" t="s">
        <v>3105</v>
      </c>
      <c r="D512" s="136" t="s">
        <v>159</v>
      </c>
      <c r="E512" s="137" t="s">
        <v>3106</v>
      </c>
      <c r="F512" s="138" t="s">
        <v>3107</v>
      </c>
      <c r="G512" s="139" t="s">
        <v>311</v>
      </c>
      <c r="H512" s="140">
        <v>50</v>
      </c>
      <c r="I512" s="141"/>
      <c r="J512" s="142">
        <f>ROUND(I512*H512,2)</f>
        <v>0</v>
      </c>
      <c r="K512" s="143"/>
      <c r="L512" s="28"/>
      <c r="M512" s="144" t="s">
        <v>1</v>
      </c>
      <c r="N512" s="145" t="s">
        <v>38</v>
      </c>
      <c r="P512" s="146">
        <f>O512*H512</f>
        <v>0</v>
      </c>
      <c r="Q512" s="146">
        <v>0</v>
      </c>
      <c r="R512" s="146">
        <f>Q512*H512</f>
        <v>0</v>
      </c>
      <c r="S512" s="146">
        <v>0</v>
      </c>
      <c r="T512" s="147">
        <f>S512*H512</f>
        <v>0</v>
      </c>
      <c r="AR512" s="148" t="s">
        <v>163</v>
      </c>
      <c r="AT512" s="148" t="s">
        <v>159</v>
      </c>
      <c r="AU512" s="148" t="s">
        <v>80</v>
      </c>
      <c r="AY512" s="13" t="s">
        <v>157</v>
      </c>
      <c r="BE512" s="149">
        <f>IF(N512="základná",J512,0)</f>
        <v>0</v>
      </c>
      <c r="BF512" s="149">
        <f>IF(N512="znížená",J512,0)</f>
        <v>0</v>
      </c>
      <c r="BG512" s="149">
        <f>IF(N512="zákl. prenesená",J512,0)</f>
        <v>0</v>
      </c>
      <c r="BH512" s="149">
        <f>IF(N512="zníž. prenesená",J512,0)</f>
        <v>0</v>
      </c>
      <c r="BI512" s="149">
        <f>IF(N512="nulová",J512,0)</f>
        <v>0</v>
      </c>
      <c r="BJ512" s="13" t="s">
        <v>164</v>
      </c>
      <c r="BK512" s="149">
        <f>ROUND(I512*H512,2)</f>
        <v>0</v>
      </c>
      <c r="BL512" s="13" t="s">
        <v>163</v>
      </c>
      <c r="BM512" s="148" t="s">
        <v>3108</v>
      </c>
    </row>
    <row r="513" spans="2:65" s="1" customFormat="1" ht="21.75" customHeight="1">
      <c r="B513" s="135"/>
      <c r="C513" s="136" t="s">
        <v>805</v>
      </c>
      <c r="D513" s="136" t="s">
        <v>159</v>
      </c>
      <c r="E513" s="137" t="s">
        <v>3109</v>
      </c>
      <c r="F513" s="138" t="s">
        <v>3110</v>
      </c>
      <c r="G513" s="139" t="s">
        <v>300</v>
      </c>
      <c r="H513" s="140">
        <v>1500</v>
      </c>
      <c r="I513" s="141"/>
      <c r="J513" s="142">
        <f>ROUND(I513*H513,2)</f>
        <v>0</v>
      </c>
      <c r="K513" s="143"/>
      <c r="L513" s="28"/>
      <c r="M513" s="144" t="s">
        <v>1</v>
      </c>
      <c r="N513" s="145" t="s">
        <v>38</v>
      </c>
      <c r="P513" s="146">
        <f>O513*H513</f>
        <v>0</v>
      </c>
      <c r="Q513" s="146">
        <v>0</v>
      </c>
      <c r="R513" s="146">
        <f>Q513*H513</f>
        <v>0</v>
      </c>
      <c r="S513" s="146">
        <v>0</v>
      </c>
      <c r="T513" s="147">
        <f>S513*H513</f>
        <v>0</v>
      </c>
      <c r="AR513" s="148" t="s">
        <v>163</v>
      </c>
      <c r="AT513" s="148" t="s">
        <v>159</v>
      </c>
      <c r="AU513" s="148" t="s">
        <v>80</v>
      </c>
      <c r="AY513" s="13" t="s">
        <v>157</v>
      </c>
      <c r="BE513" s="149">
        <f>IF(N513="základná",J513,0)</f>
        <v>0</v>
      </c>
      <c r="BF513" s="149">
        <f>IF(N513="znížená",J513,0)</f>
        <v>0</v>
      </c>
      <c r="BG513" s="149">
        <f>IF(N513="zákl. prenesená",J513,0)</f>
        <v>0</v>
      </c>
      <c r="BH513" s="149">
        <f>IF(N513="zníž. prenesená",J513,0)</f>
        <v>0</v>
      </c>
      <c r="BI513" s="149">
        <f>IF(N513="nulová",J513,0)</f>
        <v>0</v>
      </c>
      <c r="BJ513" s="13" t="s">
        <v>164</v>
      </c>
      <c r="BK513" s="149">
        <f>ROUND(I513*H513,2)</f>
        <v>0</v>
      </c>
      <c r="BL513" s="13" t="s">
        <v>163</v>
      </c>
      <c r="BM513" s="148" t="s">
        <v>3111</v>
      </c>
    </row>
    <row r="514" spans="2:65" s="11" customFormat="1" ht="25.9" customHeight="1">
      <c r="B514" s="123"/>
      <c r="D514" s="124" t="s">
        <v>71</v>
      </c>
      <c r="E514" s="125" t="s">
        <v>3112</v>
      </c>
      <c r="F514" s="125" t="s">
        <v>3113</v>
      </c>
      <c r="I514" s="126"/>
      <c r="J514" s="127">
        <f>BK514</f>
        <v>0</v>
      </c>
      <c r="L514" s="123"/>
      <c r="M514" s="128"/>
      <c r="P514" s="129">
        <f>SUM(P515:P524)</f>
        <v>0</v>
      </c>
      <c r="R514" s="129">
        <f>SUM(R515:R524)</f>
        <v>0</v>
      </c>
      <c r="T514" s="130">
        <f>SUM(T515:T524)</f>
        <v>0</v>
      </c>
      <c r="AR514" s="124" t="s">
        <v>80</v>
      </c>
      <c r="AT514" s="131" t="s">
        <v>71</v>
      </c>
      <c r="AU514" s="131" t="s">
        <v>72</v>
      </c>
      <c r="AY514" s="124" t="s">
        <v>157</v>
      </c>
      <c r="BK514" s="132">
        <f>SUM(BK515:BK524)</f>
        <v>0</v>
      </c>
    </row>
    <row r="515" spans="2:65" s="1" customFormat="1" ht="16.5" customHeight="1">
      <c r="B515" s="135"/>
      <c r="C515" s="136" t="s">
        <v>3114</v>
      </c>
      <c r="D515" s="136" t="s">
        <v>159</v>
      </c>
      <c r="E515" s="137" t="s">
        <v>3115</v>
      </c>
      <c r="F515" s="138" t="s">
        <v>3116</v>
      </c>
      <c r="G515" s="139" t="s">
        <v>661</v>
      </c>
      <c r="H515" s="140">
        <v>7</v>
      </c>
      <c r="I515" s="141"/>
      <c r="J515" s="142">
        <f t="shared" ref="J515:J524" si="170">ROUND(I515*H515,2)</f>
        <v>0</v>
      </c>
      <c r="K515" s="143"/>
      <c r="L515" s="28"/>
      <c r="M515" s="144" t="s">
        <v>1</v>
      </c>
      <c r="N515" s="145" t="s">
        <v>38</v>
      </c>
      <c r="P515" s="146">
        <f t="shared" ref="P515:P524" si="171">O515*H515</f>
        <v>0</v>
      </c>
      <c r="Q515" s="146">
        <v>0</v>
      </c>
      <c r="R515" s="146">
        <f t="shared" ref="R515:R524" si="172">Q515*H515</f>
        <v>0</v>
      </c>
      <c r="S515" s="146">
        <v>0</v>
      </c>
      <c r="T515" s="147">
        <f t="shared" ref="T515:T524" si="173">S515*H515</f>
        <v>0</v>
      </c>
      <c r="AR515" s="148" t="s">
        <v>163</v>
      </c>
      <c r="AT515" s="148" t="s">
        <v>159</v>
      </c>
      <c r="AU515" s="148" t="s">
        <v>80</v>
      </c>
      <c r="AY515" s="13" t="s">
        <v>157</v>
      </c>
      <c r="BE515" s="149">
        <f t="shared" ref="BE515:BE524" si="174">IF(N515="základná",J515,0)</f>
        <v>0</v>
      </c>
      <c r="BF515" s="149">
        <f t="shared" ref="BF515:BF524" si="175">IF(N515="znížená",J515,0)</f>
        <v>0</v>
      </c>
      <c r="BG515" s="149">
        <f t="shared" ref="BG515:BG524" si="176">IF(N515="zákl. prenesená",J515,0)</f>
        <v>0</v>
      </c>
      <c r="BH515" s="149">
        <f t="shared" ref="BH515:BH524" si="177">IF(N515="zníž. prenesená",J515,0)</f>
        <v>0</v>
      </c>
      <c r="BI515" s="149">
        <f t="shared" ref="BI515:BI524" si="178">IF(N515="nulová",J515,0)</f>
        <v>0</v>
      </c>
      <c r="BJ515" s="13" t="s">
        <v>164</v>
      </c>
      <c r="BK515" s="149">
        <f t="shared" ref="BK515:BK524" si="179">ROUND(I515*H515,2)</f>
        <v>0</v>
      </c>
      <c r="BL515" s="13" t="s">
        <v>163</v>
      </c>
      <c r="BM515" s="148" t="s">
        <v>1466</v>
      </c>
    </row>
    <row r="516" spans="2:65" s="1" customFormat="1" ht="16.5" customHeight="1">
      <c r="B516" s="135"/>
      <c r="C516" s="136" t="s">
        <v>809</v>
      </c>
      <c r="D516" s="136" t="s">
        <v>159</v>
      </c>
      <c r="E516" s="137" t="s">
        <v>3117</v>
      </c>
      <c r="F516" s="138" t="s">
        <v>3118</v>
      </c>
      <c r="G516" s="139" t="s">
        <v>661</v>
      </c>
      <c r="H516" s="140">
        <v>2</v>
      </c>
      <c r="I516" s="141"/>
      <c r="J516" s="142">
        <f t="shared" si="170"/>
        <v>0</v>
      </c>
      <c r="K516" s="143"/>
      <c r="L516" s="28"/>
      <c r="M516" s="144" t="s">
        <v>1</v>
      </c>
      <c r="N516" s="145" t="s">
        <v>38</v>
      </c>
      <c r="P516" s="146">
        <f t="shared" si="171"/>
        <v>0</v>
      </c>
      <c r="Q516" s="146">
        <v>0</v>
      </c>
      <c r="R516" s="146">
        <f t="shared" si="172"/>
        <v>0</v>
      </c>
      <c r="S516" s="146">
        <v>0</v>
      </c>
      <c r="T516" s="147">
        <f t="shared" si="173"/>
        <v>0</v>
      </c>
      <c r="AR516" s="148" t="s">
        <v>163</v>
      </c>
      <c r="AT516" s="148" t="s">
        <v>159</v>
      </c>
      <c r="AU516" s="148" t="s">
        <v>80</v>
      </c>
      <c r="AY516" s="13" t="s">
        <v>157</v>
      </c>
      <c r="BE516" s="149">
        <f t="shared" si="174"/>
        <v>0</v>
      </c>
      <c r="BF516" s="149">
        <f t="shared" si="175"/>
        <v>0</v>
      </c>
      <c r="BG516" s="149">
        <f t="shared" si="176"/>
        <v>0</v>
      </c>
      <c r="BH516" s="149">
        <f t="shared" si="177"/>
        <v>0</v>
      </c>
      <c r="BI516" s="149">
        <f t="shared" si="178"/>
        <v>0</v>
      </c>
      <c r="BJ516" s="13" t="s">
        <v>164</v>
      </c>
      <c r="BK516" s="149">
        <f t="shared" si="179"/>
        <v>0</v>
      </c>
      <c r="BL516" s="13" t="s">
        <v>163</v>
      </c>
      <c r="BM516" s="148" t="s">
        <v>1541</v>
      </c>
    </row>
    <row r="517" spans="2:65" s="1" customFormat="1" ht="16.5" customHeight="1">
      <c r="B517" s="135"/>
      <c r="C517" s="136" t="s">
        <v>3119</v>
      </c>
      <c r="D517" s="136" t="s">
        <v>159</v>
      </c>
      <c r="E517" s="137" t="s">
        <v>3120</v>
      </c>
      <c r="F517" s="138" t="s">
        <v>3121</v>
      </c>
      <c r="G517" s="139" t="s">
        <v>661</v>
      </c>
      <c r="H517" s="140">
        <v>10</v>
      </c>
      <c r="I517" s="141"/>
      <c r="J517" s="142">
        <f t="shared" si="170"/>
        <v>0</v>
      </c>
      <c r="K517" s="143"/>
      <c r="L517" s="28"/>
      <c r="M517" s="144" t="s">
        <v>1</v>
      </c>
      <c r="N517" s="145" t="s">
        <v>38</v>
      </c>
      <c r="P517" s="146">
        <f t="shared" si="171"/>
        <v>0</v>
      </c>
      <c r="Q517" s="146">
        <v>0</v>
      </c>
      <c r="R517" s="146">
        <f t="shared" si="172"/>
        <v>0</v>
      </c>
      <c r="S517" s="146">
        <v>0</v>
      </c>
      <c r="T517" s="147">
        <f t="shared" si="173"/>
        <v>0</v>
      </c>
      <c r="AR517" s="148" t="s">
        <v>163</v>
      </c>
      <c r="AT517" s="148" t="s">
        <v>159</v>
      </c>
      <c r="AU517" s="148" t="s">
        <v>80</v>
      </c>
      <c r="AY517" s="13" t="s">
        <v>157</v>
      </c>
      <c r="BE517" s="149">
        <f t="shared" si="174"/>
        <v>0</v>
      </c>
      <c r="BF517" s="149">
        <f t="shared" si="175"/>
        <v>0</v>
      </c>
      <c r="BG517" s="149">
        <f t="shared" si="176"/>
        <v>0</v>
      </c>
      <c r="BH517" s="149">
        <f t="shared" si="177"/>
        <v>0</v>
      </c>
      <c r="BI517" s="149">
        <f t="shared" si="178"/>
        <v>0</v>
      </c>
      <c r="BJ517" s="13" t="s">
        <v>164</v>
      </c>
      <c r="BK517" s="149">
        <f t="shared" si="179"/>
        <v>0</v>
      </c>
      <c r="BL517" s="13" t="s">
        <v>163</v>
      </c>
      <c r="BM517" s="148" t="s">
        <v>3122</v>
      </c>
    </row>
    <row r="518" spans="2:65" s="1" customFormat="1" ht="16.5" customHeight="1">
      <c r="B518" s="135"/>
      <c r="C518" s="136" t="s">
        <v>812</v>
      </c>
      <c r="D518" s="136" t="s">
        <v>159</v>
      </c>
      <c r="E518" s="137" t="s">
        <v>3123</v>
      </c>
      <c r="F518" s="138" t="s">
        <v>3124</v>
      </c>
      <c r="G518" s="139" t="s">
        <v>661</v>
      </c>
      <c r="H518" s="140">
        <v>40</v>
      </c>
      <c r="I518" s="141"/>
      <c r="J518" s="142">
        <f t="shared" si="170"/>
        <v>0</v>
      </c>
      <c r="K518" s="143"/>
      <c r="L518" s="28"/>
      <c r="M518" s="144" t="s">
        <v>1</v>
      </c>
      <c r="N518" s="145" t="s">
        <v>38</v>
      </c>
      <c r="P518" s="146">
        <f t="shared" si="171"/>
        <v>0</v>
      </c>
      <c r="Q518" s="146">
        <v>0</v>
      </c>
      <c r="R518" s="146">
        <f t="shared" si="172"/>
        <v>0</v>
      </c>
      <c r="S518" s="146">
        <v>0</v>
      </c>
      <c r="T518" s="147">
        <f t="shared" si="173"/>
        <v>0</v>
      </c>
      <c r="AR518" s="148" t="s">
        <v>163</v>
      </c>
      <c r="AT518" s="148" t="s">
        <v>159</v>
      </c>
      <c r="AU518" s="148" t="s">
        <v>80</v>
      </c>
      <c r="AY518" s="13" t="s">
        <v>157</v>
      </c>
      <c r="BE518" s="149">
        <f t="shared" si="174"/>
        <v>0</v>
      </c>
      <c r="BF518" s="149">
        <f t="shared" si="175"/>
        <v>0</v>
      </c>
      <c r="BG518" s="149">
        <f t="shared" si="176"/>
        <v>0</v>
      </c>
      <c r="BH518" s="149">
        <f t="shared" si="177"/>
        <v>0</v>
      </c>
      <c r="BI518" s="149">
        <f t="shared" si="178"/>
        <v>0</v>
      </c>
      <c r="BJ518" s="13" t="s">
        <v>164</v>
      </c>
      <c r="BK518" s="149">
        <f t="shared" si="179"/>
        <v>0</v>
      </c>
      <c r="BL518" s="13" t="s">
        <v>163</v>
      </c>
      <c r="BM518" s="148" t="s">
        <v>3125</v>
      </c>
    </row>
    <row r="519" spans="2:65" s="1" customFormat="1" ht="16.5" customHeight="1">
      <c r="B519" s="135"/>
      <c r="C519" s="136" t="s">
        <v>3126</v>
      </c>
      <c r="D519" s="136" t="s">
        <v>159</v>
      </c>
      <c r="E519" s="137" t="s">
        <v>3127</v>
      </c>
      <c r="F519" s="138" t="s">
        <v>3128</v>
      </c>
      <c r="G519" s="139" t="s">
        <v>661</v>
      </c>
      <c r="H519" s="140">
        <v>100</v>
      </c>
      <c r="I519" s="141"/>
      <c r="J519" s="142">
        <f t="shared" si="170"/>
        <v>0</v>
      </c>
      <c r="K519" s="143"/>
      <c r="L519" s="28"/>
      <c r="M519" s="144" t="s">
        <v>1</v>
      </c>
      <c r="N519" s="145" t="s">
        <v>38</v>
      </c>
      <c r="P519" s="146">
        <f t="shared" si="171"/>
        <v>0</v>
      </c>
      <c r="Q519" s="146">
        <v>0</v>
      </c>
      <c r="R519" s="146">
        <f t="shared" si="172"/>
        <v>0</v>
      </c>
      <c r="S519" s="146">
        <v>0</v>
      </c>
      <c r="T519" s="147">
        <f t="shared" si="173"/>
        <v>0</v>
      </c>
      <c r="AR519" s="148" t="s">
        <v>163</v>
      </c>
      <c r="AT519" s="148" t="s">
        <v>159</v>
      </c>
      <c r="AU519" s="148" t="s">
        <v>80</v>
      </c>
      <c r="AY519" s="13" t="s">
        <v>157</v>
      </c>
      <c r="BE519" s="149">
        <f t="shared" si="174"/>
        <v>0</v>
      </c>
      <c r="BF519" s="149">
        <f t="shared" si="175"/>
        <v>0</v>
      </c>
      <c r="BG519" s="149">
        <f t="shared" si="176"/>
        <v>0</v>
      </c>
      <c r="BH519" s="149">
        <f t="shared" si="177"/>
        <v>0</v>
      </c>
      <c r="BI519" s="149">
        <f t="shared" si="178"/>
        <v>0</v>
      </c>
      <c r="BJ519" s="13" t="s">
        <v>164</v>
      </c>
      <c r="BK519" s="149">
        <f t="shared" si="179"/>
        <v>0</v>
      </c>
      <c r="BL519" s="13" t="s">
        <v>163</v>
      </c>
      <c r="BM519" s="148" t="s">
        <v>3129</v>
      </c>
    </row>
    <row r="520" spans="2:65" s="1" customFormat="1" ht="16.5" customHeight="1">
      <c r="B520" s="135"/>
      <c r="C520" s="136" t="s">
        <v>816</v>
      </c>
      <c r="D520" s="136" t="s">
        <v>159</v>
      </c>
      <c r="E520" s="137" t="s">
        <v>3130</v>
      </c>
      <c r="F520" s="138" t="s">
        <v>3131</v>
      </c>
      <c r="G520" s="139" t="s">
        <v>661</v>
      </c>
      <c r="H520" s="140">
        <v>30</v>
      </c>
      <c r="I520" s="141"/>
      <c r="J520" s="142">
        <f t="shared" si="170"/>
        <v>0</v>
      </c>
      <c r="K520" s="143"/>
      <c r="L520" s="28"/>
      <c r="M520" s="144" t="s">
        <v>1</v>
      </c>
      <c r="N520" s="145" t="s">
        <v>38</v>
      </c>
      <c r="P520" s="146">
        <f t="shared" si="171"/>
        <v>0</v>
      </c>
      <c r="Q520" s="146">
        <v>0</v>
      </c>
      <c r="R520" s="146">
        <f t="shared" si="172"/>
        <v>0</v>
      </c>
      <c r="S520" s="146">
        <v>0</v>
      </c>
      <c r="T520" s="147">
        <f t="shared" si="173"/>
        <v>0</v>
      </c>
      <c r="AR520" s="148" t="s">
        <v>163</v>
      </c>
      <c r="AT520" s="148" t="s">
        <v>159</v>
      </c>
      <c r="AU520" s="148" t="s">
        <v>80</v>
      </c>
      <c r="AY520" s="13" t="s">
        <v>157</v>
      </c>
      <c r="BE520" s="149">
        <f t="shared" si="174"/>
        <v>0</v>
      </c>
      <c r="BF520" s="149">
        <f t="shared" si="175"/>
        <v>0</v>
      </c>
      <c r="BG520" s="149">
        <f t="shared" si="176"/>
        <v>0</v>
      </c>
      <c r="BH520" s="149">
        <f t="shared" si="177"/>
        <v>0</v>
      </c>
      <c r="BI520" s="149">
        <f t="shared" si="178"/>
        <v>0</v>
      </c>
      <c r="BJ520" s="13" t="s">
        <v>164</v>
      </c>
      <c r="BK520" s="149">
        <f t="shared" si="179"/>
        <v>0</v>
      </c>
      <c r="BL520" s="13" t="s">
        <v>163</v>
      </c>
      <c r="BM520" s="148" t="s">
        <v>2159</v>
      </c>
    </row>
    <row r="521" spans="2:65" s="1" customFormat="1" ht="16.5" customHeight="1">
      <c r="B521" s="135"/>
      <c r="C521" s="136" t="s">
        <v>3132</v>
      </c>
      <c r="D521" s="136" t="s">
        <v>159</v>
      </c>
      <c r="E521" s="137" t="s">
        <v>3133</v>
      </c>
      <c r="F521" s="138" t="s">
        <v>3134</v>
      </c>
      <c r="G521" s="139" t="s">
        <v>661</v>
      </c>
      <c r="H521" s="140">
        <v>10</v>
      </c>
      <c r="I521" s="141"/>
      <c r="J521" s="142">
        <f t="shared" si="170"/>
        <v>0</v>
      </c>
      <c r="K521" s="143"/>
      <c r="L521" s="28"/>
      <c r="M521" s="144" t="s">
        <v>1</v>
      </c>
      <c r="N521" s="145" t="s">
        <v>38</v>
      </c>
      <c r="P521" s="146">
        <f t="shared" si="171"/>
        <v>0</v>
      </c>
      <c r="Q521" s="146">
        <v>0</v>
      </c>
      <c r="R521" s="146">
        <f t="shared" si="172"/>
        <v>0</v>
      </c>
      <c r="S521" s="146">
        <v>0</v>
      </c>
      <c r="T521" s="147">
        <f t="shared" si="173"/>
        <v>0</v>
      </c>
      <c r="AR521" s="148" t="s">
        <v>163</v>
      </c>
      <c r="AT521" s="148" t="s">
        <v>159</v>
      </c>
      <c r="AU521" s="148" t="s">
        <v>80</v>
      </c>
      <c r="AY521" s="13" t="s">
        <v>157</v>
      </c>
      <c r="BE521" s="149">
        <f t="shared" si="174"/>
        <v>0</v>
      </c>
      <c r="BF521" s="149">
        <f t="shared" si="175"/>
        <v>0</v>
      </c>
      <c r="BG521" s="149">
        <f t="shared" si="176"/>
        <v>0</v>
      </c>
      <c r="BH521" s="149">
        <f t="shared" si="177"/>
        <v>0</v>
      </c>
      <c r="BI521" s="149">
        <f t="shared" si="178"/>
        <v>0</v>
      </c>
      <c r="BJ521" s="13" t="s">
        <v>164</v>
      </c>
      <c r="BK521" s="149">
        <f t="shared" si="179"/>
        <v>0</v>
      </c>
      <c r="BL521" s="13" t="s">
        <v>163</v>
      </c>
      <c r="BM521" s="148" t="s">
        <v>2127</v>
      </c>
    </row>
    <row r="522" spans="2:65" s="1" customFormat="1" ht="16.5" customHeight="1">
      <c r="B522" s="135"/>
      <c r="C522" s="136" t="s">
        <v>819</v>
      </c>
      <c r="D522" s="136" t="s">
        <v>159</v>
      </c>
      <c r="E522" s="137" t="s">
        <v>3135</v>
      </c>
      <c r="F522" s="138" t="s">
        <v>3136</v>
      </c>
      <c r="G522" s="139" t="s">
        <v>661</v>
      </c>
      <c r="H522" s="140">
        <v>4</v>
      </c>
      <c r="I522" s="141"/>
      <c r="J522" s="142">
        <f t="shared" si="170"/>
        <v>0</v>
      </c>
      <c r="K522" s="143"/>
      <c r="L522" s="28"/>
      <c r="M522" s="144" t="s">
        <v>1</v>
      </c>
      <c r="N522" s="145" t="s">
        <v>38</v>
      </c>
      <c r="P522" s="146">
        <f t="shared" si="171"/>
        <v>0</v>
      </c>
      <c r="Q522" s="146">
        <v>0</v>
      </c>
      <c r="R522" s="146">
        <f t="shared" si="172"/>
        <v>0</v>
      </c>
      <c r="S522" s="146">
        <v>0</v>
      </c>
      <c r="T522" s="147">
        <f t="shared" si="173"/>
        <v>0</v>
      </c>
      <c r="AR522" s="148" t="s">
        <v>163</v>
      </c>
      <c r="AT522" s="148" t="s">
        <v>159</v>
      </c>
      <c r="AU522" s="148" t="s">
        <v>80</v>
      </c>
      <c r="AY522" s="13" t="s">
        <v>157</v>
      </c>
      <c r="BE522" s="149">
        <f t="shared" si="174"/>
        <v>0</v>
      </c>
      <c r="BF522" s="149">
        <f t="shared" si="175"/>
        <v>0</v>
      </c>
      <c r="BG522" s="149">
        <f t="shared" si="176"/>
        <v>0</v>
      </c>
      <c r="BH522" s="149">
        <f t="shared" si="177"/>
        <v>0</v>
      </c>
      <c r="BI522" s="149">
        <f t="shared" si="178"/>
        <v>0</v>
      </c>
      <c r="BJ522" s="13" t="s">
        <v>164</v>
      </c>
      <c r="BK522" s="149">
        <f t="shared" si="179"/>
        <v>0</v>
      </c>
      <c r="BL522" s="13" t="s">
        <v>163</v>
      </c>
      <c r="BM522" s="148" t="s">
        <v>3137</v>
      </c>
    </row>
    <row r="523" spans="2:65" s="1" customFormat="1" ht="16.5" customHeight="1">
      <c r="B523" s="135"/>
      <c r="C523" s="136" t="s">
        <v>3138</v>
      </c>
      <c r="D523" s="136" t="s">
        <v>159</v>
      </c>
      <c r="E523" s="137" t="s">
        <v>3139</v>
      </c>
      <c r="F523" s="138" t="s">
        <v>3140</v>
      </c>
      <c r="G523" s="139" t="s">
        <v>661</v>
      </c>
      <c r="H523" s="140">
        <v>10</v>
      </c>
      <c r="I523" s="141"/>
      <c r="J523" s="142">
        <f t="shared" si="170"/>
        <v>0</v>
      </c>
      <c r="K523" s="143"/>
      <c r="L523" s="28"/>
      <c r="M523" s="144" t="s">
        <v>1</v>
      </c>
      <c r="N523" s="145" t="s">
        <v>38</v>
      </c>
      <c r="P523" s="146">
        <f t="shared" si="171"/>
        <v>0</v>
      </c>
      <c r="Q523" s="146">
        <v>0</v>
      </c>
      <c r="R523" s="146">
        <f t="shared" si="172"/>
        <v>0</v>
      </c>
      <c r="S523" s="146">
        <v>0</v>
      </c>
      <c r="T523" s="147">
        <f t="shared" si="173"/>
        <v>0</v>
      </c>
      <c r="AR523" s="148" t="s">
        <v>163</v>
      </c>
      <c r="AT523" s="148" t="s">
        <v>159</v>
      </c>
      <c r="AU523" s="148" t="s">
        <v>80</v>
      </c>
      <c r="AY523" s="13" t="s">
        <v>157</v>
      </c>
      <c r="BE523" s="149">
        <f t="shared" si="174"/>
        <v>0</v>
      </c>
      <c r="BF523" s="149">
        <f t="shared" si="175"/>
        <v>0</v>
      </c>
      <c r="BG523" s="149">
        <f t="shared" si="176"/>
        <v>0</v>
      </c>
      <c r="BH523" s="149">
        <f t="shared" si="177"/>
        <v>0</v>
      </c>
      <c r="BI523" s="149">
        <f t="shared" si="178"/>
        <v>0</v>
      </c>
      <c r="BJ523" s="13" t="s">
        <v>164</v>
      </c>
      <c r="BK523" s="149">
        <f t="shared" si="179"/>
        <v>0</v>
      </c>
      <c r="BL523" s="13" t="s">
        <v>163</v>
      </c>
      <c r="BM523" s="148" t="s">
        <v>3141</v>
      </c>
    </row>
    <row r="524" spans="2:65" s="1" customFormat="1" ht="16.5" customHeight="1">
      <c r="B524" s="135"/>
      <c r="C524" s="136" t="s">
        <v>821</v>
      </c>
      <c r="D524" s="136" t="s">
        <v>159</v>
      </c>
      <c r="E524" s="137" t="s">
        <v>3142</v>
      </c>
      <c r="F524" s="138" t="s">
        <v>3143</v>
      </c>
      <c r="G524" s="139" t="s">
        <v>661</v>
      </c>
      <c r="H524" s="140">
        <v>40</v>
      </c>
      <c r="I524" s="141"/>
      <c r="J524" s="142">
        <f t="shared" si="170"/>
        <v>0</v>
      </c>
      <c r="K524" s="143"/>
      <c r="L524" s="28"/>
      <c r="M524" s="144" t="s">
        <v>1</v>
      </c>
      <c r="N524" s="145" t="s">
        <v>38</v>
      </c>
      <c r="P524" s="146">
        <f t="shared" si="171"/>
        <v>0</v>
      </c>
      <c r="Q524" s="146">
        <v>0</v>
      </c>
      <c r="R524" s="146">
        <f t="shared" si="172"/>
        <v>0</v>
      </c>
      <c r="S524" s="146">
        <v>0</v>
      </c>
      <c r="T524" s="147">
        <f t="shared" si="173"/>
        <v>0</v>
      </c>
      <c r="AR524" s="148" t="s">
        <v>163</v>
      </c>
      <c r="AT524" s="148" t="s">
        <v>159</v>
      </c>
      <c r="AU524" s="148" t="s">
        <v>80</v>
      </c>
      <c r="AY524" s="13" t="s">
        <v>157</v>
      </c>
      <c r="BE524" s="149">
        <f t="shared" si="174"/>
        <v>0</v>
      </c>
      <c r="BF524" s="149">
        <f t="shared" si="175"/>
        <v>0</v>
      </c>
      <c r="BG524" s="149">
        <f t="shared" si="176"/>
        <v>0</v>
      </c>
      <c r="BH524" s="149">
        <f t="shared" si="177"/>
        <v>0</v>
      </c>
      <c r="BI524" s="149">
        <f t="shared" si="178"/>
        <v>0</v>
      </c>
      <c r="BJ524" s="13" t="s">
        <v>164</v>
      </c>
      <c r="BK524" s="149">
        <f t="shared" si="179"/>
        <v>0</v>
      </c>
      <c r="BL524" s="13" t="s">
        <v>163</v>
      </c>
      <c r="BM524" s="148" t="s">
        <v>3144</v>
      </c>
    </row>
    <row r="525" spans="2:65" s="11" customFormat="1" ht="25.9" customHeight="1">
      <c r="B525" s="123"/>
      <c r="D525" s="124" t="s">
        <v>71</v>
      </c>
      <c r="E525" s="125" t="s">
        <v>3145</v>
      </c>
      <c r="F525" s="125" t="s">
        <v>3146</v>
      </c>
      <c r="I525" s="126"/>
      <c r="J525" s="127">
        <f>BK525</f>
        <v>0</v>
      </c>
      <c r="L525" s="123"/>
      <c r="M525" s="128"/>
      <c r="P525" s="129">
        <f>SUM(P526:P527)</f>
        <v>0</v>
      </c>
      <c r="R525" s="129">
        <f>SUM(R526:R527)</f>
        <v>0</v>
      </c>
      <c r="T525" s="130">
        <f>SUM(T526:T527)</f>
        <v>0</v>
      </c>
      <c r="AR525" s="124" t="s">
        <v>80</v>
      </c>
      <c r="AT525" s="131" t="s">
        <v>71</v>
      </c>
      <c r="AU525" s="131" t="s">
        <v>72</v>
      </c>
      <c r="AY525" s="124" t="s">
        <v>157</v>
      </c>
      <c r="BK525" s="132">
        <f>SUM(BK526:BK527)</f>
        <v>0</v>
      </c>
    </row>
    <row r="526" spans="2:65" s="1" customFormat="1" ht="16.5" customHeight="1">
      <c r="B526" s="135"/>
      <c r="C526" s="136" t="s">
        <v>3147</v>
      </c>
      <c r="D526" s="136" t="s">
        <v>159</v>
      </c>
      <c r="E526" s="137" t="s">
        <v>3148</v>
      </c>
      <c r="F526" s="138" t="s">
        <v>3149</v>
      </c>
      <c r="G526" s="139" t="s">
        <v>661</v>
      </c>
      <c r="H526" s="140">
        <v>48</v>
      </c>
      <c r="I526" s="141"/>
      <c r="J526" s="142">
        <f>ROUND(I526*H526,2)</f>
        <v>0</v>
      </c>
      <c r="K526" s="143"/>
      <c r="L526" s="28"/>
      <c r="M526" s="144" t="s">
        <v>1</v>
      </c>
      <c r="N526" s="145" t="s">
        <v>38</v>
      </c>
      <c r="P526" s="146">
        <f>O526*H526</f>
        <v>0</v>
      </c>
      <c r="Q526" s="146">
        <v>0</v>
      </c>
      <c r="R526" s="146">
        <f>Q526*H526</f>
        <v>0</v>
      </c>
      <c r="S526" s="146">
        <v>0</v>
      </c>
      <c r="T526" s="147">
        <f>S526*H526</f>
        <v>0</v>
      </c>
      <c r="AR526" s="148" t="s">
        <v>163</v>
      </c>
      <c r="AT526" s="148" t="s">
        <v>159</v>
      </c>
      <c r="AU526" s="148" t="s">
        <v>80</v>
      </c>
      <c r="AY526" s="13" t="s">
        <v>157</v>
      </c>
      <c r="BE526" s="149">
        <f>IF(N526="základná",J526,0)</f>
        <v>0</v>
      </c>
      <c r="BF526" s="149">
        <f>IF(N526="znížená",J526,0)</f>
        <v>0</v>
      </c>
      <c r="BG526" s="149">
        <f>IF(N526="zákl. prenesená",J526,0)</f>
        <v>0</v>
      </c>
      <c r="BH526" s="149">
        <f>IF(N526="zníž. prenesená",J526,0)</f>
        <v>0</v>
      </c>
      <c r="BI526" s="149">
        <f>IF(N526="nulová",J526,0)</f>
        <v>0</v>
      </c>
      <c r="BJ526" s="13" t="s">
        <v>164</v>
      </c>
      <c r="BK526" s="149">
        <f>ROUND(I526*H526,2)</f>
        <v>0</v>
      </c>
      <c r="BL526" s="13" t="s">
        <v>163</v>
      </c>
      <c r="BM526" s="148" t="s">
        <v>3150</v>
      </c>
    </row>
    <row r="527" spans="2:65" s="1" customFormat="1" ht="16.5" customHeight="1">
      <c r="B527" s="135"/>
      <c r="C527" s="136" t="s">
        <v>824</v>
      </c>
      <c r="D527" s="136" t="s">
        <v>159</v>
      </c>
      <c r="E527" s="137" t="s">
        <v>3151</v>
      </c>
      <c r="F527" s="138" t="s">
        <v>3152</v>
      </c>
      <c r="G527" s="139" t="s">
        <v>661</v>
      </c>
      <c r="H527" s="140">
        <v>10</v>
      </c>
      <c r="I527" s="141"/>
      <c r="J527" s="142">
        <f>ROUND(I527*H527,2)</f>
        <v>0</v>
      </c>
      <c r="K527" s="143"/>
      <c r="L527" s="28"/>
      <c r="M527" s="144" t="s">
        <v>1</v>
      </c>
      <c r="N527" s="145" t="s">
        <v>38</v>
      </c>
      <c r="P527" s="146">
        <f>O527*H527</f>
        <v>0</v>
      </c>
      <c r="Q527" s="146">
        <v>0</v>
      </c>
      <c r="R527" s="146">
        <f>Q527*H527</f>
        <v>0</v>
      </c>
      <c r="S527" s="146">
        <v>0</v>
      </c>
      <c r="T527" s="147">
        <f>S527*H527</f>
        <v>0</v>
      </c>
      <c r="AR527" s="148" t="s">
        <v>163</v>
      </c>
      <c r="AT527" s="148" t="s">
        <v>159</v>
      </c>
      <c r="AU527" s="148" t="s">
        <v>80</v>
      </c>
      <c r="AY527" s="13" t="s">
        <v>157</v>
      </c>
      <c r="BE527" s="149">
        <f>IF(N527="základná",J527,0)</f>
        <v>0</v>
      </c>
      <c r="BF527" s="149">
        <f>IF(N527="znížená",J527,0)</f>
        <v>0</v>
      </c>
      <c r="BG527" s="149">
        <f>IF(N527="zákl. prenesená",J527,0)</f>
        <v>0</v>
      </c>
      <c r="BH527" s="149">
        <f>IF(N527="zníž. prenesená",J527,0)</f>
        <v>0</v>
      </c>
      <c r="BI527" s="149">
        <f>IF(N527="nulová",J527,0)</f>
        <v>0</v>
      </c>
      <c r="BJ527" s="13" t="s">
        <v>164</v>
      </c>
      <c r="BK527" s="149">
        <f>ROUND(I527*H527,2)</f>
        <v>0</v>
      </c>
      <c r="BL527" s="13" t="s">
        <v>163</v>
      </c>
      <c r="BM527" s="148" t="s">
        <v>3153</v>
      </c>
    </row>
    <row r="528" spans="2:65" s="11" customFormat="1" ht="25.9" customHeight="1">
      <c r="B528" s="123"/>
      <c r="D528" s="124" t="s">
        <v>71</v>
      </c>
      <c r="E528" s="125" t="s">
        <v>3154</v>
      </c>
      <c r="F528" s="125" t="s">
        <v>1882</v>
      </c>
      <c r="I528" s="126"/>
      <c r="J528" s="127">
        <f>BK528</f>
        <v>0</v>
      </c>
      <c r="L528" s="123"/>
      <c r="M528" s="128"/>
      <c r="P528" s="129">
        <f>SUM(P529:P532)</f>
        <v>0</v>
      </c>
      <c r="R528" s="129">
        <f>SUM(R529:R532)</f>
        <v>0</v>
      </c>
      <c r="T528" s="130">
        <f>SUM(T529:T532)</f>
        <v>0</v>
      </c>
      <c r="AR528" s="124" t="s">
        <v>80</v>
      </c>
      <c r="AT528" s="131" t="s">
        <v>71</v>
      </c>
      <c r="AU528" s="131" t="s">
        <v>72</v>
      </c>
      <c r="AY528" s="124" t="s">
        <v>157</v>
      </c>
      <c r="BK528" s="132">
        <f>SUM(BK529:BK532)</f>
        <v>0</v>
      </c>
    </row>
    <row r="529" spans="2:65" s="1" customFormat="1" ht="16.5" customHeight="1">
      <c r="B529" s="135"/>
      <c r="C529" s="136" t="s">
        <v>3155</v>
      </c>
      <c r="D529" s="136" t="s">
        <v>159</v>
      </c>
      <c r="E529" s="137" t="s">
        <v>3156</v>
      </c>
      <c r="F529" s="138" t="s">
        <v>3157</v>
      </c>
      <c r="G529" s="139" t="s">
        <v>661</v>
      </c>
      <c r="H529" s="140">
        <v>250</v>
      </c>
      <c r="I529" s="141"/>
      <c r="J529" s="142">
        <f>ROUND(I529*H529,2)</f>
        <v>0</v>
      </c>
      <c r="K529" s="143"/>
      <c r="L529" s="28"/>
      <c r="M529" s="144" t="s">
        <v>1</v>
      </c>
      <c r="N529" s="145" t="s">
        <v>38</v>
      </c>
      <c r="P529" s="146">
        <f>O529*H529</f>
        <v>0</v>
      </c>
      <c r="Q529" s="146">
        <v>0</v>
      </c>
      <c r="R529" s="146">
        <f>Q529*H529</f>
        <v>0</v>
      </c>
      <c r="S529" s="146">
        <v>0</v>
      </c>
      <c r="T529" s="147">
        <f>S529*H529</f>
        <v>0</v>
      </c>
      <c r="AR529" s="148" t="s">
        <v>163</v>
      </c>
      <c r="AT529" s="148" t="s">
        <v>159</v>
      </c>
      <c r="AU529" s="148" t="s">
        <v>80</v>
      </c>
      <c r="AY529" s="13" t="s">
        <v>157</v>
      </c>
      <c r="BE529" s="149">
        <f>IF(N529="základná",J529,0)</f>
        <v>0</v>
      </c>
      <c r="BF529" s="149">
        <f>IF(N529="znížená",J529,0)</f>
        <v>0</v>
      </c>
      <c r="BG529" s="149">
        <f>IF(N529="zákl. prenesená",J529,0)</f>
        <v>0</v>
      </c>
      <c r="BH529" s="149">
        <f>IF(N529="zníž. prenesená",J529,0)</f>
        <v>0</v>
      </c>
      <c r="BI529" s="149">
        <f>IF(N529="nulová",J529,0)</f>
        <v>0</v>
      </c>
      <c r="BJ529" s="13" t="s">
        <v>164</v>
      </c>
      <c r="BK529" s="149">
        <f>ROUND(I529*H529,2)</f>
        <v>0</v>
      </c>
      <c r="BL529" s="13" t="s">
        <v>163</v>
      </c>
      <c r="BM529" s="148" t="s">
        <v>3158</v>
      </c>
    </row>
    <row r="530" spans="2:65" s="1" customFormat="1" ht="16.5" customHeight="1">
      <c r="B530" s="135"/>
      <c r="C530" s="136" t="s">
        <v>828</v>
      </c>
      <c r="D530" s="136" t="s">
        <v>159</v>
      </c>
      <c r="E530" s="137" t="s">
        <v>3159</v>
      </c>
      <c r="F530" s="138" t="s">
        <v>3160</v>
      </c>
      <c r="G530" s="139" t="s">
        <v>661</v>
      </c>
      <c r="H530" s="140">
        <v>100</v>
      </c>
      <c r="I530" s="141"/>
      <c r="J530" s="142">
        <f>ROUND(I530*H530,2)</f>
        <v>0</v>
      </c>
      <c r="K530" s="143"/>
      <c r="L530" s="28"/>
      <c r="M530" s="144" t="s">
        <v>1</v>
      </c>
      <c r="N530" s="145" t="s">
        <v>38</v>
      </c>
      <c r="P530" s="146">
        <f>O530*H530</f>
        <v>0</v>
      </c>
      <c r="Q530" s="146">
        <v>0</v>
      </c>
      <c r="R530" s="146">
        <f>Q530*H530</f>
        <v>0</v>
      </c>
      <c r="S530" s="146">
        <v>0</v>
      </c>
      <c r="T530" s="147">
        <f>S530*H530</f>
        <v>0</v>
      </c>
      <c r="AR530" s="148" t="s">
        <v>163</v>
      </c>
      <c r="AT530" s="148" t="s">
        <v>159</v>
      </c>
      <c r="AU530" s="148" t="s">
        <v>80</v>
      </c>
      <c r="AY530" s="13" t="s">
        <v>157</v>
      </c>
      <c r="BE530" s="149">
        <f>IF(N530="základná",J530,0)</f>
        <v>0</v>
      </c>
      <c r="BF530" s="149">
        <f>IF(N530="znížená",J530,0)</f>
        <v>0</v>
      </c>
      <c r="BG530" s="149">
        <f>IF(N530="zákl. prenesená",J530,0)</f>
        <v>0</v>
      </c>
      <c r="BH530" s="149">
        <f>IF(N530="zníž. prenesená",J530,0)</f>
        <v>0</v>
      </c>
      <c r="BI530" s="149">
        <f>IF(N530="nulová",J530,0)</f>
        <v>0</v>
      </c>
      <c r="BJ530" s="13" t="s">
        <v>164</v>
      </c>
      <c r="BK530" s="149">
        <f>ROUND(I530*H530,2)</f>
        <v>0</v>
      </c>
      <c r="BL530" s="13" t="s">
        <v>163</v>
      </c>
      <c r="BM530" s="148" t="s">
        <v>3161</v>
      </c>
    </row>
    <row r="531" spans="2:65" s="1" customFormat="1" ht="16.5" customHeight="1">
      <c r="B531" s="135"/>
      <c r="C531" s="136" t="s">
        <v>3162</v>
      </c>
      <c r="D531" s="136" t="s">
        <v>159</v>
      </c>
      <c r="E531" s="137" t="s">
        <v>3163</v>
      </c>
      <c r="F531" s="138" t="s">
        <v>3164</v>
      </c>
      <c r="G531" s="139" t="s">
        <v>661</v>
      </c>
      <c r="H531" s="140">
        <v>60</v>
      </c>
      <c r="I531" s="141"/>
      <c r="J531" s="142">
        <f>ROUND(I531*H531,2)</f>
        <v>0</v>
      </c>
      <c r="K531" s="143"/>
      <c r="L531" s="28"/>
      <c r="M531" s="144" t="s">
        <v>1</v>
      </c>
      <c r="N531" s="145" t="s">
        <v>38</v>
      </c>
      <c r="P531" s="146">
        <f>O531*H531</f>
        <v>0</v>
      </c>
      <c r="Q531" s="146">
        <v>0</v>
      </c>
      <c r="R531" s="146">
        <f>Q531*H531</f>
        <v>0</v>
      </c>
      <c r="S531" s="146">
        <v>0</v>
      </c>
      <c r="T531" s="147">
        <f>S531*H531</f>
        <v>0</v>
      </c>
      <c r="AR531" s="148" t="s">
        <v>163</v>
      </c>
      <c r="AT531" s="148" t="s">
        <v>159</v>
      </c>
      <c r="AU531" s="148" t="s">
        <v>80</v>
      </c>
      <c r="AY531" s="13" t="s">
        <v>157</v>
      </c>
      <c r="BE531" s="149">
        <f>IF(N531="základná",J531,0)</f>
        <v>0</v>
      </c>
      <c r="BF531" s="149">
        <f>IF(N531="znížená",J531,0)</f>
        <v>0</v>
      </c>
      <c r="BG531" s="149">
        <f>IF(N531="zákl. prenesená",J531,0)</f>
        <v>0</v>
      </c>
      <c r="BH531" s="149">
        <f>IF(N531="zníž. prenesená",J531,0)</f>
        <v>0</v>
      </c>
      <c r="BI531" s="149">
        <f>IF(N531="nulová",J531,0)</f>
        <v>0</v>
      </c>
      <c r="BJ531" s="13" t="s">
        <v>164</v>
      </c>
      <c r="BK531" s="149">
        <f>ROUND(I531*H531,2)</f>
        <v>0</v>
      </c>
      <c r="BL531" s="13" t="s">
        <v>163</v>
      </c>
      <c r="BM531" s="148" t="s">
        <v>3165</v>
      </c>
    </row>
    <row r="532" spans="2:65" s="1" customFormat="1" ht="16.5" customHeight="1">
      <c r="B532" s="135"/>
      <c r="C532" s="136" t="s">
        <v>831</v>
      </c>
      <c r="D532" s="136" t="s">
        <v>159</v>
      </c>
      <c r="E532" s="137" t="s">
        <v>3166</v>
      </c>
      <c r="F532" s="138" t="s">
        <v>3167</v>
      </c>
      <c r="G532" s="139" t="s">
        <v>661</v>
      </c>
      <c r="H532" s="140">
        <v>120</v>
      </c>
      <c r="I532" s="141"/>
      <c r="J532" s="142">
        <f>ROUND(I532*H532,2)</f>
        <v>0</v>
      </c>
      <c r="K532" s="143"/>
      <c r="L532" s="28"/>
      <c r="M532" s="163" t="s">
        <v>1</v>
      </c>
      <c r="N532" s="164" t="s">
        <v>38</v>
      </c>
      <c r="O532" s="165"/>
      <c r="P532" s="166">
        <f>O532*H532</f>
        <v>0</v>
      </c>
      <c r="Q532" s="166">
        <v>0</v>
      </c>
      <c r="R532" s="166">
        <f>Q532*H532</f>
        <v>0</v>
      </c>
      <c r="S532" s="166">
        <v>0</v>
      </c>
      <c r="T532" s="167">
        <f>S532*H532</f>
        <v>0</v>
      </c>
      <c r="AR532" s="148" t="s">
        <v>163</v>
      </c>
      <c r="AT532" s="148" t="s">
        <v>159</v>
      </c>
      <c r="AU532" s="148" t="s">
        <v>80</v>
      </c>
      <c r="AY532" s="13" t="s">
        <v>157</v>
      </c>
      <c r="BE532" s="149">
        <f>IF(N532="základná",J532,0)</f>
        <v>0</v>
      </c>
      <c r="BF532" s="149">
        <f>IF(N532="znížená",J532,0)</f>
        <v>0</v>
      </c>
      <c r="BG532" s="149">
        <f>IF(N532="zákl. prenesená",J532,0)</f>
        <v>0</v>
      </c>
      <c r="BH532" s="149">
        <f>IF(N532="zníž. prenesená",J532,0)</f>
        <v>0</v>
      </c>
      <c r="BI532" s="149">
        <f>IF(N532="nulová",J532,0)</f>
        <v>0</v>
      </c>
      <c r="BJ532" s="13" t="s">
        <v>164</v>
      </c>
      <c r="BK532" s="149">
        <f>ROUND(I532*H532,2)</f>
        <v>0</v>
      </c>
      <c r="BL532" s="13" t="s">
        <v>163</v>
      </c>
      <c r="BM532" s="148" t="s">
        <v>3168</v>
      </c>
    </row>
    <row r="533" spans="2:65" s="1" customFormat="1" ht="6.95" customHeight="1">
      <c r="B533" s="43"/>
      <c r="C533" s="44"/>
      <c r="D533" s="44"/>
      <c r="E533" s="44"/>
      <c r="F533" s="44"/>
      <c r="G533" s="44"/>
      <c r="H533" s="44"/>
      <c r="I533" s="44"/>
      <c r="J533" s="44"/>
      <c r="K533" s="44"/>
      <c r="L533" s="28"/>
    </row>
  </sheetData>
  <autoFilter ref="C135:K532" xr:uid="{00000000-0009-0000-0000-000006000000}"/>
  <mergeCells count="9">
    <mergeCell ref="E87:H87"/>
    <mergeCell ref="E126:H126"/>
    <mergeCell ref="E128:H12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122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9" t="s">
        <v>5</v>
      </c>
      <c r="M2" s="191"/>
      <c r="N2" s="191"/>
      <c r="O2" s="191"/>
      <c r="P2" s="191"/>
      <c r="Q2" s="191"/>
      <c r="R2" s="191"/>
      <c r="S2" s="191"/>
      <c r="T2" s="191"/>
      <c r="U2" s="191"/>
      <c r="V2" s="191"/>
      <c r="AT2" s="13" t="s">
        <v>99</v>
      </c>
    </row>
    <row r="3" spans="2:46" ht="6.95" hidden="1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4.95" hidden="1" customHeight="1">
      <c r="B4" s="16"/>
      <c r="D4" s="17" t="s">
        <v>103</v>
      </c>
      <c r="L4" s="16"/>
      <c r="M4" s="87" t="s">
        <v>9</v>
      </c>
      <c r="AT4" s="13" t="s">
        <v>3</v>
      </c>
    </row>
    <row r="5" spans="2:46" ht="6.95" hidden="1" customHeight="1">
      <c r="B5" s="16"/>
      <c r="L5" s="16"/>
    </row>
    <row r="6" spans="2:46" ht="12" hidden="1" customHeight="1">
      <c r="B6" s="16"/>
      <c r="D6" s="23" t="s">
        <v>15</v>
      </c>
      <c r="L6" s="16"/>
    </row>
    <row r="7" spans="2:46" ht="16.5" hidden="1" customHeight="1">
      <c r="B7" s="16"/>
      <c r="E7" s="210" t="str">
        <f>'Rekapitulácia stavby'!K6</f>
        <v>ZSS_Detvan_(rozpocet)</v>
      </c>
      <c r="F7" s="211"/>
      <c r="G7" s="211"/>
      <c r="H7" s="211"/>
      <c r="L7" s="16"/>
    </row>
    <row r="8" spans="2:46" s="1" customFormat="1" ht="12" hidden="1" customHeight="1">
      <c r="B8" s="28"/>
      <c r="D8" s="23" t="s">
        <v>104</v>
      </c>
      <c r="L8" s="28"/>
    </row>
    <row r="9" spans="2:46" s="1" customFormat="1" ht="16.5" hidden="1" customHeight="1">
      <c r="B9" s="28"/>
      <c r="E9" s="168" t="s">
        <v>3169</v>
      </c>
      <c r="F9" s="212"/>
      <c r="G9" s="212"/>
      <c r="H9" s="212"/>
      <c r="L9" s="28"/>
    </row>
    <row r="10" spans="2:46" s="1" customFormat="1" ht="11.25" hidden="1">
      <c r="B10" s="28"/>
      <c r="L10" s="28"/>
    </row>
    <row r="11" spans="2:46" s="1" customFormat="1" ht="12" hidden="1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hidden="1" customHeight="1">
      <c r="B12" s="28"/>
      <c r="D12" s="23" t="s">
        <v>19</v>
      </c>
      <c r="F12" s="21" t="s">
        <v>20</v>
      </c>
      <c r="I12" s="23" t="s">
        <v>21</v>
      </c>
      <c r="J12" s="51" t="str">
        <f>'Rekapitulácia stavby'!AN8</f>
        <v>21. 2. 2025</v>
      </c>
      <c r="L12" s="28"/>
    </row>
    <row r="13" spans="2:46" s="1" customFormat="1" ht="10.9" hidden="1" customHeight="1">
      <c r="B13" s="28"/>
      <c r="L13" s="28"/>
    </row>
    <row r="14" spans="2:46" s="1" customFormat="1" ht="12" hidden="1" customHeight="1">
      <c r="B14" s="28"/>
      <c r="D14" s="23" t="s">
        <v>23</v>
      </c>
      <c r="I14" s="23" t="s">
        <v>24</v>
      </c>
      <c r="J14" s="21" t="str">
        <f>IF('Rekapitulácia stavby'!AN10="","",'Rekapitulácia stavby'!AN10)</f>
        <v/>
      </c>
      <c r="L14" s="28"/>
    </row>
    <row r="15" spans="2:46" s="1" customFormat="1" ht="18" hidden="1" customHeight="1">
      <c r="B15" s="28"/>
      <c r="E15" s="21" t="str">
        <f>IF('Rekapitulácia stavby'!E11="","",'Rekapitulácia stavby'!E11)</f>
        <v xml:space="preserve"> </v>
      </c>
      <c r="I15" s="23" t="s">
        <v>25</v>
      </c>
      <c r="J15" s="21" t="str">
        <f>IF('Rekapitulácia stavby'!AN11="","",'Rekapitulácia stavby'!AN11)</f>
        <v/>
      </c>
      <c r="L15" s="28"/>
    </row>
    <row r="16" spans="2:46" s="1" customFormat="1" ht="6.95" hidden="1" customHeight="1">
      <c r="B16" s="28"/>
      <c r="L16" s="28"/>
    </row>
    <row r="17" spans="2:12" s="1" customFormat="1" ht="12" hidden="1" customHeight="1">
      <c r="B17" s="28"/>
      <c r="D17" s="23" t="s">
        <v>26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hidden="1" customHeight="1">
      <c r="B18" s="28"/>
      <c r="E18" s="213" t="str">
        <f>'Rekapitulácia stavby'!E14</f>
        <v>Vyplň údaj</v>
      </c>
      <c r="F18" s="190"/>
      <c r="G18" s="190"/>
      <c r="H18" s="190"/>
      <c r="I18" s="23" t="s">
        <v>25</v>
      </c>
      <c r="J18" s="24" t="str">
        <f>'Rekapitulácia stavby'!AN14</f>
        <v>Vyplň údaj</v>
      </c>
      <c r="L18" s="28"/>
    </row>
    <row r="19" spans="2:12" s="1" customFormat="1" ht="6.95" hidden="1" customHeight="1">
      <c r="B19" s="28"/>
      <c r="L19" s="28"/>
    </row>
    <row r="20" spans="2:12" s="1" customFormat="1" ht="12" hidden="1" customHeight="1">
      <c r="B20" s="28"/>
      <c r="D20" s="23" t="s">
        <v>28</v>
      </c>
      <c r="I20" s="23" t="s">
        <v>24</v>
      </c>
      <c r="J20" s="21" t="str">
        <f>IF('Rekapitulácia stavby'!AN16="","",'Rekapitulácia stavby'!AN16)</f>
        <v/>
      </c>
      <c r="L20" s="28"/>
    </row>
    <row r="21" spans="2:12" s="1" customFormat="1" ht="18" hidden="1" customHeight="1">
      <c r="B21" s="28"/>
      <c r="E21" s="21" t="str">
        <f>IF('Rekapitulácia stavby'!E17="","",'Rekapitulácia stavby'!E17)</f>
        <v xml:space="preserve"> </v>
      </c>
      <c r="I21" s="23" t="s">
        <v>25</v>
      </c>
      <c r="J21" s="21" t="str">
        <f>IF('Rekapitulácia stavby'!AN17="","",'Rekapitulácia stavby'!AN17)</f>
        <v/>
      </c>
      <c r="L21" s="28"/>
    </row>
    <row r="22" spans="2:12" s="1" customFormat="1" ht="6.95" hidden="1" customHeight="1">
      <c r="B22" s="28"/>
      <c r="L22" s="28"/>
    </row>
    <row r="23" spans="2:12" s="1" customFormat="1" ht="12" hidden="1" customHeight="1">
      <c r="B23" s="28"/>
      <c r="D23" s="23" t="s">
        <v>30</v>
      </c>
      <c r="I23" s="23" t="s">
        <v>24</v>
      </c>
      <c r="J23" s="21" t="str">
        <f>IF('Rekapitulácia stavby'!AN19="","",'Rekapitulácia stavby'!AN19)</f>
        <v/>
      </c>
      <c r="L23" s="28"/>
    </row>
    <row r="24" spans="2:12" s="1" customFormat="1" ht="18" hidden="1" customHeight="1">
      <c r="B24" s="28"/>
      <c r="E24" s="21" t="str">
        <f>IF('Rekapitulácia stavby'!E20="","",'Rekapitulácia stavby'!E20)</f>
        <v xml:space="preserve"> </v>
      </c>
      <c r="I24" s="23" t="s">
        <v>25</v>
      </c>
      <c r="J24" s="21" t="str">
        <f>IF('Rekapitulácia stavby'!AN20="","",'Rekapitulácia stavby'!AN20)</f>
        <v/>
      </c>
      <c r="L24" s="28"/>
    </row>
    <row r="25" spans="2:12" s="1" customFormat="1" ht="6.95" hidden="1" customHeight="1">
      <c r="B25" s="28"/>
      <c r="L25" s="28"/>
    </row>
    <row r="26" spans="2:12" s="1" customFormat="1" ht="12" hidden="1" customHeight="1">
      <c r="B26" s="28"/>
      <c r="D26" s="23" t="s">
        <v>31</v>
      </c>
      <c r="L26" s="28"/>
    </row>
    <row r="27" spans="2:12" s="7" customFormat="1" ht="16.5" hidden="1" customHeight="1">
      <c r="B27" s="88"/>
      <c r="E27" s="195" t="s">
        <v>1</v>
      </c>
      <c r="F27" s="195"/>
      <c r="G27" s="195"/>
      <c r="H27" s="195"/>
      <c r="L27" s="88"/>
    </row>
    <row r="28" spans="2:12" s="1" customFormat="1" ht="6.95" hidden="1" customHeight="1">
      <c r="B28" s="28"/>
      <c r="L28" s="28"/>
    </row>
    <row r="29" spans="2:12" s="1" customFormat="1" ht="6.95" hidden="1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hidden="1" customHeight="1">
      <c r="B30" s="28"/>
      <c r="D30" s="89" t="s">
        <v>32</v>
      </c>
      <c r="J30" s="65">
        <f>ROUND(J118, 2)</f>
        <v>0</v>
      </c>
      <c r="L30" s="28"/>
    </row>
    <row r="31" spans="2:12" s="1" customFormat="1" ht="6.95" hidden="1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hidden="1" customHeight="1">
      <c r="B32" s="28"/>
      <c r="F32" s="31" t="s">
        <v>34</v>
      </c>
      <c r="I32" s="31" t="s">
        <v>33</v>
      </c>
      <c r="J32" s="31" t="s">
        <v>35</v>
      </c>
      <c r="L32" s="28"/>
    </row>
    <row r="33" spans="2:12" s="1" customFormat="1" ht="14.45" hidden="1" customHeight="1">
      <c r="B33" s="28"/>
      <c r="D33" s="54" t="s">
        <v>36</v>
      </c>
      <c r="E33" s="33" t="s">
        <v>37</v>
      </c>
      <c r="F33" s="90">
        <f>ROUND((SUM(BE118:BE121)),  2)</f>
        <v>0</v>
      </c>
      <c r="G33" s="91"/>
      <c r="H33" s="91"/>
      <c r="I33" s="92">
        <v>0.23</v>
      </c>
      <c r="J33" s="90">
        <f>ROUND(((SUM(BE118:BE121))*I33),  2)</f>
        <v>0</v>
      </c>
      <c r="L33" s="28"/>
    </row>
    <row r="34" spans="2:12" s="1" customFormat="1" ht="14.45" hidden="1" customHeight="1">
      <c r="B34" s="28"/>
      <c r="E34" s="33" t="s">
        <v>38</v>
      </c>
      <c r="F34" s="90">
        <f>ROUND((SUM(BF118:BF121)),  2)</f>
        <v>0</v>
      </c>
      <c r="G34" s="91"/>
      <c r="H34" s="91"/>
      <c r="I34" s="92">
        <v>0.23</v>
      </c>
      <c r="J34" s="90">
        <f>ROUND(((SUM(BF118:BF121))*I34),  2)</f>
        <v>0</v>
      </c>
      <c r="L34" s="28"/>
    </row>
    <row r="35" spans="2:12" s="1" customFormat="1" ht="14.45" hidden="1" customHeight="1">
      <c r="B35" s="28"/>
      <c r="E35" s="23" t="s">
        <v>39</v>
      </c>
      <c r="F35" s="93">
        <f>ROUND((SUM(BG118:BG121)),  2)</f>
        <v>0</v>
      </c>
      <c r="I35" s="94">
        <v>0.23</v>
      </c>
      <c r="J35" s="93">
        <f>0</f>
        <v>0</v>
      </c>
      <c r="L35" s="28"/>
    </row>
    <row r="36" spans="2:12" s="1" customFormat="1" ht="14.45" hidden="1" customHeight="1">
      <c r="B36" s="28"/>
      <c r="E36" s="23" t="s">
        <v>40</v>
      </c>
      <c r="F36" s="93">
        <f>ROUND((SUM(BH118:BH121)),  2)</f>
        <v>0</v>
      </c>
      <c r="I36" s="94">
        <v>0.23</v>
      </c>
      <c r="J36" s="93">
        <f>0</f>
        <v>0</v>
      </c>
      <c r="L36" s="28"/>
    </row>
    <row r="37" spans="2:12" s="1" customFormat="1" ht="14.45" hidden="1" customHeight="1">
      <c r="B37" s="28"/>
      <c r="E37" s="33" t="s">
        <v>41</v>
      </c>
      <c r="F37" s="90">
        <f>ROUND((SUM(BI118:BI121)),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6.95" hidden="1" customHeight="1">
      <c r="B38" s="28"/>
      <c r="L38" s="28"/>
    </row>
    <row r="39" spans="2:12" s="1" customFormat="1" ht="25.35" hidden="1" customHeight="1">
      <c r="B39" s="28"/>
      <c r="C39" s="95"/>
      <c r="D39" s="96" t="s">
        <v>42</v>
      </c>
      <c r="E39" s="56"/>
      <c r="F39" s="56"/>
      <c r="G39" s="97" t="s">
        <v>43</v>
      </c>
      <c r="H39" s="98" t="s">
        <v>44</v>
      </c>
      <c r="I39" s="56"/>
      <c r="J39" s="99">
        <f>SUM(J30:J37)</f>
        <v>0</v>
      </c>
      <c r="K39" s="100"/>
      <c r="L39" s="28"/>
    </row>
    <row r="40" spans="2:12" s="1" customFormat="1" ht="14.45" hidden="1" customHeight="1">
      <c r="B40" s="28"/>
      <c r="L40" s="28"/>
    </row>
    <row r="41" spans="2:12" ht="14.45" hidden="1" customHeight="1">
      <c r="B41" s="16"/>
      <c r="L41" s="16"/>
    </row>
    <row r="42" spans="2:12" ht="14.45" hidden="1" customHeight="1">
      <c r="B42" s="16"/>
      <c r="L42" s="16"/>
    </row>
    <row r="43" spans="2:12" ht="14.45" hidden="1" customHeight="1">
      <c r="B43" s="16"/>
      <c r="L43" s="16"/>
    </row>
    <row r="44" spans="2:12" ht="14.45" hidden="1" customHeight="1">
      <c r="B44" s="16"/>
      <c r="L44" s="16"/>
    </row>
    <row r="45" spans="2:12" ht="14.45" hidden="1" customHeight="1">
      <c r="B45" s="16"/>
      <c r="L45" s="16"/>
    </row>
    <row r="46" spans="2:12" ht="14.45" hidden="1" customHeight="1">
      <c r="B46" s="16"/>
      <c r="L46" s="16"/>
    </row>
    <row r="47" spans="2:12" ht="14.45" hidden="1" customHeight="1">
      <c r="B47" s="16"/>
      <c r="L47" s="16"/>
    </row>
    <row r="48" spans="2:12" ht="14.45" hidden="1" customHeight="1">
      <c r="B48" s="16"/>
      <c r="L48" s="16"/>
    </row>
    <row r="49" spans="2:12" ht="14.45" hidden="1" customHeight="1">
      <c r="B49" s="16"/>
      <c r="L49" s="16"/>
    </row>
    <row r="50" spans="2:12" s="1" customFormat="1" ht="14.45" hidden="1" customHeight="1">
      <c r="B50" s="28"/>
      <c r="D50" s="40" t="s">
        <v>45</v>
      </c>
      <c r="E50" s="41"/>
      <c r="F50" s="41"/>
      <c r="G50" s="40" t="s">
        <v>46</v>
      </c>
      <c r="H50" s="41"/>
      <c r="I50" s="41"/>
      <c r="J50" s="41"/>
      <c r="K50" s="41"/>
      <c r="L50" s="28"/>
    </row>
    <row r="51" spans="2:12" ht="11.25" hidden="1">
      <c r="B51" s="16"/>
      <c r="L51" s="16"/>
    </row>
    <row r="52" spans="2:12" ht="11.25" hidden="1">
      <c r="B52" s="16"/>
      <c r="L52" s="16"/>
    </row>
    <row r="53" spans="2:12" ht="11.25" hidden="1">
      <c r="B53" s="16"/>
      <c r="L53" s="16"/>
    </row>
    <row r="54" spans="2:12" ht="11.25" hidden="1">
      <c r="B54" s="16"/>
      <c r="L54" s="16"/>
    </row>
    <row r="55" spans="2:12" ht="11.25" hidden="1">
      <c r="B55" s="16"/>
      <c r="L55" s="16"/>
    </row>
    <row r="56" spans="2:12" ht="11.25" hidden="1">
      <c r="B56" s="16"/>
      <c r="L56" s="16"/>
    </row>
    <row r="57" spans="2:12" ht="11.25" hidden="1">
      <c r="B57" s="16"/>
      <c r="L57" s="16"/>
    </row>
    <row r="58" spans="2:12" ht="11.25" hidden="1">
      <c r="B58" s="16"/>
      <c r="L58" s="16"/>
    </row>
    <row r="59" spans="2:12" ht="11.25" hidden="1">
      <c r="B59" s="16"/>
      <c r="L59" s="16"/>
    </row>
    <row r="60" spans="2:12" ht="11.25" hidden="1">
      <c r="B60" s="16"/>
      <c r="L60" s="16"/>
    </row>
    <row r="61" spans="2:12" s="1" customFormat="1" ht="12.75" hidden="1">
      <c r="B61" s="28"/>
      <c r="D61" s="42" t="s">
        <v>47</v>
      </c>
      <c r="E61" s="30"/>
      <c r="F61" s="101" t="s">
        <v>48</v>
      </c>
      <c r="G61" s="42" t="s">
        <v>47</v>
      </c>
      <c r="H61" s="30"/>
      <c r="I61" s="30"/>
      <c r="J61" s="102" t="s">
        <v>48</v>
      </c>
      <c r="K61" s="30"/>
      <c r="L61" s="28"/>
    </row>
    <row r="62" spans="2:12" ht="11.25" hidden="1">
      <c r="B62" s="16"/>
      <c r="L62" s="16"/>
    </row>
    <row r="63" spans="2:12" ht="11.25" hidden="1">
      <c r="B63" s="16"/>
      <c r="L63" s="16"/>
    </row>
    <row r="64" spans="2:12" ht="11.25" hidden="1">
      <c r="B64" s="16"/>
      <c r="L64" s="16"/>
    </row>
    <row r="65" spans="2:12" s="1" customFormat="1" ht="12.75" hidden="1">
      <c r="B65" s="28"/>
      <c r="D65" s="40" t="s">
        <v>49</v>
      </c>
      <c r="E65" s="41"/>
      <c r="F65" s="41"/>
      <c r="G65" s="40" t="s">
        <v>50</v>
      </c>
      <c r="H65" s="41"/>
      <c r="I65" s="41"/>
      <c r="J65" s="41"/>
      <c r="K65" s="41"/>
      <c r="L65" s="28"/>
    </row>
    <row r="66" spans="2:12" ht="11.25" hidden="1">
      <c r="B66" s="16"/>
      <c r="L66" s="16"/>
    </row>
    <row r="67" spans="2:12" ht="11.25" hidden="1">
      <c r="B67" s="16"/>
      <c r="L67" s="16"/>
    </row>
    <row r="68" spans="2:12" ht="11.25" hidden="1">
      <c r="B68" s="16"/>
      <c r="L68" s="16"/>
    </row>
    <row r="69" spans="2:12" ht="11.25" hidden="1">
      <c r="B69" s="16"/>
      <c r="L69" s="16"/>
    </row>
    <row r="70" spans="2:12" ht="11.25" hidden="1">
      <c r="B70" s="16"/>
      <c r="L70" s="16"/>
    </row>
    <row r="71" spans="2:12" ht="11.25" hidden="1">
      <c r="B71" s="16"/>
      <c r="L71" s="16"/>
    </row>
    <row r="72" spans="2:12" ht="11.25" hidden="1">
      <c r="B72" s="16"/>
      <c r="L72" s="16"/>
    </row>
    <row r="73" spans="2:12" ht="11.25" hidden="1">
      <c r="B73" s="16"/>
      <c r="L73" s="16"/>
    </row>
    <row r="74" spans="2:12" ht="11.25" hidden="1">
      <c r="B74" s="16"/>
      <c r="L74" s="16"/>
    </row>
    <row r="75" spans="2:12" ht="11.25" hidden="1">
      <c r="B75" s="16"/>
      <c r="L75" s="16"/>
    </row>
    <row r="76" spans="2:12" s="1" customFormat="1" ht="12.75" hidden="1">
      <c r="B76" s="28"/>
      <c r="D76" s="42" t="s">
        <v>47</v>
      </c>
      <c r="E76" s="30"/>
      <c r="F76" s="101" t="s">
        <v>48</v>
      </c>
      <c r="G76" s="42" t="s">
        <v>47</v>
      </c>
      <c r="H76" s="30"/>
      <c r="I76" s="30"/>
      <c r="J76" s="102" t="s">
        <v>48</v>
      </c>
      <c r="K76" s="30"/>
      <c r="L76" s="28"/>
    </row>
    <row r="77" spans="2:12" s="1" customFormat="1" ht="14.45" hidden="1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78" spans="2:12" ht="11.25" hidden="1"/>
    <row r="79" spans="2:12" ht="11.25" hidden="1"/>
    <row r="80" spans="2:12" ht="11.25" hidden="1"/>
    <row r="81" spans="2:47" s="1" customFormat="1" ht="6.95" hidden="1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hidden="1" customHeight="1">
      <c r="B82" s="28"/>
      <c r="C82" s="17" t="s">
        <v>106</v>
      </c>
      <c r="L82" s="28"/>
    </row>
    <row r="83" spans="2:47" s="1" customFormat="1" ht="6.95" hidden="1" customHeight="1">
      <c r="B83" s="28"/>
      <c r="L83" s="28"/>
    </row>
    <row r="84" spans="2:47" s="1" customFormat="1" ht="12" hidden="1" customHeight="1">
      <c r="B84" s="28"/>
      <c r="C84" s="23" t="s">
        <v>15</v>
      </c>
      <c r="L84" s="28"/>
    </row>
    <row r="85" spans="2:47" s="1" customFormat="1" ht="16.5" hidden="1" customHeight="1">
      <c r="B85" s="28"/>
      <c r="E85" s="210" t="str">
        <f>E7</f>
        <v>ZSS_Detvan_(rozpocet)</v>
      </c>
      <c r="F85" s="211"/>
      <c r="G85" s="211"/>
      <c r="H85" s="211"/>
      <c r="L85" s="28"/>
    </row>
    <row r="86" spans="2:47" s="1" customFormat="1" ht="12" hidden="1" customHeight="1">
      <c r="B86" s="28"/>
      <c r="C86" s="23" t="s">
        <v>104</v>
      </c>
      <c r="L86" s="28"/>
    </row>
    <row r="87" spans="2:47" s="1" customFormat="1" ht="16.5" hidden="1" customHeight="1">
      <c r="B87" s="28"/>
      <c r="E87" s="168" t="str">
        <f>E9</f>
        <v>SO 01.7 - Výťah</v>
      </c>
      <c r="F87" s="212"/>
      <c r="G87" s="212"/>
      <c r="H87" s="212"/>
      <c r="L87" s="28"/>
    </row>
    <row r="88" spans="2:47" s="1" customFormat="1" ht="6.95" hidden="1" customHeight="1">
      <c r="B88" s="28"/>
      <c r="L88" s="28"/>
    </row>
    <row r="89" spans="2:47" s="1" customFormat="1" ht="12" hidden="1" customHeight="1">
      <c r="B89" s="28"/>
      <c r="C89" s="23" t="s">
        <v>19</v>
      </c>
      <c r="F89" s="21" t="str">
        <f>F12</f>
        <v xml:space="preserve"> </v>
      </c>
      <c r="I89" s="23" t="s">
        <v>21</v>
      </c>
      <c r="J89" s="51" t="str">
        <f>IF(J12="","",J12)</f>
        <v>21. 2. 2025</v>
      </c>
      <c r="L89" s="28"/>
    </row>
    <row r="90" spans="2:47" s="1" customFormat="1" ht="6.95" hidden="1" customHeight="1">
      <c r="B90" s="28"/>
      <c r="L90" s="28"/>
    </row>
    <row r="91" spans="2:47" s="1" customFormat="1" ht="15.2" hidden="1" customHeight="1">
      <c r="B91" s="28"/>
      <c r="C91" s="23" t="s">
        <v>23</v>
      </c>
      <c r="F91" s="21" t="str">
        <f>E15</f>
        <v xml:space="preserve"> </v>
      </c>
      <c r="I91" s="23" t="s">
        <v>28</v>
      </c>
      <c r="J91" s="26" t="str">
        <f>E21</f>
        <v xml:space="preserve"> </v>
      </c>
      <c r="L91" s="28"/>
    </row>
    <row r="92" spans="2:47" s="1" customFormat="1" ht="15.2" hidden="1" customHeight="1">
      <c r="B92" s="28"/>
      <c r="C92" s="23" t="s">
        <v>26</v>
      </c>
      <c r="F92" s="21" t="str">
        <f>IF(E18="","",E18)</f>
        <v>Vyplň údaj</v>
      </c>
      <c r="I92" s="23" t="s">
        <v>30</v>
      </c>
      <c r="J92" s="26" t="str">
        <f>E24</f>
        <v xml:space="preserve"> </v>
      </c>
      <c r="L92" s="28"/>
    </row>
    <row r="93" spans="2:47" s="1" customFormat="1" ht="10.35" hidden="1" customHeight="1">
      <c r="B93" s="28"/>
      <c r="L93" s="28"/>
    </row>
    <row r="94" spans="2:47" s="1" customFormat="1" ht="29.25" hidden="1" customHeight="1">
      <c r="B94" s="28"/>
      <c r="C94" s="103" t="s">
        <v>107</v>
      </c>
      <c r="D94" s="95"/>
      <c r="E94" s="95"/>
      <c r="F94" s="95"/>
      <c r="G94" s="95"/>
      <c r="H94" s="95"/>
      <c r="I94" s="95"/>
      <c r="J94" s="104" t="s">
        <v>108</v>
      </c>
      <c r="K94" s="95"/>
      <c r="L94" s="28"/>
    </row>
    <row r="95" spans="2:47" s="1" customFormat="1" ht="10.35" hidden="1" customHeight="1">
      <c r="B95" s="28"/>
      <c r="L95" s="28"/>
    </row>
    <row r="96" spans="2:47" s="1" customFormat="1" ht="22.9" hidden="1" customHeight="1">
      <c r="B96" s="28"/>
      <c r="C96" s="105" t="s">
        <v>109</v>
      </c>
      <c r="J96" s="65">
        <f>J118</f>
        <v>0</v>
      </c>
      <c r="L96" s="28"/>
      <c r="AU96" s="13" t="s">
        <v>110</v>
      </c>
    </row>
    <row r="97" spans="2:12" s="8" customFormat="1" ht="24.95" hidden="1" customHeight="1">
      <c r="B97" s="106"/>
      <c r="D97" s="107" t="s">
        <v>3170</v>
      </c>
      <c r="E97" s="108"/>
      <c r="F97" s="108"/>
      <c r="G97" s="108"/>
      <c r="H97" s="108"/>
      <c r="I97" s="108"/>
      <c r="J97" s="109">
        <f>J119</f>
        <v>0</v>
      </c>
      <c r="L97" s="106"/>
    </row>
    <row r="98" spans="2:12" s="9" customFormat="1" ht="19.899999999999999" hidden="1" customHeight="1">
      <c r="B98" s="110"/>
      <c r="D98" s="111" t="s">
        <v>3171</v>
      </c>
      <c r="E98" s="112"/>
      <c r="F98" s="112"/>
      <c r="G98" s="112"/>
      <c r="H98" s="112"/>
      <c r="I98" s="112"/>
      <c r="J98" s="113">
        <f>J120</f>
        <v>0</v>
      </c>
      <c r="L98" s="110"/>
    </row>
    <row r="99" spans="2:12" s="1" customFormat="1" ht="21.75" hidden="1" customHeight="1">
      <c r="B99" s="28"/>
      <c r="L99" s="28"/>
    </row>
    <row r="100" spans="2:12" s="1" customFormat="1" ht="6.95" hidden="1" customHeight="1">
      <c r="B100" s="43"/>
      <c r="C100" s="44"/>
      <c r="D100" s="44"/>
      <c r="E100" s="44"/>
      <c r="F100" s="44"/>
      <c r="G100" s="44"/>
      <c r="H100" s="44"/>
      <c r="I100" s="44"/>
      <c r="J100" s="44"/>
      <c r="K100" s="44"/>
      <c r="L100" s="28"/>
    </row>
    <row r="101" spans="2:12" ht="11.25" hidden="1"/>
    <row r="102" spans="2:12" ht="11.25" hidden="1"/>
    <row r="103" spans="2:12" ht="11.25" hidden="1"/>
    <row r="104" spans="2:12" s="1" customFormat="1" ht="6.95" customHeight="1">
      <c r="B104" s="45"/>
      <c r="C104" s="46"/>
      <c r="D104" s="46"/>
      <c r="E104" s="46"/>
      <c r="F104" s="46"/>
      <c r="G104" s="46"/>
      <c r="H104" s="46"/>
      <c r="I104" s="46"/>
      <c r="J104" s="46"/>
      <c r="K104" s="46"/>
      <c r="L104" s="28"/>
    </row>
    <row r="105" spans="2:12" s="1" customFormat="1" ht="24.95" customHeight="1">
      <c r="B105" s="28"/>
      <c r="C105" s="17" t="s">
        <v>143</v>
      </c>
      <c r="L105" s="28"/>
    </row>
    <row r="106" spans="2:12" s="1" customFormat="1" ht="6.95" customHeight="1">
      <c r="B106" s="28"/>
      <c r="L106" s="28"/>
    </row>
    <row r="107" spans="2:12" s="1" customFormat="1" ht="12" customHeight="1">
      <c r="B107" s="28"/>
      <c r="C107" s="23" t="s">
        <v>15</v>
      </c>
      <c r="L107" s="28"/>
    </row>
    <row r="108" spans="2:12" s="1" customFormat="1" ht="16.5" customHeight="1">
      <c r="B108" s="28"/>
      <c r="E108" s="210" t="str">
        <f>E7</f>
        <v>ZSS_Detvan_(rozpocet)</v>
      </c>
      <c r="F108" s="211"/>
      <c r="G108" s="211"/>
      <c r="H108" s="211"/>
      <c r="L108" s="28"/>
    </row>
    <row r="109" spans="2:12" s="1" customFormat="1" ht="12" customHeight="1">
      <c r="B109" s="28"/>
      <c r="C109" s="23" t="s">
        <v>104</v>
      </c>
      <c r="L109" s="28"/>
    </row>
    <row r="110" spans="2:12" s="1" customFormat="1" ht="16.5" customHeight="1">
      <c r="B110" s="28"/>
      <c r="E110" s="168" t="str">
        <f>E9</f>
        <v>SO 01.7 - Výťah</v>
      </c>
      <c r="F110" s="212"/>
      <c r="G110" s="212"/>
      <c r="H110" s="212"/>
      <c r="L110" s="28"/>
    </row>
    <row r="111" spans="2:12" s="1" customFormat="1" ht="6.95" customHeight="1">
      <c r="B111" s="28"/>
      <c r="L111" s="28"/>
    </row>
    <row r="112" spans="2:12" s="1" customFormat="1" ht="12" customHeight="1">
      <c r="B112" s="28"/>
      <c r="C112" s="23" t="s">
        <v>19</v>
      </c>
      <c r="F112" s="21" t="str">
        <f>F12</f>
        <v xml:space="preserve"> </v>
      </c>
      <c r="I112" s="23" t="s">
        <v>21</v>
      </c>
      <c r="J112" s="51" t="str">
        <f>IF(J12="","",J12)</f>
        <v>21. 2. 2025</v>
      </c>
      <c r="L112" s="28"/>
    </row>
    <row r="113" spans="2:65" s="1" customFormat="1" ht="6.95" customHeight="1">
      <c r="B113" s="28"/>
      <c r="L113" s="28"/>
    </row>
    <row r="114" spans="2:65" s="1" customFormat="1" ht="15.2" customHeight="1">
      <c r="B114" s="28"/>
      <c r="C114" s="23" t="s">
        <v>23</v>
      </c>
      <c r="F114" s="21" t="str">
        <f>E15</f>
        <v xml:space="preserve"> </v>
      </c>
      <c r="I114" s="23" t="s">
        <v>28</v>
      </c>
      <c r="J114" s="26" t="str">
        <f>E21</f>
        <v xml:space="preserve"> </v>
      </c>
      <c r="L114" s="28"/>
    </row>
    <row r="115" spans="2:65" s="1" customFormat="1" ht="15.2" customHeight="1">
      <c r="B115" s="28"/>
      <c r="C115" s="23" t="s">
        <v>26</v>
      </c>
      <c r="F115" s="21" t="str">
        <f>IF(E18="","",E18)</f>
        <v>Vyplň údaj</v>
      </c>
      <c r="I115" s="23" t="s">
        <v>30</v>
      </c>
      <c r="J115" s="26" t="str">
        <f>E24</f>
        <v xml:space="preserve"> </v>
      </c>
      <c r="L115" s="28"/>
    </row>
    <row r="116" spans="2:65" s="1" customFormat="1" ht="10.35" customHeight="1">
      <c r="B116" s="28"/>
      <c r="L116" s="28"/>
    </row>
    <row r="117" spans="2:65" s="10" customFormat="1" ht="29.25" customHeight="1">
      <c r="B117" s="114"/>
      <c r="C117" s="115" t="s">
        <v>144</v>
      </c>
      <c r="D117" s="116" t="s">
        <v>57</v>
      </c>
      <c r="E117" s="116" t="s">
        <v>53</v>
      </c>
      <c r="F117" s="116" t="s">
        <v>54</v>
      </c>
      <c r="G117" s="116" t="s">
        <v>145</v>
      </c>
      <c r="H117" s="116" t="s">
        <v>146</v>
      </c>
      <c r="I117" s="116" t="s">
        <v>147</v>
      </c>
      <c r="J117" s="117" t="s">
        <v>108</v>
      </c>
      <c r="K117" s="118" t="s">
        <v>148</v>
      </c>
      <c r="L117" s="114"/>
      <c r="M117" s="58" t="s">
        <v>1</v>
      </c>
      <c r="N117" s="59" t="s">
        <v>36</v>
      </c>
      <c r="O117" s="59" t="s">
        <v>149</v>
      </c>
      <c r="P117" s="59" t="s">
        <v>150</v>
      </c>
      <c r="Q117" s="59" t="s">
        <v>151</v>
      </c>
      <c r="R117" s="59" t="s">
        <v>152</v>
      </c>
      <c r="S117" s="59" t="s">
        <v>153</v>
      </c>
      <c r="T117" s="60" t="s">
        <v>154</v>
      </c>
    </row>
    <row r="118" spans="2:65" s="1" customFormat="1" ht="22.9" customHeight="1">
      <c r="B118" s="28"/>
      <c r="C118" s="63" t="s">
        <v>109</v>
      </c>
      <c r="J118" s="119">
        <f>BK118</f>
        <v>0</v>
      </c>
      <c r="L118" s="28"/>
      <c r="M118" s="61"/>
      <c r="N118" s="52"/>
      <c r="O118" s="52"/>
      <c r="P118" s="120">
        <f>P119</f>
        <v>0</v>
      </c>
      <c r="Q118" s="52"/>
      <c r="R118" s="120">
        <f>R119</f>
        <v>0</v>
      </c>
      <c r="S118" s="52"/>
      <c r="T118" s="121">
        <f>T119</f>
        <v>0</v>
      </c>
      <c r="AT118" s="13" t="s">
        <v>71</v>
      </c>
      <c r="AU118" s="13" t="s">
        <v>110</v>
      </c>
      <c r="BK118" s="122">
        <f>BK119</f>
        <v>0</v>
      </c>
    </row>
    <row r="119" spans="2:65" s="11" customFormat="1" ht="25.9" customHeight="1">
      <c r="B119" s="123"/>
      <c r="D119" s="124" t="s">
        <v>71</v>
      </c>
      <c r="E119" s="125" t="s">
        <v>276</v>
      </c>
      <c r="F119" s="125" t="s">
        <v>3172</v>
      </c>
      <c r="I119" s="126"/>
      <c r="J119" s="127">
        <f>BK119</f>
        <v>0</v>
      </c>
      <c r="L119" s="123"/>
      <c r="M119" s="128"/>
      <c r="P119" s="129">
        <f>P120</f>
        <v>0</v>
      </c>
      <c r="R119" s="129">
        <f>R120</f>
        <v>0</v>
      </c>
      <c r="T119" s="130">
        <f>T120</f>
        <v>0</v>
      </c>
      <c r="AR119" s="124" t="s">
        <v>168</v>
      </c>
      <c r="AT119" s="131" t="s">
        <v>71</v>
      </c>
      <c r="AU119" s="131" t="s">
        <v>72</v>
      </c>
      <c r="AY119" s="124" t="s">
        <v>157</v>
      </c>
      <c r="BK119" s="132">
        <f>BK120</f>
        <v>0</v>
      </c>
    </row>
    <row r="120" spans="2:65" s="11" customFormat="1" ht="22.9" customHeight="1">
      <c r="B120" s="123"/>
      <c r="D120" s="124" t="s">
        <v>71</v>
      </c>
      <c r="E120" s="133" t="s">
        <v>3173</v>
      </c>
      <c r="F120" s="133" t="s">
        <v>3174</v>
      </c>
      <c r="I120" s="126"/>
      <c r="J120" s="134">
        <f>BK120</f>
        <v>0</v>
      </c>
      <c r="L120" s="123"/>
      <c r="M120" s="128"/>
      <c r="P120" s="129">
        <f>P121</f>
        <v>0</v>
      </c>
      <c r="R120" s="129">
        <f>R121</f>
        <v>0</v>
      </c>
      <c r="T120" s="130">
        <f>T121</f>
        <v>0</v>
      </c>
      <c r="AR120" s="124" t="s">
        <v>168</v>
      </c>
      <c r="AT120" s="131" t="s">
        <v>71</v>
      </c>
      <c r="AU120" s="131" t="s">
        <v>80</v>
      </c>
      <c r="AY120" s="124" t="s">
        <v>157</v>
      </c>
      <c r="BK120" s="132">
        <f>BK121</f>
        <v>0</v>
      </c>
    </row>
    <row r="121" spans="2:65" s="1" customFormat="1" ht="16.5" customHeight="1">
      <c r="B121" s="135"/>
      <c r="C121" s="136" t="s">
        <v>80</v>
      </c>
      <c r="D121" s="136" t="s">
        <v>159</v>
      </c>
      <c r="E121" s="137" t="s">
        <v>3175</v>
      </c>
      <c r="F121" s="138" t="s">
        <v>3176</v>
      </c>
      <c r="G121" s="139" t="s">
        <v>1524</v>
      </c>
      <c r="H121" s="140">
        <v>1</v>
      </c>
      <c r="I121" s="141"/>
      <c r="J121" s="142">
        <f>ROUND(I121*H121,2)</f>
        <v>0</v>
      </c>
      <c r="K121" s="143"/>
      <c r="L121" s="28"/>
      <c r="M121" s="163" t="s">
        <v>1</v>
      </c>
      <c r="N121" s="164" t="s">
        <v>38</v>
      </c>
      <c r="O121" s="165"/>
      <c r="P121" s="166">
        <f>O121*H121</f>
        <v>0</v>
      </c>
      <c r="Q121" s="166">
        <v>0</v>
      </c>
      <c r="R121" s="166">
        <f>Q121*H121</f>
        <v>0</v>
      </c>
      <c r="S121" s="166">
        <v>0</v>
      </c>
      <c r="T121" s="167">
        <f>S121*H121</f>
        <v>0</v>
      </c>
      <c r="AR121" s="148" t="s">
        <v>274</v>
      </c>
      <c r="AT121" s="148" t="s">
        <v>159</v>
      </c>
      <c r="AU121" s="148" t="s">
        <v>164</v>
      </c>
      <c r="AY121" s="13" t="s">
        <v>157</v>
      </c>
      <c r="BE121" s="149">
        <f>IF(N121="základná",J121,0)</f>
        <v>0</v>
      </c>
      <c r="BF121" s="149">
        <f>IF(N121="znížená",J121,0)</f>
        <v>0</v>
      </c>
      <c r="BG121" s="149">
        <f>IF(N121="zákl. prenesená",J121,0)</f>
        <v>0</v>
      </c>
      <c r="BH121" s="149">
        <f>IF(N121="zníž. prenesená",J121,0)</f>
        <v>0</v>
      </c>
      <c r="BI121" s="149">
        <f>IF(N121="nulová",J121,0)</f>
        <v>0</v>
      </c>
      <c r="BJ121" s="13" t="s">
        <v>164</v>
      </c>
      <c r="BK121" s="149">
        <f>ROUND(I121*H121,2)</f>
        <v>0</v>
      </c>
      <c r="BL121" s="13" t="s">
        <v>274</v>
      </c>
      <c r="BM121" s="148" t="s">
        <v>164</v>
      </c>
    </row>
    <row r="122" spans="2:65" s="1" customFormat="1" ht="6.95" customHeight="1">
      <c r="B122" s="43"/>
      <c r="C122" s="44"/>
      <c r="D122" s="44"/>
      <c r="E122" s="44"/>
      <c r="F122" s="44"/>
      <c r="G122" s="44"/>
      <c r="H122" s="44"/>
      <c r="I122" s="44"/>
      <c r="J122" s="44"/>
      <c r="K122" s="44"/>
      <c r="L122" s="28"/>
    </row>
  </sheetData>
  <autoFilter ref="C117:K121" xr:uid="{00000000-0009-0000-0000-000007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BM149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9" t="s">
        <v>5</v>
      </c>
      <c r="M2" s="191"/>
      <c r="N2" s="191"/>
      <c r="O2" s="191"/>
      <c r="P2" s="191"/>
      <c r="Q2" s="191"/>
      <c r="R2" s="191"/>
      <c r="S2" s="191"/>
      <c r="T2" s="191"/>
      <c r="U2" s="191"/>
      <c r="V2" s="191"/>
      <c r="AT2" s="13" t="s">
        <v>102</v>
      </c>
    </row>
    <row r="3" spans="2:46" ht="6.95" hidden="1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4.95" hidden="1" customHeight="1">
      <c r="B4" s="16"/>
      <c r="D4" s="17" t="s">
        <v>103</v>
      </c>
      <c r="L4" s="16"/>
      <c r="M4" s="87" t="s">
        <v>9</v>
      </c>
      <c r="AT4" s="13" t="s">
        <v>3</v>
      </c>
    </row>
    <row r="5" spans="2:46" ht="6.95" hidden="1" customHeight="1">
      <c r="B5" s="16"/>
      <c r="L5" s="16"/>
    </row>
    <row r="6" spans="2:46" ht="12" hidden="1" customHeight="1">
      <c r="B6" s="16"/>
      <c r="D6" s="23" t="s">
        <v>15</v>
      </c>
      <c r="L6" s="16"/>
    </row>
    <row r="7" spans="2:46" ht="16.5" hidden="1" customHeight="1">
      <c r="B7" s="16"/>
      <c r="E7" s="210" t="str">
        <f>'Rekapitulácia stavby'!K6</f>
        <v>ZSS_Detvan_(rozpocet)</v>
      </c>
      <c r="F7" s="211"/>
      <c r="G7" s="211"/>
      <c r="H7" s="211"/>
      <c r="L7" s="16"/>
    </row>
    <row r="8" spans="2:46" s="1" customFormat="1" ht="12" hidden="1" customHeight="1">
      <c r="B8" s="28"/>
      <c r="D8" s="23" t="s">
        <v>104</v>
      </c>
      <c r="L8" s="28"/>
    </row>
    <row r="9" spans="2:46" s="1" customFormat="1" ht="16.5" hidden="1" customHeight="1">
      <c r="B9" s="28"/>
      <c r="E9" s="168" t="s">
        <v>3177</v>
      </c>
      <c r="F9" s="212"/>
      <c r="G9" s="212"/>
      <c r="H9" s="212"/>
      <c r="L9" s="28"/>
    </row>
    <row r="10" spans="2:46" s="1" customFormat="1" ht="11.25" hidden="1">
      <c r="B10" s="28"/>
      <c r="L10" s="28"/>
    </row>
    <row r="11" spans="2:46" s="1" customFormat="1" ht="12" hidden="1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hidden="1" customHeight="1">
      <c r="B12" s="28"/>
      <c r="D12" s="23" t="s">
        <v>19</v>
      </c>
      <c r="F12" s="21" t="s">
        <v>20</v>
      </c>
      <c r="I12" s="23" t="s">
        <v>21</v>
      </c>
      <c r="J12" s="51" t="str">
        <f>'Rekapitulácia stavby'!AN8</f>
        <v>21. 2. 2025</v>
      </c>
      <c r="L12" s="28"/>
    </row>
    <row r="13" spans="2:46" s="1" customFormat="1" ht="10.9" hidden="1" customHeight="1">
      <c r="B13" s="28"/>
      <c r="L13" s="28"/>
    </row>
    <row r="14" spans="2:46" s="1" customFormat="1" ht="12" hidden="1" customHeight="1">
      <c r="B14" s="28"/>
      <c r="D14" s="23" t="s">
        <v>23</v>
      </c>
      <c r="I14" s="23" t="s">
        <v>24</v>
      </c>
      <c r="J14" s="21" t="str">
        <f>IF('Rekapitulácia stavby'!AN10="","",'Rekapitulácia stavby'!AN10)</f>
        <v/>
      </c>
      <c r="L14" s="28"/>
    </row>
    <row r="15" spans="2:46" s="1" customFormat="1" ht="18" hidden="1" customHeight="1">
      <c r="B15" s="28"/>
      <c r="E15" s="21" t="str">
        <f>IF('Rekapitulácia stavby'!E11="","",'Rekapitulácia stavby'!E11)</f>
        <v xml:space="preserve"> </v>
      </c>
      <c r="I15" s="23" t="s">
        <v>25</v>
      </c>
      <c r="J15" s="21" t="str">
        <f>IF('Rekapitulácia stavby'!AN11="","",'Rekapitulácia stavby'!AN11)</f>
        <v/>
      </c>
      <c r="L15" s="28"/>
    </row>
    <row r="16" spans="2:46" s="1" customFormat="1" ht="6.95" hidden="1" customHeight="1">
      <c r="B16" s="28"/>
      <c r="L16" s="28"/>
    </row>
    <row r="17" spans="2:12" s="1" customFormat="1" ht="12" hidden="1" customHeight="1">
      <c r="B17" s="28"/>
      <c r="D17" s="23" t="s">
        <v>26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hidden="1" customHeight="1">
      <c r="B18" s="28"/>
      <c r="E18" s="213" t="str">
        <f>'Rekapitulácia stavby'!E14</f>
        <v>Vyplň údaj</v>
      </c>
      <c r="F18" s="190"/>
      <c r="G18" s="190"/>
      <c r="H18" s="190"/>
      <c r="I18" s="23" t="s">
        <v>25</v>
      </c>
      <c r="J18" s="24" t="str">
        <f>'Rekapitulácia stavby'!AN14</f>
        <v>Vyplň údaj</v>
      </c>
      <c r="L18" s="28"/>
    </row>
    <row r="19" spans="2:12" s="1" customFormat="1" ht="6.95" hidden="1" customHeight="1">
      <c r="B19" s="28"/>
      <c r="L19" s="28"/>
    </row>
    <row r="20" spans="2:12" s="1" customFormat="1" ht="12" hidden="1" customHeight="1">
      <c r="B20" s="28"/>
      <c r="D20" s="23" t="s">
        <v>28</v>
      </c>
      <c r="I20" s="23" t="s">
        <v>24</v>
      </c>
      <c r="J20" s="21" t="str">
        <f>IF('Rekapitulácia stavby'!AN16="","",'Rekapitulácia stavby'!AN16)</f>
        <v/>
      </c>
      <c r="L20" s="28"/>
    </row>
    <row r="21" spans="2:12" s="1" customFormat="1" ht="18" hidden="1" customHeight="1">
      <c r="B21" s="28"/>
      <c r="E21" s="21" t="str">
        <f>IF('Rekapitulácia stavby'!E17="","",'Rekapitulácia stavby'!E17)</f>
        <v xml:space="preserve"> </v>
      </c>
      <c r="I21" s="23" t="s">
        <v>25</v>
      </c>
      <c r="J21" s="21" t="str">
        <f>IF('Rekapitulácia stavby'!AN17="","",'Rekapitulácia stavby'!AN17)</f>
        <v/>
      </c>
      <c r="L21" s="28"/>
    </row>
    <row r="22" spans="2:12" s="1" customFormat="1" ht="6.95" hidden="1" customHeight="1">
      <c r="B22" s="28"/>
      <c r="L22" s="28"/>
    </row>
    <row r="23" spans="2:12" s="1" customFormat="1" ht="12" hidden="1" customHeight="1">
      <c r="B23" s="28"/>
      <c r="D23" s="23" t="s">
        <v>30</v>
      </c>
      <c r="I23" s="23" t="s">
        <v>24</v>
      </c>
      <c r="J23" s="21" t="str">
        <f>IF('Rekapitulácia stavby'!AN19="","",'Rekapitulácia stavby'!AN19)</f>
        <v/>
      </c>
      <c r="L23" s="28"/>
    </row>
    <row r="24" spans="2:12" s="1" customFormat="1" ht="18" hidden="1" customHeight="1">
      <c r="B24" s="28"/>
      <c r="E24" s="21" t="str">
        <f>IF('Rekapitulácia stavby'!E20="","",'Rekapitulácia stavby'!E20)</f>
        <v xml:space="preserve"> </v>
      </c>
      <c r="I24" s="23" t="s">
        <v>25</v>
      </c>
      <c r="J24" s="21" t="str">
        <f>IF('Rekapitulácia stavby'!AN20="","",'Rekapitulácia stavby'!AN20)</f>
        <v/>
      </c>
      <c r="L24" s="28"/>
    </row>
    <row r="25" spans="2:12" s="1" customFormat="1" ht="6.95" hidden="1" customHeight="1">
      <c r="B25" s="28"/>
      <c r="L25" s="28"/>
    </row>
    <row r="26" spans="2:12" s="1" customFormat="1" ht="12" hidden="1" customHeight="1">
      <c r="B26" s="28"/>
      <c r="D26" s="23" t="s">
        <v>31</v>
      </c>
      <c r="L26" s="28"/>
    </row>
    <row r="27" spans="2:12" s="7" customFormat="1" ht="16.5" hidden="1" customHeight="1">
      <c r="B27" s="88"/>
      <c r="E27" s="195" t="s">
        <v>1</v>
      </c>
      <c r="F27" s="195"/>
      <c r="G27" s="195"/>
      <c r="H27" s="195"/>
      <c r="L27" s="88"/>
    </row>
    <row r="28" spans="2:12" s="1" customFormat="1" ht="6.95" hidden="1" customHeight="1">
      <c r="B28" s="28"/>
      <c r="L28" s="28"/>
    </row>
    <row r="29" spans="2:12" s="1" customFormat="1" ht="6.95" hidden="1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hidden="1" customHeight="1">
      <c r="B30" s="28"/>
      <c r="D30" s="89" t="s">
        <v>32</v>
      </c>
      <c r="J30" s="65">
        <f>ROUND(J119, 2)</f>
        <v>0</v>
      </c>
      <c r="L30" s="28"/>
    </row>
    <row r="31" spans="2:12" s="1" customFormat="1" ht="6.95" hidden="1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hidden="1" customHeight="1">
      <c r="B32" s="28"/>
      <c r="F32" s="31" t="s">
        <v>34</v>
      </c>
      <c r="I32" s="31" t="s">
        <v>33</v>
      </c>
      <c r="J32" s="31" t="s">
        <v>35</v>
      </c>
      <c r="L32" s="28"/>
    </row>
    <row r="33" spans="2:12" s="1" customFormat="1" ht="14.45" hidden="1" customHeight="1">
      <c r="B33" s="28"/>
      <c r="D33" s="54" t="s">
        <v>36</v>
      </c>
      <c r="E33" s="33" t="s">
        <v>37</v>
      </c>
      <c r="F33" s="90">
        <f>ROUND((SUM(BE119:BE148)),  2)</f>
        <v>0</v>
      </c>
      <c r="G33" s="91"/>
      <c r="H33" s="91"/>
      <c r="I33" s="92">
        <v>0.23</v>
      </c>
      <c r="J33" s="90">
        <f>ROUND(((SUM(BE119:BE148))*I33),  2)</f>
        <v>0</v>
      </c>
      <c r="L33" s="28"/>
    </row>
    <row r="34" spans="2:12" s="1" customFormat="1" ht="14.45" hidden="1" customHeight="1">
      <c r="B34" s="28"/>
      <c r="E34" s="33" t="s">
        <v>38</v>
      </c>
      <c r="F34" s="90">
        <f>ROUND((SUM(BF119:BF148)),  2)</f>
        <v>0</v>
      </c>
      <c r="G34" s="91"/>
      <c r="H34" s="91"/>
      <c r="I34" s="92">
        <v>0.23</v>
      </c>
      <c r="J34" s="90">
        <f>ROUND(((SUM(BF119:BF148))*I34),  2)</f>
        <v>0</v>
      </c>
      <c r="L34" s="28"/>
    </row>
    <row r="35" spans="2:12" s="1" customFormat="1" ht="14.45" hidden="1" customHeight="1">
      <c r="B35" s="28"/>
      <c r="E35" s="23" t="s">
        <v>39</v>
      </c>
      <c r="F35" s="93">
        <f>ROUND((SUM(BG119:BG148)),  2)</f>
        <v>0</v>
      </c>
      <c r="I35" s="94">
        <v>0.23</v>
      </c>
      <c r="J35" s="93">
        <f>0</f>
        <v>0</v>
      </c>
      <c r="L35" s="28"/>
    </row>
    <row r="36" spans="2:12" s="1" customFormat="1" ht="14.45" hidden="1" customHeight="1">
      <c r="B36" s="28"/>
      <c r="E36" s="23" t="s">
        <v>40</v>
      </c>
      <c r="F36" s="93">
        <f>ROUND((SUM(BH119:BH148)),  2)</f>
        <v>0</v>
      </c>
      <c r="I36" s="94">
        <v>0.23</v>
      </c>
      <c r="J36" s="93">
        <f>0</f>
        <v>0</v>
      </c>
      <c r="L36" s="28"/>
    </row>
    <row r="37" spans="2:12" s="1" customFormat="1" ht="14.45" hidden="1" customHeight="1">
      <c r="B37" s="28"/>
      <c r="E37" s="33" t="s">
        <v>41</v>
      </c>
      <c r="F37" s="90">
        <f>ROUND((SUM(BI119:BI148)),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6.95" hidden="1" customHeight="1">
      <c r="B38" s="28"/>
      <c r="L38" s="28"/>
    </row>
    <row r="39" spans="2:12" s="1" customFormat="1" ht="25.35" hidden="1" customHeight="1">
      <c r="B39" s="28"/>
      <c r="C39" s="95"/>
      <c r="D39" s="96" t="s">
        <v>42</v>
      </c>
      <c r="E39" s="56"/>
      <c r="F39" s="56"/>
      <c r="G39" s="97" t="s">
        <v>43</v>
      </c>
      <c r="H39" s="98" t="s">
        <v>44</v>
      </c>
      <c r="I39" s="56"/>
      <c r="J39" s="99">
        <f>SUM(J30:J37)</f>
        <v>0</v>
      </c>
      <c r="K39" s="100"/>
      <c r="L39" s="28"/>
    </row>
    <row r="40" spans="2:12" s="1" customFormat="1" ht="14.45" hidden="1" customHeight="1">
      <c r="B40" s="28"/>
      <c r="L40" s="28"/>
    </row>
    <row r="41" spans="2:12" ht="14.45" hidden="1" customHeight="1">
      <c r="B41" s="16"/>
      <c r="L41" s="16"/>
    </row>
    <row r="42" spans="2:12" ht="14.45" hidden="1" customHeight="1">
      <c r="B42" s="16"/>
      <c r="L42" s="16"/>
    </row>
    <row r="43" spans="2:12" ht="14.45" hidden="1" customHeight="1">
      <c r="B43" s="16"/>
      <c r="L43" s="16"/>
    </row>
    <row r="44" spans="2:12" ht="14.45" hidden="1" customHeight="1">
      <c r="B44" s="16"/>
      <c r="L44" s="16"/>
    </row>
    <row r="45" spans="2:12" ht="14.45" hidden="1" customHeight="1">
      <c r="B45" s="16"/>
      <c r="L45" s="16"/>
    </row>
    <row r="46" spans="2:12" ht="14.45" hidden="1" customHeight="1">
      <c r="B46" s="16"/>
      <c r="L46" s="16"/>
    </row>
    <row r="47" spans="2:12" ht="14.45" hidden="1" customHeight="1">
      <c r="B47" s="16"/>
      <c r="L47" s="16"/>
    </row>
    <row r="48" spans="2:12" ht="14.45" hidden="1" customHeight="1">
      <c r="B48" s="16"/>
      <c r="L48" s="16"/>
    </row>
    <row r="49" spans="2:12" ht="14.45" hidden="1" customHeight="1">
      <c r="B49" s="16"/>
      <c r="L49" s="16"/>
    </row>
    <row r="50" spans="2:12" s="1" customFormat="1" ht="14.45" hidden="1" customHeight="1">
      <c r="B50" s="28"/>
      <c r="D50" s="40" t="s">
        <v>45</v>
      </c>
      <c r="E50" s="41"/>
      <c r="F50" s="41"/>
      <c r="G50" s="40" t="s">
        <v>46</v>
      </c>
      <c r="H50" s="41"/>
      <c r="I50" s="41"/>
      <c r="J50" s="41"/>
      <c r="K50" s="41"/>
      <c r="L50" s="28"/>
    </row>
    <row r="51" spans="2:12" ht="11.25" hidden="1">
      <c r="B51" s="16"/>
      <c r="L51" s="16"/>
    </row>
    <row r="52" spans="2:12" ht="11.25" hidden="1">
      <c r="B52" s="16"/>
      <c r="L52" s="16"/>
    </row>
    <row r="53" spans="2:12" ht="11.25" hidden="1">
      <c r="B53" s="16"/>
      <c r="L53" s="16"/>
    </row>
    <row r="54" spans="2:12" ht="11.25" hidden="1">
      <c r="B54" s="16"/>
      <c r="L54" s="16"/>
    </row>
    <row r="55" spans="2:12" ht="11.25" hidden="1">
      <c r="B55" s="16"/>
      <c r="L55" s="16"/>
    </row>
    <row r="56" spans="2:12" ht="11.25" hidden="1">
      <c r="B56" s="16"/>
      <c r="L56" s="16"/>
    </row>
    <row r="57" spans="2:12" ht="11.25" hidden="1">
      <c r="B57" s="16"/>
      <c r="L57" s="16"/>
    </row>
    <row r="58" spans="2:12" ht="11.25" hidden="1">
      <c r="B58" s="16"/>
      <c r="L58" s="16"/>
    </row>
    <row r="59" spans="2:12" ht="11.25" hidden="1">
      <c r="B59" s="16"/>
      <c r="L59" s="16"/>
    </row>
    <row r="60" spans="2:12" ht="11.25" hidden="1">
      <c r="B60" s="16"/>
      <c r="L60" s="16"/>
    </row>
    <row r="61" spans="2:12" s="1" customFormat="1" ht="12.75" hidden="1">
      <c r="B61" s="28"/>
      <c r="D61" s="42" t="s">
        <v>47</v>
      </c>
      <c r="E61" s="30"/>
      <c r="F61" s="101" t="s">
        <v>48</v>
      </c>
      <c r="G61" s="42" t="s">
        <v>47</v>
      </c>
      <c r="H61" s="30"/>
      <c r="I61" s="30"/>
      <c r="J61" s="102" t="s">
        <v>48</v>
      </c>
      <c r="K61" s="30"/>
      <c r="L61" s="28"/>
    </row>
    <row r="62" spans="2:12" ht="11.25" hidden="1">
      <c r="B62" s="16"/>
      <c r="L62" s="16"/>
    </row>
    <row r="63" spans="2:12" ht="11.25" hidden="1">
      <c r="B63" s="16"/>
      <c r="L63" s="16"/>
    </row>
    <row r="64" spans="2:12" ht="11.25" hidden="1">
      <c r="B64" s="16"/>
      <c r="L64" s="16"/>
    </row>
    <row r="65" spans="2:12" s="1" customFormat="1" ht="12.75" hidden="1">
      <c r="B65" s="28"/>
      <c r="D65" s="40" t="s">
        <v>49</v>
      </c>
      <c r="E65" s="41"/>
      <c r="F65" s="41"/>
      <c r="G65" s="40" t="s">
        <v>50</v>
      </c>
      <c r="H65" s="41"/>
      <c r="I65" s="41"/>
      <c r="J65" s="41"/>
      <c r="K65" s="41"/>
      <c r="L65" s="28"/>
    </row>
    <row r="66" spans="2:12" ht="11.25" hidden="1">
      <c r="B66" s="16"/>
      <c r="L66" s="16"/>
    </row>
    <row r="67" spans="2:12" ht="11.25" hidden="1">
      <c r="B67" s="16"/>
      <c r="L67" s="16"/>
    </row>
    <row r="68" spans="2:12" ht="11.25" hidden="1">
      <c r="B68" s="16"/>
      <c r="L68" s="16"/>
    </row>
    <row r="69" spans="2:12" ht="11.25" hidden="1">
      <c r="B69" s="16"/>
      <c r="L69" s="16"/>
    </row>
    <row r="70" spans="2:12" ht="11.25" hidden="1">
      <c r="B70" s="16"/>
      <c r="L70" s="16"/>
    </row>
    <row r="71" spans="2:12" ht="11.25" hidden="1">
      <c r="B71" s="16"/>
      <c r="L71" s="16"/>
    </row>
    <row r="72" spans="2:12" ht="11.25" hidden="1">
      <c r="B72" s="16"/>
      <c r="L72" s="16"/>
    </row>
    <row r="73" spans="2:12" ht="11.25" hidden="1">
      <c r="B73" s="16"/>
      <c r="L73" s="16"/>
    </row>
    <row r="74" spans="2:12" ht="11.25" hidden="1">
      <c r="B74" s="16"/>
      <c r="L74" s="16"/>
    </row>
    <row r="75" spans="2:12" ht="11.25" hidden="1">
      <c r="B75" s="16"/>
      <c r="L75" s="16"/>
    </row>
    <row r="76" spans="2:12" s="1" customFormat="1" ht="12.75" hidden="1">
      <c r="B76" s="28"/>
      <c r="D76" s="42" t="s">
        <v>47</v>
      </c>
      <c r="E76" s="30"/>
      <c r="F76" s="101" t="s">
        <v>48</v>
      </c>
      <c r="G76" s="42" t="s">
        <v>47</v>
      </c>
      <c r="H76" s="30"/>
      <c r="I76" s="30"/>
      <c r="J76" s="102" t="s">
        <v>48</v>
      </c>
      <c r="K76" s="30"/>
      <c r="L76" s="28"/>
    </row>
    <row r="77" spans="2:12" s="1" customFormat="1" ht="14.45" hidden="1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78" spans="2:12" ht="11.25" hidden="1"/>
    <row r="79" spans="2:12" ht="11.25" hidden="1"/>
    <row r="80" spans="2:12" ht="11.25" hidden="1"/>
    <row r="81" spans="2:47" s="1" customFormat="1" ht="6.95" hidden="1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hidden="1" customHeight="1">
      <c r="B82" s="28"/>
      <c r="C82" s="17" t="s">
        <v>106</v>
      </c>
      <c r="L82" s="28"/>
    </row>
    <row r="83" spans="2:47" s="1" customFormat="1" ht="6.95" hidden="1" customHeight="1">
      <c r="B83" s="28"/>
      <c r="L83" s="28"/>
    </row>
    <row r="84" spans="2:47" s="1" customFormat="1" ht="12" hidden="1" customHeight="1">
      <c r="B84" s="28"/>
      <c r="C84" s="23" t="s">
        <v>15</v>
      </c>
      <c r="L84" s="28"/>
    </row>
    <row r="85" spans="2:47" s="1" customFormat="1" ht="16.5" hidden="1" customHeight="1">
      <c r="B85" s="28"/>
      <c r="E85" s="210" t="str">
        <f>E7</f>
        <v>ZSS_Detvan_(rozpocet)</v>
      </c>
      <c r="F85" s="211"/>
      <c r="G85" s="211"/>
      <c r="H85" s="211"/>
      <c r="L85" s="28"/>
    </row>
    <row r="86" spans="2:47" s="1" customFormat="1" ht="12" hidden="1" customHeight="1">
      <c r="B86" s="28"/>
      <c r="C86" s="23" t="s">
        <v>104</v>
      </c>
      <c r="L86" s="28"/>
    </row>
    <row r="87" spans="2:47" s="1" customFormat="1" ht="16.5" hidden="1" customHeight="1">
      <c r="B87" s="28"/>
      <c r="E87" s="168" t="str">
        <f>E9</f>
        <v>SO 01.8 - Kuchyňa</v>
      </c>
      <c r="F87" s="212"/>
      <c r="G87" s="212"/>
      <c r="H87" s="212"/>
      <c r="L87" s="28"/>
    </row>
    <row r="88" spans="2:47" s="1" customFormat="1" ht="6.95" hidden="1" customHeight="1">
      <c r="B88" s="28"/>
      <c r="L88" s="28"/>
    </row>
    <row r="89" spans="2:47" s="1" customFormat="1" ht="12" hidden="1" customHeight="1">
      <c r="B89" s="28"/>
      <c r="C89" s="23" t="s">
        <v>19</v>
      </c>
      <c r="F89" s="21" t="str">
        <f>F12</f>
        <v xml:space="preserve"> </v>
      </c>
      <c r="I89" s="23" t="s">
        <v>21</v>
      </c>
      <c r="J89" s="51" t="str">
        <f>IF(J12="","",J12)</f>
        <v>21. 2. 2025</v>
      </c>
      <c r="L89" s="28"/>
    </row>
    <row r="90" spans="2:47" s="1" customFormat="1" ht="6.95" hidden="1" customHeight="1">
      <c r="B90" s="28"/>
      <c r="L90" s="28"/>
    </row>
    <row r="91" spans="2:47" s="1" customFormat="1" ht="15.2" hidden="1" customHeight="1">
      <c r="B91" s="28"/>
      <c r="C91" s="23" t="s">
        <v>23</v>
      </c>
      <c r="F91" s="21" t="str">
        <f>E15</f>
        <v xml:space="preserve"> </v>
      </c>
      <c r="I91" s="23" t="s">
        <v>28</v>
      </c>
      <c r="J91" s="26" t="str">
        <f>E21</f>
        <v xml:space="preserve"> </v>
      </c>
      <c r="L91" s="28"/>
    </row>
    <row r="92" spans="2:47" s="1" customFormat="1" ht="15.2" hidden="1" customHeight="1">
      <c r="B92" s="28"/>
      <c r="C92" s="23" t="s">
        <v>26</v>
      </c>
      <c r="F92" s="21" t="str">
        <f>IF(E18="","",E18)</f>
        <v>Vyplň údaj</v>
      </c>
      <c r="I92" s="23" t="s">
        <v>30</v>
      </c>
      <c r="J92" s="26" t="str">
        <f>E24</f>
        <v xml:space="preserve"> </v>
      </c>
      <c r="L92" s="28"/>
    </row>
    <row r="93" spans="2:47" s="1" customFormat="1" ht="10.35" hidden="1" customHeight="1">
      <c r="B93" s="28"/>
      <c r="L93" s="28"/>
    </row>
    <row r="94" spans="2:47" s="1" customFormat="1" ht="29.25" hidden="1" customHeight="1">
      <c r="B94" s="28"/>
      <c r="C94" s="103" t="s">
        <v>107</v>
      </c>
      <c r="D94" s="95"/>
      <c r="E94" s="95"/>
      <c r="F94" s="95"/>
      <c r="G94" s="95"/>
      <c r="H94" s="95"/>
      <c r="I94" s="95"/>
      <c r="J94" s="104" t="s">
        <v>108</v>
      </c>
      <c r="K94" s="95"/>
      <c r="L94" s="28"/>
    </row>
    <row r="95" spans="2:47" s="1" customFormat="1" ht="10.35" hidden="1" customHeight="1">
      <c r="B95" s="28"/>
      <c r="L95" s="28"/>
    </row>
    <row r="96" spans="2:47" s="1" customFormat="1" ht="22.9" hidden="1" customHeight="1">
      <c r="B96" s="28"/>
      <c r="C96" s="105" t="s">
        <v>109</v>
      </c>
      <c r="J96" s="65">
        <f>J119</f>
        <v>0</v>
      </c>
      <c r="L96" s="28"/>
      <c r="AU96" s="13" t="s">
        <v>110</v>
      </c>
    </row>
    <row r="97" spans="2:12" s="8" customFormat="1" ht="24.95" hidden="1" customHeight="1">
      <c r="B97" s="106"/>
      <c r="D97" s="107" t="s">
        <v>1239</v>
      </c>
      <c r="E97" s="108"/>
      <c r="F97" s="108"/>
      <c r="G97" s="108"/>
      <c r="H97" s="108"/>
      <c r="I97" s="108"/>
      <c r="J97" s="109">
        <f>J120</f>
        <v>0</v>
      </c>
      <c r="L97" s="106"/>
    </row>
    <row r="98" spans="2:12" s="9" customFormat="1" ht="19.899999999999999" hidden="1" customHeight="1">
      <c r="B98" s="110"/>
      <c r="D98" s="111" t="s">
        <v>3178</v>
      </c>
      <c r="E98" s="112"/>
      <c r="F98" s="112"/>
      <c r="G98" s="112"/>
      <c r="H98" s="112"/>
      <c r="I98" s="112"/>
      <c r="J98" s="113">
        <f>J121</f>
        <v>0</v>
      </c>
      <c r="L98" s="110"/>
    </row>
    <row r="99" spans="2:12" s="8" customFormat="1" ht="24.95" hidden="1" customHeight="1">
      <c r="B99" s="106"/>
      <c r="D99" s="107" t="s">
        <v>1246</v>
      </c>
      <c r="E99" s="108"/>
      <c r="F99" s="108"/>
      <c r="G99" s="108"/>
      <c r="H99" s="108"/>
      <c r="I99" s="108"/>
      <c r="J99" s="109">
        <f>J146</f>
        <v>0</v>
      </c>
      <c r="L99" s="106"/>
    </row>
    <row r="100" spans="2:12" s="1" customFormat="1" ht="21.75" hidden="1" customHeight="1">
      <c r="B100" s="28"/>
      <c r="L100" s="28"/>
    </row>
    <row r="101" spans="2:12" s="1" customFormat="1" ht="6.95" hidden="1" customHeight="1">
      <c r="B101" s="43"/>
      <c r="C101" s="44"/>
      <c r="D101" s="44"/>
      <c r="E101" s="44"/>
      <c r="F101" s="44"/>
      <c r="G101" s="44"/>
      <c r="H101" s="44"/>
      <c r="I101" s="44"/>
      <c r="J101" s="44"/>
      <c r="K101" s="44"/>
      <c r="L101" s="28"/>
    </row>
    <row r="102" spans="2:12" ht="11.25" hidden="1"/>
    <row r="103" spans="2:12" ht="11.25" hidden="1"/>
    <row r="104" spans="2:12" ht="11.25" hidden="1"/>
    <row r="105" spans="2:12" s="1" customFormat="1" ht="6.95" customHeight="1">
      <c r="B105" s="45"/>
      <c r="C105" s="46"/>
      <c r="D105" s="46"/>
      <c r="E105" s="46"/>
      <c r="F105" s="46"/>
      <c r="G105" s="46"/>
      <c r="H105" s="46"/>
      <c r="I105" s="46"/>
      <c r="J105" s="46"/>
      <c r="K105" s="46"/>
      <c r="L105" s="28"/>
    </row>
    <row r="106" spans="2:12" s="1" customFormat="1" ht="24.95" customHeight="1">
      <c r="B106" s="28"/>
      <c r="C106" s="17" t="s">
        <v>143</v>
      </c>
      <c r="L106" s="28"/>
    </row>
    <row r="107" spans="2:12" s="1" customFormat="1" ht="6.95" customHeight="1">
      <c r="B107" s="28"/>
      <c r="L107" s="28"/>
    </row>
    <row r="108" spans="2:12" s="1" customFormat="1" ht="12" customHeight="1">
      <c r="B108" s="28"/>
      <c r="C108" s="23" t="s">
        <v>15</v>
      </c>
      <c r="L108" s="28"/>
    </row>
    <row r="109" spans="2:12" s="1" customFormat="1" ht="16.5" customHeight="1">
      <c r="B109" s="28"/>
      <c r="E109" s="210" t="str">
        <f>E7</f>
        <v>ZSS_Detvan_(rozpocet)</v>
      </c>
      <c r="F109" s="211"/>
      <c r="G109" s="211"/>
      <c r="H109" s="211"/>
      <c r="L109" s="28"/>
    </row>
    <row r="110" spans="2:12" s="1" customFormat="1" ht="12" customHeight="1">
      <c r="B110" s="28"/>
      <c r="C110" s="23" t="s">
        <v>104</v>
      </c>
      <c r="L110" s="28"/>
    </row>
    <row r="111" spans="2:12" s="1" customFormat="1" ht="16.5" customHeight="1">
      <c r="B111" s="28"/>
      <c r="E111" s="168" t="str">
        <f>E9</f>
        <v>SO 01.8 - Kuchyňa</v>
      </c>
      <c r="F111" s="212"/>
      <c r="G111" s="212"/>
      <c r="H111" s="212"/>
      <c r="L111" s="28"/>
    </row>
    <row r="112" spans="2:12" s="1" customFormat="1" ht="6.95" customHeight="1">
      <c r="B112" s="28"/>
      <c r="L112" s="28"/>
    </row>
    <row r="113" spans="2:65" s="1" customFormat="1" ht="12" customHeight="1">
      <c r="B113" s="28"/>
      <c r="C113" s="23" t="s">
        <v>19</v>
      </c>
      <c r="F113" s="21" t="str">
        <f>F12</f>
        <v xml:space="preserve"> </v>
      </c>
      <c r="I113" s="23" t="s">
        <v>21</v>
      </c>
      <c r="J113" s="51" t="str">
        <f>IF(J12="","",J12)</f>
        <v>21. 2. 2025</v>
      </c>
      <c r="L113" s="28"/>
    </row>
    <row r="114" spans="2:65" s="1" customFormat="1" ht="6.95" customHeight="1">
      <c r="B114" s="28"/>
      <c r="L114" s="28"/>
    </row>
    <row r="115" spans="2:65" s="1" customFormat="1" ht="15.2" customHeight="1">
      <c r="B115" s="28"/>
      <c r="C115" s="23" t="s">
        <v>23</v>
      </c>
      <c r="F115" s="21" t="str">
        <f>E15</f>
        <v xml:space="preserve"> </v>
      </c>
      <c r="I115" s="23" t="s">
        <v>28</v>
      </c>
      <c r="J115" s="26" t="str">
        <f>E21</f>
        <v xml:space="preserve"> </v>
      </c>
      <c r="L115" s="28"/>
    </row>
    <row r="116" spans="2:65" s="1" customFormat="1" ht="15.2" customHeight="1">
      <c r="B116" s="28"/>
      <c r="C116" s="23" t="s">
        <v>26</v>
      </c>
      <c r="F116" s="21" t="str">
        <f>IF(E18="","",E18)</f>
        <v>Vyplň údaj</v>
      </c>
      <c r="I116" s="23" t="s">
        <v>30</v>
      </c>
      <c r="J116" s="26" t="str">
        <f>E24</f>
        <v xml:space="preserve"> </v>
      </c>
      <c r="L116" s="28"/>
    </row>
    <row r="117" spans="2:65" s="1" customFormat="1" ht="10.35" customHeight="1">
      <c r="B117" s="28"/>
      <c r="L117" s="28"/>
    </row>
    <row r="118" spans="2:65" s="10" customFormat="1" ht="29.25" customHeight="1">
      <c r="B118" s="114"/>
      <c r="C118" s="115" t="s">
        <v>144</v>
      </c>
      <c r="D118" s="116" t="s">
        <v>57</v>
      </c>
      <c r="E118" s="116" t="s">
        <v>53</v>
      </c>
      <c r="F118" s="116" t="s">
        <v>54</v>
      </c>
      <c r="G118" s="116" t="s">
        <v>145</v>
      </c>
      <c r="H118" s="116" t="s">
        <v>146</v>
      </c>
      <c r="I118" s="116" t="s">
        <v>147</v>
      </c>
      <c r="J118" s="117" t="s">
        <v>108</v>
      </c>
      <c r="K118" s="118" t="s">
        <v>148</v>
      </c>
      <c r="L118" s="114"/>
      <c r="M118" s="58" t="s">
        <v>1</v>
      </c>
      <c r="N118" s="59" t="s">
        <v>36</v>
      </c>
      <c r="O118" s="59" t="s">
        <v>149</v>
      </c>
      <c r="P118" s="59" t="s">
        <v>150</v>
      </c>
      <c r="Q118" s="59" t="s">
        <v>151</v>
      </c>
      <c r="R118" s="59" t="s">
        <v>152</v>
      </c>
      <c r="S118" s="59" t="s">
        <v>153</v>
      </c>
      <c r="T118" s="60" t="s">
        <v>154</v>
      </c>
    </row>
    <row r="119" spans="2:65" s="1" customFormat="1" ht="22.9" customHeight="1">
      <c r="B119" s="28"/>
      <c r="C119" s="63" t="s">
        <v>109</v>
      </c>
      <c r="J119" s="119">
        <f>BK119</f>
        <v>0</v>
      </c>
      <c r="L119" s="28"/>
      <c r="M119" s="61"/>
      <c r="N119" s="52"/>
      <c r="O119" s="52"/>
      <c r="P119" s="120">
        <f>P120+P146</f>
        <v>0</v>
      </c>
      <c r="Q119" s="52"/>
      <c r="R119" s="120">
        <f>R120+R146</f>
        <v>0</v>
      </c>
      <c r="S119" s="52"/>
      <c r="T119" s="121">
        <f>T120+T146</f>
        <v>0</v>
      </c>
      <c r="AT119" s="13" t="s">
        <v>71</v>
      </c>
      <c r="AU119" s="13" t="s">
        <v>110</v>
      </c>
      <c r="BK119" s="122">
        <f>BK120+BK146</f>
        <v>0</v>
      </c>
    </row>
    <row r="120" spans="2:65" s="11" customFormat="1" ht="25.9" customHeight="1">
      <c r="B120" s="123"/>
      <c r="D120" s="124" t="s">
        <v>71</v>
      </c>
      <c r="E120" s="125" t="s">
        <v>1368</v>
      </c>
      <c r="F120" s="125" t="s">
        <v>1369</v>
      </c>
      <c r="I120" s="126"/>
      <c r="J120" s="127">
        <f>BK120</f>
        <v>0</v>
      </c>
      <c r="L120" s="123"/>
      <c r="M120" s="128"/>
      <c r="P120" s="129">
        <f>P121</f>
        <v>0</v>
      </c>
      <c r="R120" s="129">
        <f>R121</f>
        <v>0</v>
      </c>
      <c r="T120" s="130">
        <f>T121</f>
        <v>0</v>
      </c>
      <c r="AR120" s="124" t="s">
        <v>164</v>
      </c>
      <c r="AT120" s="131" t="s">
        <v>71</v>
      </c>
      <c r="AU120" s="131" t="s">
        <v>72</v>
      </c>
      <c r="AY120" s="124" t="s">
        <v>157</v>
      </c>
      <c r="BK120" s="132">
        <f>BK121</f>
        <v>0</v>
      </c>
    </row>
    <row r="121" spans="2:65" s="11" customFormat="1" ht="22.9" customHeight="1">
      <c r="B121" s="123"/>
      <c r="D121" s="124" t="s">
        <v>71</v>
      </c>
      <c r="E121" s="133" t="s">
        <v>3179</v>
      </c>
      <c r="F121" s="133" t="s">
        <v>3180</v>
      </c>
      <c r="I121" s="126"/>
      <c r="J121" s="134">
        <f>BK121</f>
        <v>0</v>
      </c>
      <c r="L121" s="123"/>
      <c r="M121" s="128"/>
      <c r="P121" s="129">
        <f>SUM(P122:P145)</f>
        <v>0</v>
      </c>
      <c r="R121" s="129">
        <f>SUM(R122:R145)</f>
        <v>0</v>
      </c>
      <c r="T121" s="130">
        <f>SUM(T122:T145)</f>
        <v>0</v>
      </c>
      <c r="AR121" s="124" t="s">
        <v>164</v>
      </c>
      <c r="AT121" s="131" t="s">
        <v>71</v>
      </c>
      <c r="AU121" s="131" t="s">
        <v>80</v>
      </c>
      <c r="AY121" s="124" t="s">
        <v>157</v>
      </c>
      <c r="BK121" s="132">
        <f>SUM(BK122:BK145)</f>
        <v>0</v>
      </c>
    </row>
    <row r="122" spans="2:65" s="1" customFormat="1" ht="16.5" customHeight="1">
      <c r="B122" s="135"/>
      <c r="C122" s="136" t="s">
        <v>80</v>
      </c>
      <c r="D122" s="136" t="s">
        <v>159</v>
      </c>
      <c r="E122" s="137" t="s">
        <v>3181</v>
      </c>
      <c r="F122" s="138" t="s">
        <v>3182</v>
      </c>
      <c r="G122" s="139" t="s">
        <v>300</v>
      </c>
      <c r="H122" s="140">
        <v>1</v>
      </c>
      <c r="I122" s="141"/>
      <c r="J122" s="142">
        <f t="shared" ref="J122:J145" si="0">ROUND(I122*H122,2)</f>
        <v>0</v>
      </c>
      <c r="K122" s="143"/>
      <c r="L122" s="28"/>
      <c r="M122" s="144" t="s">
        <v>1</v>
      </c>
      <c r="N122" s="145" t="s">
        <v>38</v>
      </c>
      <c r="P122" s="146">
        <f t="shared" ref="P122:P145" si="1">O122*H122</f>
        <v>0</v>
      </c>
      <c r="Q122" s="146">
        <v>0</v>
      </c>
      <c r="R122" s="146">
        <f t="shared" ref="R122:R145" si="2">Q122*H122</f>
        <v>0</v>
      </c>
      <c r="S122" s="146">
        <v>0</v>
      </c>
      <c r="T122" s="147">
        <f t="shared" ref="T122:T145" si="3">S122*H122</f>
        <v>0</v>
      </c>
      <c r="AR122" s="148" t="s">
        <v>188</v>
      </c>
      <c r="AT122" s="148" t="s">
        <v>159</v>
      </c>
      <c r="AU122" s="148" t="s">
        <v>164</v>
      </c>
      <c r="AY122" s="13" t="s">
        <v>157</v>
      </c>
      <c r="BE122" s="149">
        <f t="shared" ref="BE122:BE145" si="4">IF(N122="základná",J122,0)</f>
        <v>0</v>
      </c>
      <c r="BF122" s="149">
        <f t="shared" ref="BF122:BF145" si="5">IF(N122="znížená",J122,0)</f>
        <v>0</v>
      </c>
      <c r="BG122" s="149">
        <f t="shared" ref="BG122:BG145" si="6">IF(N122="zákl. prenesená",J122,0)</f>
        <v>0</v>
      </c>
      <c r="BH122" s="149">
        <f t="shared" ref="BH122:BH145" si="7">IF(N122="zníž. prenesená",J122,0)</f>
        <v>0</v>
      </c>
      <c r="BI122" s="149">
        <f t="shared" ref="BI122:BI145" si="8">IF(N122="nulová",J122,0)</f>
        <v>0</v>
      </c>
      <c r="BJ122" s="13" t="s">
        <v>164</v>
      </c>
      <c r="BK122" s="149">
        <f t="shared" ref="BK122:BK145" si="9">ROUND(I122*H122,2)</f>
        <v>0</v>
      </c>
      <c r="BL122" s="13" t="s">
        <v>188</v>
      </c>
      <c r="BM122" s="148" t="s">
        <v>164</v>
      </c>
    </row>
    <row r="123" spans="2:65" s="1" customFormat="1" ht="16.5" customHeight="1">
      <c r="B123" s="135"/>
      <c r="C123" s="136" t="s">
        <v>164</v>
      </c>
      <c r="D123" s="136" t="s">
        <v>159</v>
      </c>
      <c r="E123" s="137" t="s">
        <v>3183</v>
      </c>
      <c r="F123" s="138" t="s">
        <v>3184</v>
      </c>
      <c r="G123" s="139" t="s">
        <v>300</v>
      </c>
      <c r="H123" s="140">
        <v>1</v>
      </c>
      <c r="I123" s="141"/>
      <c r="J123" s="142">
        <f t="shared" si="0"/>
        <v>0</v>
      </c>
      <c r="K123" s="143"/>
      <c r="L123" s="28"/>
      <c r="M123" s="144" t="s">
        <v>1</v>
      </c>
      <c r="N123" s="145" t="s">
        <v>38</v>
      </c>
      <c r="P123" s="146">
        <f t="shared" si="1"/>
        <v>0</v>
      </c>
      <c r="Q123" s="146">
        <v>0</v>
      </c>
      <c r="R123" s="146">
        <f t="shared" si="2"/>
        <v>0</v>
      </c>
      <c r="S123" s="146">
        <v>0</v>
      </c>
      <c r="T123" s="147">
        <f t="shared" si="3"/>
        <v>0</v>
      </c>
      <c r="AR123" s="148" t="s">
        <v>188</v>
      </c>
      <c r="AT123" s="148" t="s">
        <v>159</v>
      </c>
      <c r="AU123" s="148" t="s">
        <v>164</v>
      </c>
      <c r="AY123" s="13" t="s">
        <v>157</v>
      </c>
      <c r="BE123" s="149">
        <f t="shared" si="4"/>
        <v>0</v>
      </c>
      <c r="BF123" s="149">
        <f t="shared" si="5"/>
        <v>0</v>
      </c>
      <c r="BG123" s="149">
        <f t="shared" si="6"/>
        <v>0</v>
      </c>
      <c r="BH123" s="149">
        <f t="shared" si="7"/>
        <v>0</v>
      </c>
      <c r="BI123" s="149">
        <f t="shared" si="8"/>
        <v>0</v>
      </c>
      <c r="BJ123" s="13" t="s">
        <v>164</v>
      </c>
      <c r="BK123" s="149">
        <f t="shared" si="9"/>
        <v>0</v>
      </c>
      <c r="BL123" s="13" t="s">
        <v>188</v>
      </c>
      <c r="BM123" s="148" t="s">
        <v>163</v>
      </c>
    </row>
    <row r="124" spans="2:65" s="1" customFormat="1" ht="16.5" customHeight="1">
      <c r="B124" s="135"/>
      <c r="C124" s="136" t="s">
        <v>168</v>
      </c>
      <c r="D124" s="136" t="s">
        <v>159</v>
      </c>
      <c r="E124" s="137" t="s">
        <v>3185</v>
      </c>
      <c r="F124" s="138" t="s">
        <v>3186</v>
      </c>
      <c r="G124" s="139" t="s">
        <v>300</v>
      </c>
      <c r="H124" s="140">
        <v>2</v>
      </c>
      <c r="I124" s="141"/>
      <c r="J124" s="142">
        <f t="shared" si="0"/>
        <v>0</v>
      </c>
      <c r="K124" s="143"/>
      <c r="L124" s="28"/>
      <c r="M124" s="144" t="s">
        <v>1</v>
      </c>
      <c r="N124" s="145" t="s">
        <v>38</v>
      </c>
      <c r="P124" s="146">
        <f t="shared" si="1"/>
        <v>0</v>
      </c>
      <c r="Q124" s="146">
        <v>0</v>
      </c>
      <c r="R124" s="146">
        <f t="shared" si="2"/>
        <v>0</v>
      </c>
      <c r="S124" s="146">
        <v>0</v>
      </c>
      <c r="T124" s="147">
        <f t="shared" si="3"/>
        <v>0</v>
      </c>
      <c r="AR124" s="148" t="s">
        <v>188</v>
      </c>
      <c r="AT124" s="148" t="s">
        <v>159</v>
      </c>
      <c r="AU124" s="148" t="s">
        <v>164</v>
      </c>
      <c r="AY124" s="13" t="s">
        <v>157</v>
      </c>
      <c r="BE124" s="149">
        <f t="shared" si="4"/>
        <v>0</v>
      </c>
      <c r="BF124" s="149">
        <f t="shared" si="5"/>
        <v>0</v>
      </c>
      <c r="BG124" s="149">
        <f t="shared" si="6"/>
        <v>0</v>
      </c>
      <c r="BH124" s="149">
        <f t="shared" si="7"/>
        <v>0</v>
      </c>
      <c r="BI124" s="149">
        <f t="shared" si="8"/>
        <v>0</v>
      </c>
      <c r="BJ124" s="13" t="s">
        <v>164</v>
      </c>
      <c r="BK124" s="149">
        <f t="shared" si="9"/>
        <v>0</v>
      </c>
      <c r="BL124" s="13" t="s">
        <v>188</v>
      </c>
      <c r="BM124" s="148" t="s">
        <v>171</v>
      </c>
    </row>
    <row r="125" spans="2:65" s="1" customFormat="1" ht="16.5" customHeight="1">
      <c r="B125" s="135"/>
      <c r="C125" s="136" t="s">
        <v>163</v>
      </c>
      <c r="D125" s="136" t="s">
        <v>159</v>
      </c>
      <c r="E125" s="137" t="s">
        <v>3187</v>
      </c>
      <c r="F125" s="138" t="s">
        <v>3188</v>
      </c>
      <c r="G125" s="139" t="s">
        <v>300</v>
      </c>
      <c r="H125" s="140">
        <v>2</v>
      </c>
      <c r="I125" s="141"/>
      <c r="J125" s="142">
        <f t="shared" si="0"/>
        <v>0</v>
      </c>
      <c r="K125" s="143"/>
      <c r="L125" s="28"/>
      <c r="M125" s="144" t="s">
        <v>1</v>
      </c>
      <c r="N125" s="145" t="s">
        <v>38</v>
      </c>
      <c r="P125" s="146">
        <f t="shared" si="1"/>
        <v>0</v>
      </c>
      <c r="Q125" s="146">
        <v>0</v>
      </c>
      <c r="R125" s="146">
        <f t="shared" si="2"/>
        <v>0</v>
      </c>
      <c r="S125" s="146">
        <v>0</v>
      </c>
      <c r="T125" s="147">
        <f t="shared" si="3"/>
        <v>0</v>
      </c>
      <c r="AR125" s="148" t="s">
        <v>188</v>
      </c>
      <c r="AT125" s="148" t="s">
        <v>159</v>
      </c>
      <c r="AU125" s="148" t="s">
        <v>164</v>
      </c>
      <c r="AY125" s="13" t="s">
        <v>157</v>
      </c>
      <c r="BE125" s="149">
        <f t="shared" si="4"/>
        <v>0</v>
      </c>
      <c r="BF125" s="149">
        <f t="shared" si="5"/>
        <v>0</v>
      </c>
      <c r="BG125" s="149">
        <f t="shared" si="6"/>
        <v>0</v>
      </c>
      <c r="BH125" s="149">
        <f t="shared" si="7"/>
        <v>0</v>
      </c>
      <c r="BI125" s="149">
        <f t="shared" si="8"/>
        <v>0</v>
      </c>
      <c r="BJ125" s="13" t="s">
        <v>164</v>
      </c>
      <c r="BK125" s="149">
        <f t="shared" si="9"/>
        <v>0</v>
      </c>
      <c r="BL125" s="13" t="s">
        <v>188</v>
      </c>
      <c r="BM125" s="148" t="s">
        <v>174</v>
      </c>
    </row>
    <row r="126" spans="2:65" s="1" customFormat="1" ht="16.5" customHeight="1">
      <c r="B126" s="135"/>
      <c r="C126" s="136" t="s">
        <v>175</v>
      </c>
      <c r="D126" s="136" t="s">
        <v>159</v>
      </c>
      <c r="E126" s="137" t="s">
        <v>3189</v>
      </c>
      <c r="F126" s="138" t="s">
        <v>3190</v>
      </c>
      <c r="G126" s="139" t="s">
        <v>300</v>
      </c>
      <c r="H126" s="140">
        <v>1</v>
      </c>
      <c r="I126" s="141"/>
      <c r="J126" s="142">
        <f t="shared" si="0"/>
        <v>0</v>
      </c>
      <c r="K126" s="143"/>
      <c r="L126" s="28"/>
      <c r="M126" s="144" t="s">
        <v>1</v>
      </c>
      <c r="N126" s="145" t="s">
        <v>38</v>
      </c>
      <c r="P126" s="146">
        <f t="shared" si="1"/>
        <v>0</v>
      </c>
      <c r="Q126" s="146">
        <v>0</v>
      </c>
      <c r="R126" s="146">
        <f t="shared" si="2"/>
        <v>0</v>
      </c>
      <c r="S126" s="146">
        <v>0</v>
      </c>
      <c r="T126" s="147">
        <f t="shared" si="3"/>
        <v>0</v>
      </c>
      <c r="AR126" s="148" t="s">
        <v>188</v>
      </c>
      <c r="AT126" s="148" t="s">
        <v>159</v>
      </c>
      <c r="AU126" s="148" t="s">
        <v>164</v>
      </c>
      <c r="AY126" s="13" t="s">
        <v>157</v>
      </c>
      <c r="BE126" s="149">
        <f t="shared" si="4"/>
        <v>0</v>
      </c>
      <c r="BF126" s="149">
        <f t="shared" si="5"/>
        <v>0</v>
      </c>
      <c r="BG126" s="149">
        <f t="shared" si="6"/>
        <v>0</v>
      </c>
      <c r="BH126" s="149">
        <f t="shared" si="7"/>
        <v>0</v>
      </c>
      <c r="BI126" s="149">
        <f t="shared" si="8"/>
        <v>0</v>
      </c>
      <c r="BJ126" s="13" t="s">
        <v>164</v>
      </c>
      <c r="BK126" s="149">
        <f t="shared" si="9"/>
        <v>0</v>
      </c>
      <c r="BL126" s="13" t="s">
        <v>188</v>
      </c>
      <c r="BM126" s="148" t="s">
        <v>178</v>
      </c>
    </row>
    <row r="127" spans="2:65" s="1" customFormat="1" ht="16.5" customHeight="1">
      <c r="B127" s="135"/>
      <c r="C127" s="136" t="s">
        <v>171</v>
      </c>
      <c r="D127" s="136" t="s">
        <v>159</v>
      </c>
      <c r="E127" s="137" t="s">
        <v>3191</v>
      </c>
      <c r="F127" s="138" t="s">
        <v>3192</v>
      </c>
      <c r="G127" s="139" t="s">
        <v>300</v>
      </c>
      <c r="H127" s="140">
        <v>2</v>
      </c>
      <c r="I127" s="141"/>
      <c r="J127" s="142">
        <f t="shared" si="0"/>
        <v>0</v>
      </c>
      <c r="K127" s="143"/>
      <c r="L127" s="28"/>
      <c r="M127" s="144" t="s">
        <v>1</v>
      </c>
      <c r="N127" s="145" t="s">
        <v>38</v>
      </c>
      <c r="P127" s="146">
        <f t="shared" si="1"/>
        <v>0</v>
      </c>
      <c r="Q127" s="146">
        <v>0</v>
      </c>
      <c r="R127" s="146">
        <f t="shared" si="2"/>
        <v>0</v>
      </c>
      <c r="S127" s="146">
        <v>0</v>
      </c>
      <c r="T127" s="147">
        <f t="shared" si="3"/>
        <v>0</v>
      </c>
      <c r="AR127" s="148" t="s">
        <v>188</v>
      </c>
      <c r="AT127" s="148" t="s">
        <v>159</v>
      </c>
      <c r="AU127" s="148" t="s">
        <v>164</v>
      </c>
      <c r="AY127" s="13" t="s">
        <v>157</v>
      </c>
      <c r="BE127" s="149">
        <f t="shared" si="4"/>
        <v>0</v>
      </c>
      <c r="BF127" s="149">
        <f t="shared" si="5"/>
        <v>0</v>
      </c>
      <c r="BG127" s="149">
        <f t="shared" si="6"/>
        <v>0</v>
      </c>
      <c r="BH127" s="149">
        <f t="shared" si="7"/>
        <v>0</v>
      </c>
      <c r="BI127" s="149">
        <f t="shared" si="8"/>
        <v>0</v>
      </c>
      <c r="BJ127" s="13" t="s">
        <v>164</v>
      </c>
      <c r="BK127" s="149">
        <f t="shared" si="9"/>
        <v>0</v>
      </c>
      <c r="BL127" s="13" t="s">
        <v>188</v>
      </c>
      <c r="BM127" s="148" t="s">
        <v>181</v>
      </c>
    </row>
    <row r="128" spans="2:65" s="1" customFormat="1" ht="21.75" customHeight="1">
      <c r="B128" s="135"/>
      <c r="C128" s="136" t="s">
        <v>182</v>
      </c>
      <c r="D128" s="136" t="s">
        <v>159</v>
      </c>
      <c r="E128" s="137" t="s">
        <v>3193</v>
      </c>
      <c r="F128" s="138" t="s">
        <v>3194</v>
      </c>
      <c r="G128" s="139" t="s">
        <v>300</v>
      </c>
      <c r="H128" s="140">
        <v>4</v>
      </c>
      <c r="I128" s="141"/>
      <c r="J128" s="142">
        <f t="shared" si="0"/>
        <v>0</v>
      </c>
      <c r="K128" s="143"/>
      <c r="L128" s="28"/>
      <c r="M128" s="144" t="s">
        <v>1</v>
      </c>
      <c r="N128" s="145" t="s">
        <v>38</v>
      </c>
      <c r="P128" s="146">
        <f t="shared" si="1"/>
        <v>0</v>
      </c>
      <c r="Q128" s="146">
        <v>0</v>
      </c>
      <c r="R128" s="146">
        <f t="shared" si="2"/>
        <v>0</v>
      </c>
      <c r="S128" s="146">
        <v>0</v>
      </c>
      <c r="T128" s="147">
        <f t="shared" si="3"/>
        <v>0</v>
      </c>
      <c r="AR128" s="148" t="s">
        <v>188</v>
      </c>
      <c r="AT128" s="148" t="s">
        <v>159</v>
      </c>
      <c r="AU128" s="148" t="s">
        <v>164</v>
      </c>
      <c r="AY128" s="13" t="s">
        <v>157</v>
      </c>
      <c r="BE128" s="149">
        <f t="shared" si="4"/>
        <v>0</v>
      </c>
      <c r="BF128" s="149">
        <f t="shared" si="5"/>
        <v>0</v>
      </c>
      <c r="BG128" s="149">
        <f t="shared" si="6"/>
        <v>0</v>
      </c>
      <c r="BH128" s="149">
        <f t="shared" si="7"/>
        <v>0</v>
      </c>
      <c r="BI128" s="149">
        <f t="shared" si="8"/>
        <v>0</v>
      </c>
      <c r="BJ128" s="13" t="s">
        <v>164</v>
      </c>
      <c r="BK128" s="149">
        <f t="shared" si="9"/>
        <v>0</v>
      </c>
      <c r="BL128" s="13" t="s">
        <v>188</v>
      </c>
      <c r="BM128" s="148" t="s">
        <v>185</v>
      </c>
    </row>
    <row r="129" spans="2:65" s="1" customFormat="1" ht="21.75" customHeight="1">
      <c r="B129" s="135"/>
      <c r="C129" s="136" t="s">
        <v>174</v>
      </c>
      <c r="D129" s="136" t="s">
        <v>159</v>
      </c>
      <c r="E129" s="137" t="s">
        <v>3195</v>
      </c>
      <c r="F129" s="138" t="s">
        <v>3196</v>
      </c>
      <c r="G129" s="139" t="s">
        <v>300</v>
      </c>
      <c r="H129" s="140">
        <v>1</v>
      </c>
      <c r="I129" s="141"/>
      <c r="J129" s="142">
        <f t="shared" si="0"/>
        <v>0</v>
      </c>
      <c r="K129" s="143"/>
      <c r="L129" s="28"/>
      <c r="M129" s="144" t="s">
        <v>1</v>
      </c>
      <c r="N129" s="145" t="s">
        <v>38</v>
      </c>
      <c r="P129" s="146">
        <f t="shared" si="1"/>
        <v>0</v>
      </c>
      <c r="Q129" s="146">
        <v>0</v>
      </c>
      <c r="R129" s="146">
        <f t="shared" si="2"/>
        <v>0</v>
      </c>
      <c r="S129" s="146">
        <v>0</v>
      </c>
      <c r="T129" s="147">
        <f t="shared" si="3"/>
        <v>0</v>
      </c>
      <c r="AR129" s="148" t="s">
        <v>188</v>
      </c>
      <c r="AT129" s="148" t="s">
        <v>159</v>
      </c>
      <c r="AU129" s="148" t="s">
        <v>164</v>
      </c>
      <c r="AY129" s="13" t="s">
        <v>157</v>
      </c>
      <c r="BE129" s="149">
        <f t="shared" si="4"/>
        <v>0</v>
      </c>
      <c r="BF129" s="149">
        <f t="shared" si="5"/>
        <v>0</v>
      </c>
      <c r="BG129" s="149">
        <f t="shared" si="6"/>
        <v>0</v>
      </c>
      <c r="BH129" s="149">
        <f t="shared" si="7"/>
        <v>0</v>
      </c>
      <c r="BI129" s="149">
        <f t="shared" si="8"/>
        <v>0</v>
      </c>
      <c r="BJ129" s="13" t="s">
        <v>164</v>
      </c>
      <c r="BK129" s="149">
        <f t="shared" si="9"/>
        <v>0</v>
      </c>
      <c r="BL129" s="13" t="s">
        <v>188</v>
      </c>
      <c r="BM129" s="148" t="s">
        <v>188</v>
      </c>
    </row>
    <row r="130" spans="2:65" s="1" customFormat="1" ht="16.5" customHeight="1">
      <c r="B130" s="135"/>
      <c r="C130" s="136" t="s">
        <v>189</v>
      </c>
      <c r="D130" s="136" t="s">
        <v>159</v>
      </c>
      <c r="E130" s="137" t="s">
        <v>3197</v>
      </c>
      <c r="F130" s="138" t="s">
        <v>3198</v>
      </c>
      <c r="G130" s="139" t="s">
        <v>300</v>
      </c>
      <c r="H130" s="140">
        <v>2</v>
      </c>
      <c r="I130" s="141"/>
      <c r="J130" s="142">
        <f t="shared" si="0"/>
        <v>0</v>
      </c>
      <c r="K130" s="143"/>
      <c r="L130" s="28"/>
      <c r="M130" s="144" t="s">
        <v>1</v>
      </c>
      <c r="N130" s="145" t="s">
        <v>38</v>
      </c>
      <c r="P130" s="146">
        <f t="shared" si="1"/>
        <v>0</v>
      </c>
      <c r="Q130" s="146">
        <v>0</v>
      </c>
      <c r="R130" s="146">
        <f t="shared" si="2"/>
        <v>0</v>
      </c>
      <c r="S130" s="146">
        <v>0</v>
      </c>
      <c r="T130" s="147">
        <f t="shared" si="3"/>
        <v>0</v>
      </c>
      <c r="AR130" s="148" t="s">
        <v>188</v>
      </c>
      <c r="AT130" s="148" t="s">
        <v>159</v>
      </c>
      <c r="AU130" s="148" t="s">
        <v>164</v>
      </c>
      <c r="AY130" s="13" t="s">
        <v>157</v>
      </c>
      <c r="BE130" s="149">
        <f t="shared" si="4"/>
        <v>0</v>
      </c>
      <c r="BF130" s="149">
        <f t="shared" si="5"/>
        <v>0</v>
      </c>
      <c r="BG130" s="149">
        <f t="shared" si="6"/>
        <v>0</v>
      </c>
      <c r="BH130" s="149">
        <f t="shared" si="7"/>
        <v>0</v>
      </c>
      <c r="BI130" s="149">
        <f t="shared" si="8"/>
        <v>0</v>
      </c>
      <c r="BJ130" s="13" t="s">
        <v>164</v>
      </c>
      <c r="BK130" s="149">
        <f t="shared" si="9"/>
        <v>0</v>
      </c>
      <c r="BL130" s="13" t="s">
        <v>188</v>
      </c>
      <c r="BM130" s="148" t="s">
        <v>192</v>
      </c>
    </row>
    <row r="131" spans="2:65" s="1" customFormat="1" ht="16.5" customHeight="1">
      <c r="B131" s="135"/>
      <c r="C131" s="136" t="s">
        <v>178</v>
      </c>
      <c r="D131" s="136" t="s">
        <v>159</v>
      </c>
      <c r="E131" s="137" t="s">
        <v>3199</v>
      </c>
      <c r="F131" s="138" t="s">
        <v>3200</v>
      </c>
      <c r="G131" s="139" t="s">
        <v>300</v>
      </c>
      <c r="H131" s="140">
        <v>1</v>
      </c>
      <c r="I131" s="141"/>
      <c r="J131" s="142">
        <f t="shared" si="0"/>
        <v>0</v>
      </c>
      <c r="K131" s="143"/>
      <c r="L131" s="28"/>
      <c r="M131" s="144" t="s">
        <v>1</v>
      </c>
      <c r="N131" s="145" t="s">
        <v>38</v>
      </c>
      <c r="P131" s="146">
        <f t="shared" si="1"/>
        <v>0</v>
      </c>
      <c r="Q131" s="146">
        <v>0</v>
      </c>
      <c r="R131" s="146">
        <f t="shared" si="2"/>
        <v>0</v>
      </c>
      <c r="S131" s="146">
        <v>0</v>
      </c>
      <c r="T131" s="147">
        <f t="shared" si="3"/>
        <v>0</v>
      </c>
      <c r="AR131" s="148" t="s">
        <v>188</v>
      </c>
      <c r="AT131" s="148" t="s">
        <v>159</v>
      </c>
      <c r="AU131" s="148" t="s">
        <v>164</v>
      </c>
      <c r="AY131" s="13" t="s">
        <v>157</v>
      </c>
      <c r="BE131" s="149">
        <f t="shared" si="4"/>
        <v>0</v>
      </c>
      <c r="BF131" s="149">
        <f t="shared" si="5"/>
        <v>0</v>
      </c>
      <c r="BG131" s="149">
        <f t="shared" si="6"/>
        <v>0</v>
      </c>
      <c r="BH131" s="149">
        <f t="shared" si="7"/>
        <v>0</v>
      </c>
      <c r="BI131" s="149">
        <f t="shared" si="8"/>
        <v>0</v>
      </c>
      <c r="BJ131" s="13" t="s">
        <v>164</v>
      </c>
      <c r="BK131" s="149">
        <f t="shared" si="9"/>
        <v>0</v>
      </c>
      <c r="BL131" s="13" t="s">
        <v>188</v>
      </c>
      <c r="BM131" s="148" t="s">
        <v>195</v>
      </c>
    </row>
    <row r="132" spans="2:65" s="1" customFormat="1" ht="16.5" customHeight="1">
      <c r="B132" s="135"/>
      <c r="C132" s="136" t="s">
        <v>196</v>
      </c>
      <c r="D132" s="136" t="s">
        <v>159</v>
      </c>
      <c r="E132" s="137" t="s">
        <v>3201</v>
      </c>
      <c r="F132" s="138" t="s">
        <v>3202</v>
      </c>
      <c r="G132" s="139" t="s">
        <v>300</v>
      </c>
      <c r="H132" s="140">
        <v>1</v>
      </c>
      <c r="I132" s="141"/>
      <c r="J132" s="142">
        <f t="shared" si="0"/>
        <v>0</v>
      </c>
      <c r="K132" s="143"/>
      <c r="L132" s="28"/>
      <c r="M132" s="144" t="s">
        <v>1</v>
      </c>
      <c r="N132" s="145" t="s">
        <v>38</v>
      </c>
      <c r="P132" s="146">
        <f t="shared" si="1"/>
        <v>0</v>
      </c>
      <c r="Q132" s="146">
        <v>0</v>
      </c>
      <c r="R132" s="146">
        <f t="shared" si="2"/>
        <v>0</v>
      </c>
      <c r="S132" s="146">
        <v>0</v>
      </c>
      <c r="T132" s="147">
        <f t="shared" si="3"/>
        <v>0</v>
      </c>
      <c r="AR132" s="148" t="s">
        <v>188</v>
      </c>
      <c r="AT132" s="148" t="s">
        <v>159</v>
      </c>
      <c r="AU132" s="148" t="s">
        <v>164</v>
      </c>
      <c r="AY132" s="13" t="s">
        <v>157</v>
      </c>
      <c r="BE132" s="149">
        <f t="shared" si="4"/>
        <v>0</v>
      </c>
      <c r="BF132" s="149">
        <f t="shared" si="5"/>
        <v>0</v>
      </c>
      <c r="BG132" s="149">
        <f t="shared" si="6"/>
        <v>0</v>
      </c>
      <c r="BH132" s="149">
        <f t="shared" si="7"/>
        <v>0</v>
      </c>
      <c r="BI132" s="149">
        <f t="shared" si="8"/>
        <v>0</v>
      </c>
      <c r="BJ132" s="13" t="s">
        <v>164</v>
      </c>
      <c r="BK132" s="149">
        <f t="shared" si="9"/>
        <v>0</v>
      </c>
      <c r="BL132" s="13" t="s">
        <v>188</v>
      </c>
      <c r="BM132" s="148" t="s">
        <v>199</v>
      </c>
    </row>
    <row r="133" spans="2:65" s="1" customFormat="1" ht="16.5" customHeight="1">
      <c r="B133" s="135"/>
      <c r="C133" s="136" t="s">
        <v>181</v>
      </c>
      <c r="D133" s="136" t="s">
        <v>159</v>
      </c>
      <c r="E133" s="137" t="s">
        <v>3203</v>
      </c>
      <c r="F133" s="138" t="s">
        <v>3204</v>
      </c>
      <c r="G133" s="139" t="s">
        <v>300</v>
      </c>
      <c r="H133" s="140">
        <v>1</v>
      </c>
      <c r="I133" s="141"/>
      <c r="J133" s="142">
        <f t="shared" si="0"/>
        <v>0</v>
      </c>
      <c r="K133" s="143"/>
      <c r="L133" s="28"/>
      <c r="M133" s="144" t="s">
        <v>1</v>
      </c>
      <c r="N133" s="145" t="s">
        <v>38</v>
      </c>
      <c r="P133" s="146">
        <f t="shared" si="1"/>
        <v>0</v>
      </c>
      <c r="Q133" s="146">
        <v>0</v>
      </c>
      <c r="R133" s="146">
        <f t="shared" si="2"/>
        <v>0</v>
      </c>
      <c r="S133" s="146">
        <v>0</v>
      </c>
      <c r="T133" s="147">
        <f t="shared" si="3"/>
        <v>0</v>
      </c>
      <c r="AR133" s="148" t="s">
        <v>188</v>
      </c>
      <c r="AT133" s="148" t="s">
        <v>159</v>
      </c>
      <c r="AU133" s="148" t="s">
        <v>164</v>
      </c>
      <c r="AY133" s="13" t="s">
        <v>157</v>
      </c>
      <c r="BE133" s="149">
        <f t="shared" si="4"/>
        <v>0</v>
      </c>
      <c r="BF133" s="149">
        <f t="shared" si="5"/>
        <v>0</v>
      </c>
      <c r="BG133" s="149">
        <f t="shared" si="6"/>
        <v>0</v>
      </c>
      <c r="BH133" s="149">
        <f t="shared" si="7"/>
        <v>0</v>
      </c>
      <c r="BI133" s="149">
        <f t="shared" si="8"/>
        <v>0</v>
      </c>
      <c r="BJ133" s="13" t="s">
        <v>164</v>
      </c>
      <c r="BK133" s="149">
        <f t="shared" si="9"/>
        <v>0</v>
      </c>
      <c r="BL133" s="13" t="s">
        <v>188</v>
      </c>
      <c r="BM133" s="148" t="s">
        <v>202</v>
      </c>
    </row>
    <row r="134" spans="2:65" s="1" customFormat="1" ht="24.2" customHeight="1">
      <c r="B134" s="135"/>
      <c r="C134" s="136" t="s">
        <v>203</v>
      </c>
      <c r="D134" s="136" t="s">
        <v>159</v>
      </c>
      <c r="E134" s="137" t="s">
        <v>3205</v>
      </c>
      <c r="F134" s="138" t="s">
        <v>3206</v>
      </c>
      <c r="G134" s="139" t="s">
        <v>300</v>
      </c>
      <c r="H134" s="140">
        <v>1</v>
      </c>
      <c r="I134" s="141"/>
      <c r="J134" s="142">
        <f t="shared" si="0"/>
        <v>0</v>
      </c>
      <c r="K134" s="143"/>
      <c r="L134" s="28"/>
      <c r="M134" s="144" t="s">
        <v>1</v>
      </c>
      <c r="N134" s="145" t="s">
        <v>38</v>
      </c>
      <c r="P134" s="146">
        <f t="shared" si="1"/>
        <v>0</v>
      </c>
      <c r="Q134" s="146">
        <v>0</v>
      </c>
      <c r="R134" s="146">
        <f t="shared" si="2"/>
        <v>0</v>
      </c>
      <c r="S134" s="146">
        <v>0</v>
      </c>
      <c r="T134" s="147">
        <f t="shared" si="3"/>
        <v>0</v>
      </c>
      <c r="AR134" s="148" t="s">
        <v>188</v>
      </c>
      <c r="AT134" s="148" t="s">
        <v>159</v>
      </c>
      <c r="AU134" s="148" t="s">
        <v>164</v>
      </c>
      <c r="AY134" s="13" t="s">
        <v>157</v>
      </c>
      <c r="BE134" s="149">
        <f t="shared" si="4"/>
        <v>0</v>
      </c>
      <c r="BF134" s="149">
        <f t="shared" si="5"/>
        <v>0</v>
      </c>
      <c r="BG134" s="149">
        <f t="shared" si="6"/>
        <v>0</v>
      </c>
      <c r="BH134" s="149">
        <f t="shared" si="7"/>
        <v>0</v>
      </c>
      <c r="BI134" s="149">
        <f t="shared" si="8"/>
        <v>0</v>
      </c>
      <c r="BJ134" s="13" t="s">
        <v>164</v>
      </c>
      <c r="BK134" s="149">
        <f t="shared" si="9"/>
        <v>0</v>
      </c>
      <c r="BL134" s="13" t="s">
        <v>188</v>
      </c>
      <c r="BM134" s="148" t="s">
        <v>207</v>
      </c>
    </row>
    <row r="135" spans="2:65" s="1" customFormat="1" ht="16.5" customHeight="1">
      <c r="B135" s="135"/>
      <c r="C135" s="136" t="s">
        <v>185</v>
      </c>
      <c r="D135" s="136" t="s">
        <v>159</v>
      </c>
      <c r="E135" s="137" t="s">
        <v>3207</v>
      </c>
      <c r="F135" s="138" t="s">
        <v>3208</v>
      </c>
      <c r="G135" s="139" t="s">
        <v>300</v>
      </c>
      <c r="H135" s="140">
        <v>1</v>
      </c>
      <c r="I135" s="141"/>
      <c r="J135" s="142">
        <f t="shared" si="0"/>
        <v>0</v>
      </c>
      <c r="K135" s="143"/>
      <c r="L135" s="28"/>
      <c r="M135" s="144" t="s">
        <v>1</v>
      </c>
      <c r="N135" s="145" t="s">
        <v>38</v>
      </c>
      <c r="P135" s="146">
        <f t="shared" si="1"/>
        <v>0</v>
      </c>
      <c r="Q135" s="146">
        <v>0</v>
      </c>
      <c r="R135" s="146">
        <f t="shared" si="2"/>
        <v>0</v>
      </c>
      <c r="S135" s="146">
        <v>0</v>
      </c>
      <c r="T135" s="147">
        <f t="shared" si="3"/>
        <v>0</v>
      </c>
      <c r="AR135" s="148" t="s">
        <v>188</v>
      </c>
      <c r="AT135" s="148" t="s">
        <v>159</v>
      </c>
      <c r="AU135" s="148" t="s">
        <v>164</v>
      </c>
      <c r="AY135" s="13" t="s">
        <v>157</v>
      </c>
      <c r="BE135" s="149">
        <f t="shared" si="4"/>
        <v>0</v>
      </c>
      <c r="BF135" s="149">
        <f t="shared" si="5"/>
        <v>0</v>
      </c>
      <c r="BG135" s="149">
        <f t="shared" si="6"/>
        <v>0</v>
      </c>
      <c r="BH135" s="149">
        <f t="shared" si="7"/>
        <v>0</v>
      </c>
      <c r="BI135" s="149">
        <f t="shared" si="8"/>
        <v>0</v>
      </c>
      <c r="BJ135" s="13" t="s">
        <v>164</v>
      </c>
      <c r="BK135" s="149">
        <f t="shared" si="9"/>
        <v>0</v>
      </c>
      <c r="BL135" s="13" t="s">
        <v>188</v>
      </c>
      <c r="BM135" s="148" t="s">
        <v>210</v>
      </c>
    </row>
    <row r="136" spans="2:65" s="1" customFormat="1" ht="16.5" customHeight="1">
      <c r="B136" s="135"/>
      <c r="C136" s="136" t="s">
        <v>211</v>
      </c>
      <c r="D136" s="136" t="s">
        <v>159</v>
      </c>
      <c r="E136" s="137" t="s">
        <v>3209</v>
      </c>
      <c r="F136" s="138" t="s">
        <v>3210</v>
      </c>
      <c r="G136" s="139" t="s">
        <v>300</v>
      </c>
      <c r="H136" s="140">
        <v>1</v>
      </c>
      <c r="I136" s="141"/>
      <c r="J136" s="142">
        <f t="shared" si="0"/>
        <v>0</v>
      </c>
      <c r="K136" s="143"/>
      <c r="L136" s="28"/>
      <c r="M136" s="144" t="s">
        <v>1</v>
      </c>
      <c r="N136" s="145" t="s">
        <v>38</v>
      </c>
      <c r="P136" s="146">
        <f t="shared" si="1"/>
        <v>0</v>
      </c>
      <c r="Q136" s="146">
        <v>0</v>
      </c>
      <c r="R136" s="146">
        <f t="shared" si="2"/>
        <v>0</v>
      </c>
      <c r="S136" s="146">
        <v>0</v>
      </c>
      <c r="T136" s="147">
        <f t="shared" si="3"/>
        <v>0</v>
      </c>
      <c r="AR136" s="148" t="s">
        <v>188</v>
      </c>
      <c r="AT136" s="148" t="s">
        <v>159</v>
      </c>
      <c r="AU136" s="148" t="s">
        <v>164</v>
      </c>
      <c r="AY136" s="13" t="s">
        <v>157</v>
      </c>
      <c r="BE136" s="149">
        <f t="shared" si="4"/>
        <v>0</v>
      </c>
      <c r="BF136" s="149">
        <f t="shared" si="5"/>
        <v>0</v>
      </c>
      <c r="BG136" s="149">
        <f t="shared" si="6"/>
        <v>0</v>
      </c>
      <c r="BH136" s="149">
        <f t="shared" si="7"/>
        <v>0</v>
      </c>
      <c r="BI136" s="149">
        <f t="shared" si="8"/>
        <v>0</v>
      </c>
      <c r="BJ136" s="13" t="s">
        <v>164</v>
      </c>
      <c r="BK136" s="149">
        <f t="shared" si="9"/>
        <v>0</v>
      </c>
      <c r="BL136" s="13" t="s">
        <v>188</v>
      </c>
      <c r="BM136" s="148" t="s">
        <v>214</v>
      </c>
    </row>
    <row r="137" spans="2:65" s="1" customFormat="1" ht="24.2" customHeight="1">
      <c r="B137" s="135"/>
      <c r="C137" s="136" t="s">
        <v>188</v>
      </c>
      <c r="D137" s="136" t="s">
        <v>159</v>
      </c>
      <c r="E137" s="137" t="s">
        <v>3211</v>
      </c>
      <c r="F137" s="138" t="s">
        <v>3212</v>
      </c>
      <c r="G137" s="139" t="s">
        <v>300</v>
      </c>
      <c r="H137" s="140">
        <v>1</v>
      </c>
      <c r="I137" s="141"/>
      <c r="J137" s="142">
        <f t="shared" si="0"/>
        <v>0</v>
      </c>
      <c r="K137" s="143"/>
      <c r="L137" s="28"/>
      <c r="M137" s="144" t="s">
        <v>1</v>
      </c>
      <c r="N137" s="145" t="s">
        <v>38</v>
      </c>
      <c r="P137" s="146">
        <f t="shared" si="1"/>
        <v>0</v>
      </c>
      <c r="Q137" s="146">
        <v>0</v>
      </c>
      <c r="R137" s="146">
        <f t="shared" si="2"/>
        <v>0</v>
      </c>
      <c r="S137" s="146">
        <v>0</v>
      </c>
      <c r="T137" s="147">
        <f t="shared" si="3"/>
        <v>0</v>
      </c>
      <c r="AR137" s="148" t="s">
        <v>188</v>
      </c>
      <c r="AT137" s="148" t="s">
        <v>159</v>
      </c>
      <c r="AU137" s="148" t="s">
        <v>164</v>
      </c>
      <c r="AY137" s="13" t="s">
        <v>157</v>
      </c>
      <c r="BE137" s="149">
        <f t="shared" si="4"/>
        <v>0</v>
      </c>
      <c r="BF137" s="149">
        <f t="shared" si="5"/>
        <v>0</v>
      </c>
      <c r="BG137" s="149">
        <f t="shared" si="6"/>
        <v>0</v>
      </c>
      <c r="BH137" s="149">
        <f t="shared" si="7"/>
        <v>0</v>
      </c>
      <c r="BI137" s="149">
        <f t="shared" si="8"/>
        <v>0</v>
      </c>
      <c r="BJ137" s="13" t="s">
        <v>164</v>
      </c>
      <c r="BK137" s="149">
        <f t="shared" si="9"/>
        <v>0</v>
      </c>
      <c r="BL137" s="13" t="s">
        <v>188</v>
      </c>
      <c r="BM137" s="148" t="s">
        <v>218</v>
      </c>
    </row>
    <row r="138" spans="2:65" s="1" customFormat="1" ht="16.5" customHeight="1">
      <c r="B138" s="135"/>
      <c r="C138" s="136" t="s">
        <v>219</v>
      </c>
      <c r="D138" s="136" t="s">
        <v>159</v>
      </c>
      <c r="E138" s="137" t="s">
        <v>3213</v>
      </c>
      <c r="F138" s="138" t="s">
        <v>3214</v>
      </c>
      <c r="G138" s="139" t="s">
        <v>300</v>
      </c>
      <c r="H138" s="140">
        <v>1</v>
      </c>
      <c r="I138" s="141"/>
      <c r="J138" s="142">
        <f t="shared" si="0"/>
        <v>0</v>
      </c>
      <c r="K138" s="143"/>
      <c r="L138" s="28"/>
      <c r="M138" s="144" t="s">
        <v>1</v>
      </c>
      <c r="N138" s="145" t="s">
        <v>38</v>
      </c>
      <c r="P138" s="146">
        <f t="shared" si="1"/>
        <v>0</v>
      </c>
      <c r="Q138" s="146">
        <v>0</v>
      </c>
      <c r="R138" s="146">
        <f t="shared" si="2"/>
        <v>0</v>
      </c>
      <c r="S138" s="146">
        <v>0</v>
      </c>
      <c r="T138" s="147">
        <f t="shared" si="3"/>
        <v>0</v>
      </c>
      <c r="AR138" s="148" t="s">
        <v>188</v>
      </c>
      <c r="AT138" s="148" t="s">
        <v>159</v>
      </c>
      <c r="AU138" s="148" t="s">
        <v>164</v>
      </c>
      <c r="AY138" s="13" t="s">
        <v>157</v>
      </c>
      <c r="BE138" s="149">
        <f t="shared" si="4"/>
        <v>0</v>
      </c>
      <c r="BF138" s="149">
        <f t="shared" si="5"/>
        <v>0</v>
      </c>
      <c r="BG138" s="149">
        <f t="shared" si="6"/>
        <v>0</v>
      </c>
      <c r="BH138" s="149">
        <f t="shared" si="7"/>
        <v>0</v>
      </c>
      <c r="BI138" s="149">
        <f t="shared" si="8"/>
        <v>0</v>
      </c>
      <c r="BJ138" s="13" t="s">
        <v>164</v>
      </c>
      <c r="BK138" s="149">
        <f t="shared" si="9"/>
        <v>0</v>
      </c>
      <c r="BL138" s="13" t="s">
        <v>188</v>
      </c>
      <c r="BM138" s="148" t="s">
        <v>222</v>
      </c>
    </row>
    <row r="139" spans="2:65" s="1" customFormat="1" ht="16.5" customHeight="1">
      <c r="B139" s="135"/>
      <c r="C139" s="136" t="s">
        <v>192</v>
      </c>
      <c r="D139" s="136" t="s">
        <v>159</v>
      </c>
      <c r="E139" s="137" t="s">
        <v>3215</v>
      </c>
      <c r="F139" s="138" t="s">
        <v>3216</v>
      </c>
      <c r="G139" s="139" t="s">
        <v>300</v>
      </c>
      <c r="H139" s="140">
        <v>1</v>
      </c>
      <c r="I139" s="141"/>
      <c r="J139" s="142">
        <f t="shared" si="0"/>
        <v>0</v>
      </c>
      <c r="K139" s="143"/>
      <c r="L139" s="28"/>
      <c r="M139" s="144" t="s">
        <v>1</v>
      </c>
      <c r="N139" s="145" t="s">
        <v>38</v>
      </c>
      <c r="P139" s="146">
        <f t="shared" si="1"/>
        <v>0</v>
      </c>
      <c r="Q139" s="146">
        <v>0</v>
      </c>
      <c r="R139" s="146">
        <f t="shared" si="2"/>
        <v>0</v>
      </c>
      <c r="S139" s="146">
        <v>0</v>
      </c>
      <c r="T139" s="147">
        <f t="shared" si="3"/>
        <v>0</v>
      </c>
      <c r="AR139" s="148" t="s">
        <v>188</v>
      </c>
      <c r="AT139" s="148" t="s">
        <v>159</v>
      </c>
      <c r="AU139" s="148" t="s">
        <v>164</v>
      </c>
      <c r="AY139" s="13" t="s">
        <v>157</v>
      </c>
      <c r="BE139" s="149">
        <f t="shared" si="4"/>
        <v>0</v>
      </c>
      <c r="BF139" s="149">
        <f t="shared" si="5"/>
        <v>0</v>
      </c>
      <c r="BG139" s="149">
        <f t="shared" si="6"/>
        <v>0</v>
      </c>
      <c r="BH139" s="149">
        <f t="shared" si="7"/>
        <v>0</v>
      </c>
      <c r="BI139" s="149">
        <f t="shared" si="8"/>
        <v>0</v>
      </c>
      <c r="BJ139" s="13" t="s">
        <v>164</v>
      </c>
      <c r="BK139" s="149">
        <f t="shared" si="9"/>
        <v>0</v>
      </c>
      <c r="BL139" s="13" t="s">
        <v>188</v>
      </c>
      <c r="BM139" s="148" t="s">
        <v>225</v>
      </c>
    </row>
    <row r="140" spans="2:65" s="1" customFormat="1" ht="24.2" customHeight="1">
      <c r="B140" s="135"/>
      <c r="C140" s="136" t="s">
        <v>226</v>
      </c>
      <c r="D140" s="136" t="s">
        <v>159</v>
      </c>
      <c r="E140" s="137" t="s">
        <v>3217</v>
      </c>
      <c r="F140" s="138" t="s">
        <v>3218</v>
      </c>
      <c r="G140" s="139" t="s">
        <v>300</v>
      </c>
      <c r="H140" s="140">
        <v>1</v>
      </c>
      <c r="I140" s="141"/>
      <c r="J140" s="142">
        <f t="shared" si="0"/>
        <v>0</v>
      </c>
      <c r="K140" s="143"/>
      <c r="L140" s="28"/>
      <c r="M140" s="144" t="s">
        <v>1</v>
      </c>
      <c r="N140" s="145" t="s">
        <v>38</v>
      </c>
      <c r="P140" s="146">
        <f t="shared" si="1"/>
        <v>0</v>
      </c>
      <c r="Q140" s="146">
        <v>0</v>
      </c>
      <c r="R140" s="146">
        <f t="shared" si="2"/>
        <v>0</v>
      </c>
      <c r="S140" s="146">
        <v>0</v>
      </c>
      <c r="T140" s="147">
        <f t="shared" si="3"/>
        <v>0</v>
      </c>
      <c r="AR140" s="148" t="s">
        <v>188</v>
      </c>
      <c r="AT140" s="148" t="s">
        <v>159</v>
      </c>
      <c r="AU140" s="148" t="s">
        <v>164</v>
      </c>
      <c r="AY140" s="13" t="s">
        <v>157</v>
      </c>
      <c r="BE140" s="149">
        <f t="shared" si="4"/>
        <v>0</v>
      </c>
      <c r="BF140" s="149">
        <f t="shared" si="5"/>
        <v>0</v>
      </c>
      <c r="BG140" s="149">
        <f t="shared" si="6"/>
        <v>0</v>
      </c>
      <c r="BH140" s="149">
        <f t="shared" si="7"/>
        <v>0</v>
      </c>
      <c r="BI140" s="149">
        <f t="shared" si="8"/>
        <v>0</v>
      </c>
      <c r="BJ140" s="13" t="s">
        <v>164</v>
      </c>
      <c r="BK140" s="149">
        <f t="shared" si="9"/>
        <v>0</v>
      </c>
      <c r="BL140" s="13" t="s">
        <v>188</v>
      </c>
      <c r="BM140" s="148" t="s">
        <v>229</v>
      </c>
    </row>
    <row r="141" spans="2:65" s="1" customFormat="1" ht="16.5" customHeight="1">
      <c r="B141" s="135"/>
      <c r="C141" s="136" t="s">
        <v>195</v>
      </c>
      <c r="D141" s="136" t="s">
        <v>159</v>
      </c>
      <c r="E141" s="137" t="s">
        <v>3219</v>
      </c>
      <c r="F141" s="138" t="s">
        <v>3220</v>
      </c>
      <c r="G141" s="139" t="s">
        <v>300</v>
      </c>
      <c r="H141" s="140">
        <v>1</v>
      </c>
      <c r="I141" s="141"/>
      <c r="J141" s="142">
        <f t="shared" si="0"/>
        <v>0</v>
      </c>
      <c r="K141" s="143"/>
      <c r="L141" s="28"/>
      <c r="M141" s="144" t="s">
        <v>1</v>
      </c>
      <c r="N141" s="145" t="s">
        <v>38</v>
      </c>
      <c r="P141" s="146">
        <f t="shared" si="1"/>
        <v>0</v>
      </c>
      <c r="Q141" s="146">
        <v>0</v>
      </c>
      <c r="R141" s="146">
        <f t="shared" si="2"/>
        <v>0</v>
      </c>
      <c r="S141" s="146">
        <v>0</v>
      </c>
      <c r="T141" s="147">
        <f t="shared" si="3"/>
        <v>0</v>
      </c>
      <c r="AR141" s="148" t="s">
        <v>188</v>
      </c>
      <c r="AT141" s="148" t="s">
        <v>159</v>
      </c>
      <c r="AU141" s="148" t="s">
        <v>164</v>
      </c>
      <c r="AY141" s="13" t="s">
        <v>157</v>
      </c>
      <c r="BE141" s="149">
        <f t="shared" si="4"/>
        <v>0</v>
      </c>
      <c r="BF141" s="149">
        <f t="shared" si="5"/>
        <v>0</v>
      </c>
      <c r="BG141" s="149">
        <f t="shared" si="6"/>
        <v>0</v>
      </c>
      <c r="BH141" s="149">
        <f t="shared" si="7"/>
        <v>0</v>
      </c>
      <c r="BI141" s="149">
        <f t="shared" si="8"/>
        <v>0</v>
      </c>
      <c r="BJ141" s="13" t="s">
        <v>164</v>
      </c>
      <c r="BK141" s="149">
        <f t="shared" si="9"/>
        <v>0</v>
      </c>
      <c r="BL141" s="13" t="s">
        <v>188</v>
      </c>
      <c r="BM141" s="148" t="s">
        <v>232</v>
      </c>
    </row>
    <row r="142" spans="2:65" s="1" customFormat="1" ht="16.5" customHeight="1">
      <c r="B142" s="135"/>
      <c r="C142" s="136" t="s">
        <v>233</v>
      </c>
      <c r="D142" s="136" t="s">
        <v>159</v>
      </c>
      <c r="E142" s="137" t="s">
        <v>3221</v>
      </c>
      <c r="F142" s="138" t="s">
        <v>3222</v>
      </c>
      <c r="G142" s="139" t="s">
        <v>300</v>
      </c>
      <c r="H142" s="140">
        <v>2</v>
      </c>
      <c r="I142" s="141"/>
      <c r="J142" s="142">
        <f t="shared" si="0"/>
        <v>0</v>
      </c>
      <c r="K142" s="143"/>
      <c r="L142" s="28"/>
      <c r="M142" s="144" t="s">
        <v>1</v>
      </c>
      <c r="N142" s="145" t="s">
        <v>38</v>
      </c>
      <c r="P142" s="146">
        <f t="shared" si="1"/>
        <v>0</v>
      </c>
      <c r="Q142" s="146">
        <v>0</v>
      </c>
      <c r="R142" s="146">
        <f t="shared" si="2"/>
        <v>0</v>
      </c>
      <c r="S142" s="146">
        <v>0</v>
      </c>
      <c r="T142" s="147">
        <f t="shared" si="3"/>
        <v>0</v>
      </c>
      <c r="AR142" s="148" t="s">
        <v>188</v>
      </c>
      <c r="AT142" s="148" t="s">
        <v>159</v>
      </c>
      <c r="AU142" s="148" t="s">
        <v>164</v>
      </c>
      <c r="AY142" s="13" t="s">
        <v>157</v>
      </c>
      <c r="BE142" s="149">
        <f t="shared" si="4"/>
        <v>0</v>
      </c>
      <c r="BF142" s="149">
        <f t="shared" si="5"/>
        <v>0</v>
      </c>
      <c r="BG142" s="149">
        <f t="shared" si="6"/>
        <v>0</v>
      </c>
      <c r="BH142" s="149">
        <f t="shared" si="7"/>
        <v>0</v>
      </c>
      <c r="BI142" s="149">
        <f t="shared" si="8"/>
        <v>0</v>
      </c>
      <c r="BJ142" s="13" t="s">
        <v>164</v>
      </c>
      <c r="BK142" s="149">
        <f t="shared" si="9"/>
        <v>0</v>
      </c>
      <c r="BL142" s="13" t="s">
        <v>188</v>
      </c>
      <c r="BM142" s="148" t="s">
        <v>236</v>
      </c>
    </row>
    <row r="143" spans="2:65" s="1" customFormat="1" ht="16.5" customHeight="1">
      <c r="B143" s="135"/>
      <c r="C143" s="136" t="s">
        <v>199</v>
      </c>
      <c r="D143" s="136" t="s">
        <v>159</v>
      </c>
      <c r="E143" s="137" t="s">
        <v>3223</v>
      </c>
      <c r="F143" s="138" t="s">
        <v>3224</v>
      </c>
      <c r="G143" s="139" t="s">
        <v>300</v>
      </c>
      <c r="H143" s="140">
        <v>1</v>
      </c>
      <c r="I143" s="141"/>
      <c r="J143" s="142">
        <f t="shared" si="0"/>
        <v>0</v>
      </c>
      <c r="K143" s="143"/>
      <c r="L143" s="28"/>
      <c r="M143" s="144" t="s">
        <v>1</v>
      </c>
      <c r="N143" s="145" t="s">
        <v>38</v>
      </c>
      <c r="P143" s="146">
        <f t="shared" si="1"/>
        <v>0</v>
      </c>
      <c r="Q143" s="146">
        <v>0</v>
      </c>
      <c r="R143" s="146">
        <f t="shared" si="2"/>
        <v>0</v>
      </c>
      <c r="S143" s="146">
        <v>0</v>
      </c>
      <c r="T143" s="147">
        <f t="shared" si="3"/>
        <v>0</v>
      </c>
      <c r="AR143" s="148" t="s">
        <v>188</v>
      </c>
      <c r="AT143" s="148" t="s">
        <v>159</v>
      </c>
      <c r="AU143" s="148" t="s">
        <v>164</v>
      </c>
      <c r="AY143" s="13" t="s">
        <v>157</v>
      </c>
      <c r="BE143" s="149">
        <f t="shared" si="4"/>
        <v>0</v>
      </c>
      <c r="BF143" s="149">
        <f t="shared" si="5"/>
        <v>0</v>
      </c>
      <c r="BG143" s="149">
        <f t="shared" si="6"/>
        <v>0</v>
      </c>
      <c r="BH143" s="149">
        <f t="shared" si="7"/>
        <v>0</v>
      </c>
      <c r="BI143" s="149">
        <f t="shared" si="8"/>
        <v>0</v>
      </c>
      <c r="BJ143" s="13" t="s">
        <v>164</v>
      </c>
      <c r="BK143" s="149">
        <f t="shared" si="9"/>
        <v>0</v>
      </c>
      <c r="BL143" s="13" t="s">
        <v>188</v>
      </c>
      <c r="BM143" s="148" t="s">
        <v>239</v>
      </c>
    </row>
    <row r="144" spans="2:65" s="1" customFormat="1" ht="16.5" customHeight="1">
      <c r="B144" s="135"/>
      <c r="C144" s="136" t="s">
        <v>7</v>
      </c>
      <c r="D144" s="136" t="s">
        <v>159</v>
      </c>
      <c r="E144" s="137" t="s">
        <v>3225</v>
      </c>
      <c r="F144" s="138" t="s">
        <v>3226</v>
      </c>
      <c r="G144" s="139" t="s">
        <v>300</v>
      </c>
      <c r="H144" s="140">
        <v>1</v>
      </c>
      <c r="I144" s="141"/>
      <c r="J144" s="142">
        <f t="shared" si="0"/>
        <v>0</v>
      </c>
      <c r="K144" s="143"/>
      <c r="L144" s="28"/>
      <c r="M144" s="144" t="s">
        <v>1</v>
      </c>
      <c r="N144" s="145" t="s">
        <v>38</v>
      </c>
      <c r="P144" s="146">
        <f t="shared" si="1"/>
        <v>0</v>
      </c>
      <c r="Q144" s="146">
        <v>0</v>
      </c>
      <c r="R144" s="146">
        <f t="shared" si="2"/>
        <v>0</v>
      </c>
      <c r="S144" s="146">
        <v>0</v>
      </c>
      <c r="T144" s="147">
        <f t="shared" si="3"/>
        <v>0</v>
      </c>
      <c r="AR144" s="148" t="s">
        <v>188</v>
      </c>
      <c r="AT144" s="148" t="s">
        <v>159</v>
      </c>
      <c r="AU144" s="148" t="s">
        <v>164</v>
      </c>
      <c r="AY144" s="13" t="s">
        <v>157</v>
      </c>
      <c r="BE144" s="149">
        <f t="shared" si="4"/>
        <v>0</v>
      </c>
      <c r="BF144" s="149">
        <f t="shared" si="5"/>
        <v>0</v>
      </c>
      <c r="BG144" s="149">
        <f t="shared" si="6"/>
        <v>0</v>
      </c>
      <c r="BH144" s="149">
        <f t="shared" si="7"/>
        <v>0</v>
      </c>
      <c r="BI144" s="149">
        <f t="shared" si="8"/>
        <v>0</v>
      </c>
      <c r="BJ144" s="13" t="s">
        <v>164</v>
      </c>
      <c r="BK144" s="149">
        <f t="shared" si="9"/>
        <v>0</v>
      </c>
      <c r="BL144" s="13" t="s">
        <v>188</v>
      </c>
      <c r="BM144" s="148" t="s">
        <v>243</v>
      </c>
    </row>
    <row r="145" spans="2:65" s="1" customFormat="1" ht="16.5" customHeight="1">
      <c r="B145" s="135"/>
      <c r="C145" s="136" t="s">
        <v>202</v>
      </c>
      <c r="D145" s="136" t="s">
        <v>159</v>
      </c>
      <c r="E145" s="137" t="s">
        <v>3227</v>
      </c>
      <c r="F145" s="138" t="s">
        <v>3228</v>
      </c>
      <c r="G145" s="139" t="s">
        <v>300</v>
      </c>
      <c r="H145" s="140">
        <v>1</v>
      </c>
      <c r="I145" s="141"/>
      <c r="J145" s="142">
        <f t="shared" si="0"/>
        <v>0</v>
      </c>
      <c r="K145" s="143"/>
      <c r="L145" s="28"/>
      <c r="M145" s="144" t="s">
        <v>1</v>
      </c>
      <c r="N145" s="145" t="s">
        <v>38</v>
      </c>
      <c r="P145" s="146">
        <f t="shared" si="1"/>
        <v>0</v>
      </c>
      <c r="Q145" s="146">
        <v>0</v>
      </c>
      <c r="R145" s="146">
        <f t="shared" si="2"/>
        <v>0</v>
      </c>
      <c r="S145" s="146">
        <v>0</v>
      </c>
      <c r="T145" s="147">
        <f t="shared" si="3"/>
        <v>0</v>
      </c>
      <c r="AR145" s="148" t="s">
        <v>188</v>
      </c>
      <c r="AT145" s="148" t="s">
        <v>159</v>
      </c>
      <c r="AU145" s="148" t="s">
        <v>164</v>
      </c>
      <c r="AY145" s="13" t="s">
        <v>157</v>
      </c>
      <c r="BE145" s="149">
        <f t="shared" si="4"/>
        <v>0</v>
      </c>
      <c r="BF145" s="149">
        <f t="shared" si="5"/>
        <v>0</v>
      </c>
      <c r="BG145" s="149">
        <f t="shared" si="6"/>
        <v>0</v>
      </c>
      <c r="BH145" s="149">
        <f t="shared" si="7"/>
        <v>0</v>
      </c>
      <c r="BI145" s="149">
        <f t="shared" si="8"/>
        <v>0</v>
      </c>
      <c r="BJ145" s="13" t="s">
        <v>164</v>
      </c>
      <c r="BK145" s="149">
        <f t="shared" si="9"/>
        <v>0</v>
      </c>
      <c r="BL145" s="13" t="s">
        <v>188</v>
      </c>
      <c r="BM145" s="148" t="s">
        <v>246</v>
      </c>
    </row>
    <row r="146" spans="2:65" s="11" customFormat="1" ht="25.9" customHeight="1">
      <c r="B146" s="123"/>
      <c r="D146" s="124" t="s">
        <v>71</v>
      </c>
      <c r="E146" s="125" t="s">
        <v>1882</v>
      </c>
      <c r="F146" s="125" t="s">
        <v>1883</v>
      </c>
      <c r="I146" s="126"/>
      <c r="J146" s="127">
        <f>BK146</f>
        <v>0</v>
      </c>
      <c r="L146" s="123"/>
      <c r="M146" s="128"/>
      <c r="P146" s="129">
        <f>SUM(P147:P148)</f>
        <v>0</v>
      </c>
      <c r="R146" s="129">
        <f>SUM(R147:R148)</f>
        <v>0</v>
      </c>
      <c r="T146" s="130">
        <f>SUM(T147:T148)</f>
        <v>0</v>
      </c>
      <c r="AR146" s="124" t="s">
        <v>163</v>
      </c>
      <c r="AT146" s="131" t="s">
        <v>71</v>
      </c>
      <c r="AU146" s="131" t="s">
        <v>72</v>
      </c>
      <c r="AY146" s="124" t="s">
        <v>157</v>
      </c>
      <c r="BK146" s="132">
        <f>SUM(BK147:BK148)</f>
        <v>0</v>
      </c>
    </row>
    <row r="147" spans="2:65" s="1" customFormat="1" ht="16.5" customHeight="1">
      <c r="B147" s="135"/>
      <c r="C147" s="136" t="s">
        <v>247</v>
      </c>
      <c r="D147" s="136" t="s">
        <v>159</v>
      </c>
      <c r="E147" s="137" t="s">
        <v>659</v>
      </c>
      <c r="F147" s="138" t="s">
        <v>3229</v>
      </c>
      <c r="G147" s="139" t="s">
        <v>300</v>
      </c>
      <c r="H147" s="140">
        <v>1</v>
      </c>
      <c r="I147" s="141"/>
      <c r="J147" s="142">
        <f>ROUND(I147*H147,2)</f>
        <v>0</v>
      </c>
      <c r="K147" s="143"/>
      <c r="L147" s="28"/>
      <c r="M147" s="144" t="s">
        <v>1</v>
      </c>
      <c r="N147" s="145" t="s">
        <v>38</v>
      </c>
      <c r="P147" s="146">
        <f>O147*H147</f>
        <v>0</v>
      </c>
      <c r="Q147" s="146">
        <v>0</v>
      </c>
      <c r="R147" s="146">
        <f>Q147*H147</f>
        <v>0</v>
      </c>
      <c r="S147" s="146">
        <v>0</v>
      </c>
      <c r="T147" s="147">
        <f>S147*H147</f>
        <v>0</v>
      </c>
      <c r="AR147" s="148" t="s">
        <v>3230</v>
      </c>
      <c r="AT147" s="148" t="s">
        <v>159</v>
      </c>
      <c r="AU147" s="148" t="s">
        <v>80</v>
      </c>
      <c r="AY147" s="13" t="s">
        <v>157</v>
      </c>
      <c r="BE147" s="149">
        <f>IF(N147="základná",J147,0)</f>
        <v>0</v>
      </c>
      <c r="BF147" s="149">
        <f>IF(N147="znížená",J147,0)</f>
        <v>0</v>
      </c>
      <c r="BG147" s="149">
        <f>IF(N147="zákl. prenesená",J147,0)</f>
        <v>0</v>
      </c>
      <c r="BH147" s="149">
        <f>IF(N147="zníž. prenesená",J147,0)</f>
        <v>0</v>
      </c>
      <c r="BI147" s="149">
        <f>IF(N147="nulová",J147,0)</f>
        <v>0</v>
      </c>
      <c r="BJ147" s="13" t="s">
        <v>164</v>
      </c>
      <c r="BK147" s="149">
        <f>ROUND(I147*H147,2)</f>
        <v>0</v>
      </c>
      <c r="BL147" s="13" t="s">
        <v>3230</v>
      </c>
      <c r="BM147" s="148" t="s">
        <v>250</v>
      </c>
    </row>
    <row r="148" spans="2:65" s="1" customFormat="1" ht="16.5" customHeight="1">
      <c r="B148" s="135"/>
      <c r="C148" s="136" t="s">
        <v>207</v>
      </c>
      <c r="D148" s="136" t="s">
        <v>159</v>
      </c>
      <c r="E148" s="137" t="s">
        <v>3231</v>
      </c>
      <c r="F148" s="138" t="s">
        <v>3232</v>
      </c>
      <c r="G148" s="139" t="s">
        <v>300</v>
      </c>
      <c r="H148" s="140">
        <v>1</v>
      </c>
      <c r="I148" s="141"/>
      <c r="J148" s="142">
        <f>ROUND(I148*H148,2)</f>
        <v>0</v>
      </c>
      <c r="K148" s="143"/>
      <c r="L148" s="28"/>
      <c r="M148" s="163" t="s">
        <v>1</v>
      </c>
      <c r="N148" s="164" t="s">
        <v>38</v>
      </c>
      <c r="O148" s="165"/>
      <c r="P148" s="166">
        <f>O148*H148</f>
        <v>0</v>
      </c>
      <c r="Q148" s="166">
        <v>0</v>
      </c>
      <c r="R148" s="166">
        <f>Q148*H148</f>
        <v>0</v>
      </c>
      <c r="S148" s="166">
        <v>0</v>
      </c>
      <c r="T148" s="167">
        <f>S148*H148</f>
        <v>0</v>
      </c>
      <c r="AR148" s="148" t="s">
        <v>3230</v>
      </c>
      <c r="AT148" s="148" t="s">
        <v>159</v>
      </c>
      <c r="AU148" s="148" t="s">
        <v>80</v>
      </c>
      <c r="AY148" s="13" t="s">
        <v>157</v>
      </c>
      <c r="BE148" s="149">
        <f>IF(N148="základná",J148,0)</f>
        <v>0</v>
      </c>
      <c r="BF148" s="149">
        <f>IF(N148="znížená",J148,0)</f>
        <v>0</v>
      </c>
      <c r="BG148" s="149">
        <f>IF(N148="zákl. prenesená",J148,0)</f>
        <v>0</v>
      </c>
      <c r="BH148" s="149">
        <f>IF(N148="zníž. prenesená",J148,0)</f>
        <v>0</v>
      </c>
      <c r="BI148" s="149">
        <f>IF(N148="nulová",J148,0)</f>
        <v>0</v>
      </c>
      <c r="BJ148" s="13" t="s">
        <v>164</v>
      </c>
      <c r="BK148" s="149">
        <f>ROUND(I148*H148,2)</f>
        <v>0</v>
      </c>
      <c r="BL148" s="13" t="s">
        <v>3230</v>
      </c>
      <c r="BM148" s="148" t="s">
        <v>253</v>
      </c>
    </row>
    <row r="149" spans="2:65" s="1" customFormat="1" ht="6.95" customHeight="1">
      <c r="B149" s="43"/>
      <c r="C149" s="44"/>
      <c r="D149" s="44"/>
      <c r="E149" s="44"/>
      <c r="F149" s="44"/>
      <c r="G149" s="44"/>
      <c r="H149" s="44"/>
      <c r="I149" s="44"/>
      <c r="J149" s="44"/>
      <c r="K149" s="44"/>
      <c r="L149" s="28"/>
    </row>
  </sheetData>
  <autoFilter ref="C118:K148" xr:uid="{00000000-0009-0000-0000-000008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9</vt:i4>
      </vt:variant>
      <vt:variant>
        <vt:lpstr>Pomenované rozsahy</vt:lpstr>
      </vt:variant>
      <vt:variant>
        <vt:i4>18</vt:i4>
      </vt:variant>
    </vt:vector>
  </HeadingPairs>
  <TitlesOfParts>
    <vt:vector size="27" baseType="lpstr">
      <vt:lpstr>Rekapitulácia stavby</vt:lpstr>
      <vt:lpstr>SO 01.1 - Architektúra</vt:lpstr>
      <vt:lpstr>SO 01.2 - Zdravotechnika_...</vt:lpstr>
      <vt:lpstr>SO 01.3 - Areálový rozvod...</vt:lpstr>
      <vt:lpstr>SO 01.4 - Vykurovanie_rev.</vt:lpstr>
      <vt:lpstr>SO 01.5 - VZT</vt:lpstr>
      <vt:lpstr>SO 01.6 - Elektroinštalácia</vt:lpstr>
      <vt:lpstr>SO 01.7 - Výťah</vt:lpstr>
      <vt:lpstr>SO 01.8 - Kuchyňa</vt:lpstr>
      <vt:lpstr>'Rekapitulácia stavby'!Názvy_tlače</vt:lpstr>
      <vt:lpstr>'SO 01.1 - Architektúra'!Názvy_tlače</vt:lpstr>
      <vt:lpstr>'SO 01.2 - Zdravotechnika_...'!Názvy_tlače</vt:lpstr>
      <vt:lpstr>'SO 01.3 - Areálový rozvod...'!Názvy_tlače</vt:lpstr>
      <vt:lpstr>'SO 01.4 - Vykurovanie_rev.'!Názvy_tlače</vt:lpstr>
      <vt:lpstr>'SO 01.5 - VZT'!Názvy_tlače</vt:lpstr>
      <vt:lpstr>'SO 01.6 - Elektroinštalácia'!Názvy_tlače</vt:lpstr>
      <vt:lpstr>'SO 01.7 - Výťah'!Názvy_tlače</vt:lpstr>
      <vt:lpstr>'SO 01.8 - Kuchyňa'!Názvy_tlače</vt:lpstr>
      <vt:lpstr>'Rekapitulácia stavby'!Oblasť_tlače</vt:lpstr>
      <vt:lpstr>'SO 01.1 - Architektúra'!Oblasť_tlače</vt:lpstr>
      <vt:lpstr>'SO 01.2 - Zdravotechnika_...'!Oblasť_tlače</vt:lpstr>
      <vt:lpstr>'SO 01.3 - Areálový rozvod...'!Oblasť_tlače</vt:lpstr>
      <vt:lpstr>'SO 01.4 - Vykurovanie_rev.'!Oblasť_tlače</vt:lpstr>
      <vt:lpstr>'SO 01.5 - VZT'!Oblasť_tlače</vt:lpstr>
      <vt:lpstr>'SO 01.6 - Elektroinštalácia'!Oblasť_tlače</vt:lpstr>
      <vt:lpstr>'SO 01.7 - Výťah'!Oblasť_tlače</vt:lpstr>
      <vt:lpstr>'SO 01.8 - Kuchyňa'!Oblasť_tlače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</dc:creator>
  <cp:lastModifiedBy>Mišura Peter</cp:lastModifiedBy>
  <dcterms:created xsi:type="dcterms:W3CDTF">2025-02-21T10:19:00Z</dcterms:created>
  <dcterms:modified xsi:type="dcterms:W3CDTF">2025-03-04T11:25:31Z</dcterms:modified>
</cp:coreProperties>
</file>