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Technické odd\Veřejné zakázky\Výběrová řízení\2024\III.kat\ÚŘADOVNA MRAMOTICE_OPRAVA FASÁDY_II. ETAPA\"/>
    </mc:Choice>
  </mc:AlternateContent>
  <xr:revisionPtr revIDLastSave="0" documentId="8_{78E9AA26-CA8B-4B36-B9E5-B965183929B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2 2336_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2336_02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2336_02 Pol'!$A$1:$Y$290</definedName>
    <definedName name="_xlnm.Print_Area" localSheetId="1">Stavba!$A$1:$J$76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4" i="1" l="1"/>
  <c r="I19" i="1" s="1"/>
  <c r="G9" i="12"/>
  <c r="I9" i="12"/>
  <c r="I8" i="12" s="1"/>
  <c r="K9" i="12"/>
  <c r="K8" i="12" s="1"/>
  <c r="O9" i="12"/>
  <c r="Q9" i="12"/>
  <c r="Q8" i="12" s="1"/>
  <c r="V9" i="12"/>
  <c r="V8" i="12" s="1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5" i="12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O8" i="12" s="1"/>
  <c r="Q19" i="12"/>
  <c r="V19" i="12"/>
  <c r="G21" i="12"/>
  <c r="M21" i="12" s="1"/>
  <c r="I21" i="12"/>
  <c r="K21" i="12"/>
  <c r="O21" i="12"/>
  <c r="Q21" i="12"/>
  <c r="V21" i="12"/>
  <c r="K23" i="12"/>
  <c r="G24" i="12"/>
  <c r="M24" i="12" s="1"/>
  <c r="I24" i="12"/>
  <c r="I23" i="12" s="1"/>
  <c r="K24" i="12"/>
  <c r="O24" i="12"/>
  <c r="O23" i="12" s="1"/>
  <c r="Q24" i="12"/>
  <c r="Q23" i="12" s="1"/>
  <c r="V24" i="12"/>
  <c r="G26" i="12"/>
  <c r="M26" i="12" s="1"/>
  <c r="I26" i="12"/>
  <c r="K26" i="12"/>
  <c r="O26" i="12"/>
  <c r="Q26" i="12"/>
  <c r="V26" i="12"/>
  <c r="V23" i="12" s="1"/>
  <c r="Q28" i="12"/>
  <c r="G29" i="12"/>
  <c r="I29" i="12"/>
  <c r="I28" i="12" s="1"/>
  <c r="K29" i="12"/>
  <c r="K28" i="12" s="1"/>
  <c r="M29" i="12"/>
  <c r="O29" i="12"/>
  <c r="O28" i="12" s="1"/>
  <c r="Q29" i="12"/>
  <c r="V29" i="12"/>
  <c r="G31" i="12"/>
  <c r="G28" i="12" s="1"/>
  <c r="I54" i="1" s="1"/>
  <c r="I31" i="12"/>
  <c r="K31" i="12"/>
  <c r="M31" i="12"/>
  <c r="O31" i="12"/>
  <c r="Q31" i="12"/>
  <c r="V31" i="12"/>
  <c r="V28" i="12" s="1"/>
  <c r="G33" i="12"/>
  <c r="M33" i="12" s="1"/>
  <c r="I33" i="12"/>
  <c r="K33" i="12"/>
  <c r="O33" i="12"/>
  <c r="Q33" i="12"/>
  <c r="V33" i="12"/>
  <c r="I35" i="12"/>
  <c r="G36" i="12"/>
  <c r="M36" i="12" s="1"/>
  <c r="I36" i="12"/>
  <c r="K36" i="12"/>
  <c r="O36" i="12"/>
  <c r="O35" i="12" s="1"/>
  <c r="Q36" i="12"/>
  <c r="V36" i="12"/>
  <c r="V35" i="12" s="1"/>
  <c r="G39" i="12"/>
  <c r="M39" i="12" s="1"/>
  <c r="I39" i="12"/>
  <c r="K39" i="12"/>
  <c r="K35" i="12" s="1"/>
  <c r="O39" i="12"/>
  <c r="Q39" i="12"/>
  <c r="Q35" i="12" s="1"/>
  <c r="V39" i="12"/>
  <c r="G41" i="12"/>
  <c r="M41" i="12" s="1"/>
  <c r="I41" i="12"/>
  <c r="K41" i="12"/>
  <c r="O41" i="12"/>
  <c r="Q41" i="12"/>
  <c r="V41" i="12"/>
  <c r="G44" i="12"/>
  <c r="M44" i="12" s="1"/>
  <c r="I44" i="12"/>
  <c r="K44" i="12"/>
  <c r="O44" i="12"/>
  <c r="Q44" i="12"/>
  <c r="V44" i="12"/>
  <c r="G56" i="12"/>
  <c r="M56" i="12" s="1"/>
  <c r="I56" i="12"/>
  <c r="K56" i="12"/>
  <c r="O56" i="12"/>
  <c r="Q56" i="12"/>
  <c r="V56" i="12"/>
  <c r="I59" i="12"/>
  <c r="K59" i="12"/>
  <c r="G60" i="12"/>
  <c r="M60" i="12" s="1"/>
  <c r="M59" i="12" s="1"/>
  <c r="I60" i="12"/>
  <c r="K60" i="12"/>
  <c r="O60" i="12"/>
  <c r="O59" i="12" s="1"/>
  <c r="Q60" i="12"/>
  <c r="Q59" i="12" s="1"/>
  <c r="V60" i="12"/>
  <c r="V59" i="12" s="1"/>
  <c r="G63" i="12"/>
  <c r="I63" i="12"/>
  <c r="I62" i="12" s="1"/>
  <c r="K63" i="12"/>
  <c r="K62" i="12" s="1"/>
  <c r="M63" i="12"/>
  <c r="O63" i="12"/>
  <c r="O62" i="12" s="1"/>
  <c r="Q63" i="12"/>
  <c r="V63" i="12"/>
  <c r="G65" i="12"/>
  <c r="I65" i="12"/>
  <c r="K65" i="12"/>
  <c r="O65" i="12"/>
  <c r="Q65" i="12"/>
  <c r="V65" i="12"/>
  <c r="V62" i="12" s="1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2" i="12"/>
  <c r="M72" i="12" s="1"/>
  <c r="I72" i="12"/>
  <c r="K72" i="12"/>
  <c r="O72" i="12"/>
  <c r="Q72" i="12"/>
  <c r="V72" i="12"/>
  <c r="G77" i="12"/>
  <c r="I77" i="12"/>
  <c r="K77" i="12"/>
  <c r="M77" i="12"/>
  <c r="O77" i="12"/>
  <c r="Q77" i="12"/>
  <c r="Q62" i="12" s="1"/>
  <c r="V77" i="12"/>
  <c r="G79" i="12"/>
  <c r="M79" i="12" s="1"/>
  <c r="I79" i="12"/>
  <c r="K79" i="12"/>
  <c r="O79" i="12"/>
  <c r="Q79" i="12"/>
  <c r="V79" i="12"/>
  <c r="G87" i="12"/>
  <c r="M87" i="12" s="1"/>
  <c r="I87" i="12"/>
  <c r="K87" i="12"/>
  <c r="O87" i="12"/>
  <c r="Q87" i="12"/>
  <c r="V87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104" i="12"/>
  <c r="M104" i="12" s="1"/>
  <c r="I104" i="12"/>
  <c r="K104" i="12"/>
  <c r="O104" i="12"/>
  <c r="Q104" i="12"/>
  <c r="V104" i="12"/>
  <c r="G107" i="12"/>
  <c r="M107" i="12" s="1"/>
  <c r="I107" i="12"/>
  <c r="K107" i="12"/>
  <c r="O107" i="12"/>
  <c r="Q107" i="12"/>
  <c r="V107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6" i="12"/>
  <c r="M116" i="12" s="1"/>
  <c r="I116" i="12"/>
  <c r="K116" i="12"/>
  <c r="O116" i="12"/>
  <c r="Q116" i="12"/>
  <c r="V116" i="12"/>
  <c r="G129" i="12"/>
  <c r="M129" i="12" s="1"/>
  <c r="I129" i="12"/>
  <c r="K129" i="12"/>
  <c r="O129" i="12"/>
  <c r="Q129" i="12"/>
  <c r="V129" i="12"/>
  <c r="G131" i="12"/>
  <c r="M131" i="12" s="1"/>
  <c r="I131" i="12"/>
  <c r="K131" i="12"/>
  <c r="O131" i="12"/>
  <c r="Q131" i="12"/>
  <c r="V131" i="12"/>
  <c r="O133" i="12"/>
  <c r="G134" i="12"/>
  <c r="G133" i="12" s="1"/>
  <c r="I58" i="1" s="1"/>
  <c r="I134" i="12"/>
  <c r="I133" i="12" s="1"/>
  <c r="K134" i="12"/>
  <c r="K133" i="12" s="1"/>
  <c r="M134" i="12"/>
  <c r="O134" i="12"/>
  <c r="Q134" i="12"/>
  <c r="V134" i="12"/>
  <c r="V133" i="12" s="1"/>
  <c r="G136" i="12"/>
  <c r="M136" i="12" s="1"/>
  <c r="I136" i="12"/>
  <c r="K136" i="12"/>
  <c r="O136" i="12"/>
  <c r="Q136" i="12"/>
  <c r="Q133" i="12" s="1"/>
  <c r="V136" i="12"/>
  <c r="I138" i="12"/>
  <c r="G139" i="12"/>
  <c r="M139" i="12" s="1"/>
  <c r="I139" i="12"/>
  <c r="K139" i="12"/>
  <c r="O139" i="12"/>
  <c r="O138" i="12" s="1"/>
  <c r="Q139" i="12"/>
  <c r="Q138" i="12" s="1"/>
  <c r="V139" i="12"/>
  <c r="V138" i="12" s="1"/>
  <c r="G141" i="12"/>
  <c r="I141" i="12"/>
  <c r="K141" i="12"/>
  <c r="K138" i="12" s="1"/>
  <c r="M141" i="12"/>
  <c r="O141" i="12"/>
  <c r="Q141" i="12"/>
  <c r="V141" i="12"/>
  <c r="O143" i="12"/>
  <c r="G144" i="12"/>
  <c r="I144" i="12"/>
  <c r="I143" i="12" s="1"/>
  <c r="K144" i="12"/>
  <c r="K143" i="12" s="1"/>
  <c r="M144" i="12"/>
  <c r="O144" i="12"/>
  <c r="Q144" i="12"/>
  <c r="V144" i="12"/>
  <c r="V143" i="12" s="1"/>
  <c r="G146" i="12"/>
  <c r="M146" i="12" s="1"/>
  <c r="I146" i="12"/>
  <c r="K146" i="12"/>
  <c r="O146" i="12"/>
  <c r="Q146" i="12"/>
  <c r="Q143" i="12" s="1"/>
  <c r="V146" i="12"/>
  <c r="I148" i="12"/>
  <c r="G149" i="12"/>
  <c r="M149" i="12" s="1"/>
  <c r="I149" i="12"/>
  <c r="K149" i="12"/>
  <c r="O149" i="12"/>
  <c r="O148" i="12" s="1"/>
  <c r="Q149" i="12"/>
  <c r="Q148" i="12" s="1"/>
  <c r="V149" i="12"/>
  <c r="V148" i="12" s="1"/>
  <c r="G151" i="12"/>
  <c r="I151" i="12"/>
  <c r="K151" i="12"/>
  <c r="K148" i="12" s="1"/>
  <c r="M151" i="12"/>
  <c r="O151" i="12"/>
  <c r="Q151" i="12"/>
  <c r="V151" i="12"/>
  <c r="G154" i="12"/>
  <c r="I154" i="12"/>
  <c r="I153" i="12" s="1"/>
  <c r="K154" i="12"/>
  <c r="K153" i="12" s="1"/>
  <c r="O154" i="12"/>
  <c r="Q154" i="12"/>
  <c r="Q153" i="12" s="1"/>
  <c r="V154" i="12"/>
  <c r="V153" i="12" s="1"/>
  <c r="G157" i="12"/>
  <c r="M157" i="12" s="1"/>
  <c r="I157" i="12"/>
  <c r="K157" i="12"/>
  <c r="O157" i="12"/>
  <c r="Q157" i="12"/>
  <c r="V157" i="12"/>
  <c r="G159" i="12"/>
  <c r="M159" i="12" s="1"/>
  <c r="I159" i="12"/>
  <c r="K159" i="12"/>
  <c r="O159" i="12"/>
  <c r="Q159" i="12"/>
  <c r="V159" i="12"/>
  <c r="G161" i="12"/>
  <c r="M161" i="12" s="1"/>
  <c r="I161" i="12"/>
  <c r="K161" i="12"/>
  <c r="O161" i="12"/>
  <c r="Q161" i="12"/>
  <c r="V161" i="12"/>
  <c r="G164" i="12"/>
  <c r="M164" i="12" s="1"/>
  <c r="I164" i="12"/>
  <c r="K164" i="12"/>
  <c r="O164" i="12"/>
  <c r="Q164" i="12"/>
  <c r="V164" i="12"/>
  <c r="G165" i="12"/>
  <c r="I165" i="12"/>
  <c r="K165" i="12"/>
  <c r="M165" i="12"/>
  <c r="O165" i="12"/>
  <c r="O153" i="12" s="1"/>
  <c r="Q165" i="12"/>
  <c r="V165" i="12"/>
  <c r="G166" i="12"/>
  <c r="M166" i="12" s="1"/>
  <c r="I166" i="12"/>
  <c r="K166" i="12"/>
  <c r="O166" i="12"/>
  <c r="Q166" i="12"/>
  <c r="V166" i="12"/>
  <c r="G168" i="12"/>
  <c r="M168" i="12" s="1"/>
  <c r="I168" i="12"/>
  <c r="I167" i="12" s="1"/>
  <c r="K168" i="12"/>
  <c r="O168" i="12"/>
  <c r="O167" i="12" s="1"/>
  <c r="Q168" i="12"/>
  <c r="Q167" i="12" s="1"/>
  <c r="V168" i="12"/>
  <c r="V167" i="12" s="1"/>
  <c r="G170" i="12"/>
  <c r="M170" i="12" s="1"/>
  <c r="I170" i="12"/>
  <c r="K170" i="12"/>
  <c r="O170" i="12"/>
  <c r="Q170" i="12"/>
  <c r="V170" i="12"/>
  <c r="G172" i="12"/>
  <c r="I172" i="12"/>
  <c r="K172" i="12"/>
  <c r="M172" i="12"/>
  <c r="O172" i="12"/>
  <c r="Q172" i="12"/>
  <c r="V172" i="12"/>
  <c r="G174" i="12"/>
  <c r="M174" i="12" s="1"/>
  <c r="I174" i="12"/>
  <c r="K174" i="12"/>
  <c r="O174" i="12"/>
  <c r="Q174" i="12"/>
  <c r="V174" i="12"/>
  <c r="G176" i="12"/>
  <c r="M176" i="12" s="1"/>
  <c r="I176" i="12"/>
  <c r="K176" i="12"/>
  <c r="O176" i="12"/>
  <c r="Q176" i="12"/>
  <c r="V176" i="12"/>
  <c r="G178" i="12"/>
  <c r="M178" i="12" s="1"/>
  <c r="I178" i="12"/>
  <c r="K178" i="12"/>
  <c r="K167" i="12" s="1"/>
  <c r="O178" i="12"/>
  <c r="Q178" i="12"/>
  <c r="V178" i="12"/>
  <c r="G181" i="12"/>
  <c r="M181" i="12" s="1"/>
  <c r="I181" i="12"/>
  <c r="K181" i="12"/>
  <c r="O181" i="12"/>
  <c r="Q181" i="12"/>
  <c r="V181" i="12"/>
  <c r="V192" i="12"/>
  <c r="G193" i="12"/>
  <c r="M193" i="12" s="1"/>
  <c r="M192" i="12" s="1"/>
  <c r="I193" i="12"/>
  <c r="I192" i="12" s="1"/>
  <c r="K193" i="12"/>
  <c r="K192" i="12" s="1"/>
  <c r="O193" i="12"/>
  <c r="O192" i="12" s="1"/>
  <c r="Q193" i="12"/>
  <c r="Q192" i="12" s="1"/>
  <c r="V193" i="12"/>
  <c r="O194" i="12"/>
  <c r="G195" i="12"/>
  <c r="G194" i="12" s="1"/>
  <c r="I65" i="1" s="1"/>
  <c r="I195" i="12"/>
  <c r="I194" i="12" s="1"/>
  <c r="K195" i="12"/>
  <c r="K194" i="12" s="1"/>
  <c r="M195" i="12"/>
  <c r="O195" i="12"/>
  <c r="Q195" i="12"/>
  <c r="Q194" i="12" s="1"/>
  <c r="V195" i="12"/>
  <c r="V194" i="12" s="1"/>
  <c r="G197" i="12"/>
  <c r="M197" i="12" s="1"/>
  <c r="I197" i="12"/>
  <c r="K197" i="12"/>
  <c r="O197" i="12"/>
  <c r="Q197" i="12"/>
  <c r="V197" i="12"/>
  <c r="G200" i="12"/>
  <c r="M200" i="12" s="1"/>
  <c r="I200" i="12"/>
  <c r="K200" i="12"/>
  <c r="O200" i="12"/>
  <c r="Q200" i="12"/>
  <c r="V200" i="12"/>
  <c r="G202" i="12"/>
  <c r="M202" i="12" s="1"/>
  <c r="I202" i="12"/>
  <c r="K202" i="12"/>
  <c r="O202" i="12"/>
  <c r="Q202" i="12"/>
  <c r="V202" i="12"/>
  <c r="G204" i="12"/>
  <c r="I204" i="12"/>
  <c r="K204" i="12"/>
  <c r="M204" i="12"/>
  <c r="O204" i="12"/>
  <c r="Q204" i="12"/>
  <c r="V204" i="12"/>
  <c r="G206" i="12"/>
  <c r="I206" i="12"/>
  <c r="I205" i="12" s="1"/>
  <c r="K206" i="12"/>
  <c r="K205" i="12" s="1"/>
  <c r="O206" i="12"/>
  <c r="Q206" i="12"/>
  <c r="Q205" i="12" s="1"/>
  <c r="V206" i="12"/>
  <c r="V205" i="12" s="1"/>
  <c r="G208" i="12"/>
  <c r="M208" i="12" s="1"/>
  <c r="I208" i="12"/>
  <c r="K208" i="12"/>
  <c r="O208" i="12"/>
  <c r="Q208" i="12"/>
  <c r="V208" i="12"/>
  <c r="G210" i="12"/>
  <c r="M210" i="12" s="1"/>
  <c r="I210" i="12"/>
  <c r="K210" i="12"/>
  <c r="O210" i="12"/>
  <c r="Q210" i="12"/>
  <c r="V210" i="12"/>
  <c r="G212" i="12"/>
  <c r="M212" i="12" s="1"/>
  <c r="I212" i="12"/>
  <c r="K212" i="12"/>
  <c r="O212" i="12"/>
  <c r="Q212" i="12"/>
  <c r="V212" i="12"/>
  <c r="G214" i="12"/>
  <c r="I214" i="12"/>
  <c r="K214" i="12"/>
  <c r="M214" i="12"/>
  <c r="O214" i="12"/>
  <c r="Q214" i="12"/>
  <c r="V214" i="12"/>
  <c r="G216" i="12"/>
  <c r="M216" i="12" s="1"/>
  <c r="I216" i="12"/>
  <c r="K216" i="12"/>
  <c r="O216" i="12"/>
  <c r="O205" i="12" s="1"/>
  <c r="Q216" i="12"/>
  <c r="V216" i="12"/>
  <c r="G218" i="12"/>
  <c r="M218" i="12" s="1"/>
  <c r="I218" i="12"/>
  <c r="K218" i="12"/>
  <c r="O218" i="12"/>
  <c r="Q218" i="12"/>
  <c r="V218" i="12"/>
  <c r="G220" i="12"/>
  <c r="M220" i="12" s="1"/>
  <c r="I220" i="12"/>
  <c r="K220" i="12"/>
  <c r="O220" i="12"/>
  <c r="Q220" i="12"/>
  <c r="V220" i="12"/>
  <c r="G222" i="12"/>
  <c r="M222" i="12" s="1"/>
  <c r="I222" i="12"/>
  <c r="K222" i="12"/>
  <c r="O222" i="12"/>
  <c r="Q222" i="12"/>
  <c r="V222" i="12"/>
  <c r="V223" i="12"/>
  <c r="G224" i="12"/>
  <c r="M224" i="12" s="1"/>
  <c r="I224" i="12"/>
  <c r="I223" i="12" s="1"/>
  <c r="K224" i="12"/>
  <c r="K223" i="12" s="1"/>
  <c r="O224" i="12"/>
  <c r="O223" i="12" s="1"/>
  <c r="Q224" i="12"/>
  <c r="Q223" i="12" s="1"/>
  <c r="V224" i="12"/>
  <c r="G226" i="12"/>
  <c r="I226" i="12"/>
  <c r="K226" i="12"/>
  <c r="M226" i="12"/>
  <c r="O226" i="12"/>
  <c r="Q226" i="12"/>
  <c r="V226" i="12"/>
  <c r="G228" i="12"/>
  <c r="I228" i="12"/>
  <c r="K228" i="12"/>
  <c r="M228" i="12"/>
  <c r="O228" i="12"/>
  <c r="Q228" i="12"/>
  <c r="V228" i="12"/>
  <c r="G230" i="12"/>
  <c r="M230" i="12" s="1"/>
  <c r="I230" i="12"/>
  <c r="K230" i="12"/>
  <c r="O230" i="12"/>
  <c r="Q230" i="12"/>
  <c r="V230" i="12"/>
  <c r="I231" i="12"/>
  <c r="G232" i="12"/>
  <c r="M232" i="12" s="1"/>
  <c r="I232" i="12"/>
  <c r="K232" i="12"/>
  <c r="K231" i="12" s="1"/>
  <c r="O232" i="12"/>
  <c r="O231" i="12" s="1"/>
  <c r="Q232" i="12"/>
  <c r="Q231" i="12" s="1"/>
  <c r="V232" i="12"/>
  <c r="V231" i="12" s="1"/>
  <c r="G234" i="12"/>
  <c r="M234" i="12" s="1"/>
  <c r="I234" i="12"/>
  <c r="K234" i="12"/>
  <c r="O234" i="12"/>
  <c r="Q234" i="12"/>
  <c r="V234" i="12"/>
  <c r="G236" i="12"/>
  <c r="M236" i="12" s="1"/>
  <c r="I236" i="12"/>
  <c r="K236" i="12"/>
  <c r="O236" i="12"/>
  <c r="Q236" i="12"/>
  <c r="V236" i="12"/>
  <c r="G238" i="12"/>
  <c r="I238" i="12"/>
  <c r="I237" i="12" s="1"/>
  <c r="K238" i="12"/>
  <c r="K237" i="12" s="1"/>
  <c r="O238" i="12"/>
  <c r="O237" i="12" s="1"/>
  <c r="Q238" i="12"/>
  <c r="Q237" i="12" s="1"/>
  <c r="V238" i="12"/>
  <c r="V237" i="12" s="1"/>
  <c r="G240" i="12"/>
  <c r="M240" i="12" s="1"/>
  <c r="I240" i="12"/>
  <c r="K240" i="12"/>
  <c r="O240" i="12"/>
  <c r="Q240" i="12"/>
  <c r="V240" i="12"/>
  <c r="G242" i="12"/>
  <c r="M242" i="12" s="1"/>
  <c r="I242" i="12"/>
  <c r="K242" i="12"/>
  <c r="O242" i="12"/>
  <c r="Q242" i="12"/>
  <c r="V242" i="12"/>
  <c r="Q243" i="12"/>
  <c r="G244" i="12"/>
  <c r="M244" i="12" s="1"/>
  <c r="I244" i="12"/>
  <c r="I243" i="12" s="1"/>
  <c r="K244" i="12"/>
  <c r="K243" i="12" s="1"/>
  <c r="O244" i="12"/>
  <c r="O243" i="12" s="1"/>
  <c r="Q244" i="12"/>
  <c r="V244" i="12"/>
  <c r="G247" i="12"/>
  <c r="M247" i="12" s="1"/>
  <c r="I247" i="12"/>
  <c r="K247" i="12"/>
  <c r="O247" i="12"/>
  <c r="Q247" i="12"/>
  <c r="V247" i="12"/>
  <c r="V243" i="12" s="1"/>
  <c r="G249" i="12"/>
  <c r="M249" i="12" s="1"/>
  <c r="I249" i="12"/>
  <c r="K249" i="12"/>
  <c r="O249" i="12"/>
  <c r="Q249" i="12"/>
  <c r="V249" i="12"/>
  <c r="I251" i="12"/>
  <c r="G252" i="12"/>
  <c r="I252" i="12"/>
  <c r="K252" i="12"/>
  <c r="O252" i="12"/>
  <c r="O251" i="12" s="1"/>
  <c r="Q252" i="12"/>
  <c r="Q251" i="12" s="1"/>
  <c r="V252" i="12"/>
  <c r="V251" i="12" s="1"/>
  <c r="G254" i="12"/>
  <c r="M254" i="12" s="1"/>
  <c r="I254" i="12"/>
  <c r="K254" i="12"/>
  <c r="K251" i="12" s="1"/>
  <c r="O254" i="12"/>
  <c r="Q254" i="12"/>
  <c r="V254" i="12"/>
  <c r="G257" i="12"/>
  <c r="I257" i="12"/>
  <c r="K257" i="12"/>
  <c r="M257" i="12"/>
  <c r="O257" i="12"/>
  <c r="Q257" i="12"/>
  <c r="V257" i="12"/>
  <c r="G258" i="12"/>
  <c r="M258" i="12" s="1"/>
  <c r="I258" i="12"/>
  <c r="K258" i="12"/>
  <c r="O258" i="12"/>
  <c r="Q258" i="12"/>
  <c r="V258" i="12"/>
  <c r="G261" i="12"/>
  <c r="M261" i="12" s="1"/>
  <c r="I261" i="12"/>
  <c r="K261" i="12"/>
  <c r="O261" i="12"/>
  <c r="Q261" i="12"/>
  <c r="V261" i="12"/>
  <c r="I263" i="12"/>
  <c r="G264" i="12"/>
  <c r="M264" i="12" s="1"/>
  <c r="I264" i="12"/>
  <c r="K264" i="12"/>
  <c r="O264" i="12"/>
  <c r="O263" i="12" s="1"/>
  <c r="Q264" i="12"/>
  <c r="Q263" i="12" s="1"/>
  <c r="V264" i="12"/>
  <c r="V263" i="12" s="1"/>
  <c r="G266" i="12"/>
  <c r="M266" i="12" s="1"/>
  <c r="I266" i="12"/>
  <c r="K266" i="12"/>
  <c r="K263" i="12" s="1"/>
  <c r="O266" i="12"/>
  <c r="Q266" i="12"/>
  <c r="V266" i="12"/>
  <c r="O268" i="12"/>
  <c r="G269" i="12"/>
  <c r="I269" i="12"/>
  <c r="I268" i="12" s="1"/>
  <c r="K269" i="12"/>
  <c r="K268" i="12" s="1"/>
  <c r="M269" i="12"/>
  <c r="O269" i="12"/>
  <c r="Q269" i="12"/>
  <c r="Q268" i="12" s="1"/>
  <c r="V269" i="12"/>
  <c r="V268" i="12" s="1"/>
  <c r="G270" i="12"/>
  <c r="M270" i="12" s="1"/>
  <c r="I270" i="12"/>
  <c r="K270" i="12"/>
  <c r="O270" i="12"/>
  <c r="Q270" i="12"/>
  <c r="V270" i="12"/>
  <c r="G271" i="12"/>
  <c r="M271" i="12" s="1"/>
  <c r="I271" i="12"/>
  <c r="K271" i="12"/>
  <c r="O271" i="12"/>
  <c r="Q271" i="12"/>
  <c r="V271" i="12"/>
  <c r="G272" i="12"/>
  <c r="M272" i="12" s="1"/>
  <c r="I272" i="12"/>
  <c r="K272" i="12"/>
  <c r="O272" i="12"/>
  <c r="Q272" i="12"/>
  <c r="V272" i="12"/>
  <c r="G273" i="12"/>
  <c r="I273" i="12"/>
  <c r="K273" i="12"/>
  <c r="M273" i="12"/>
  <c r="O273" i="12"/>
  <c r="Q273" i="12"/>
  <c r="V273" i="12"/>
  <c r="O274" i="12"/>
  <c r="G275" i="12"/>
  <c r="G274" i="12" s="1"/>
  <c r="I275" i="12"/>
  <c r="I274" i="12" s="1"/>
  <c r="K275" i="12"/>
  <c r="K274" i="12" s="1"/>
  <c r="M275" i="12"/>
  <c r="M274" i="12" s="1"/>
  <c r="O275" i="12"/>
  <c r="Q275" i="12"/>
  <c r="Q274" i="12" s="1"/>
  <c r="V275" i="12"/>
  <c r="V274" i="12" s="1"/>
  <c r="K276" i="12"/>
  <c r="G277" i="12"/>
  <c r="M277" i="12" s="1"/>
  <c r="I277" i="12"/>
  <c r="I276" i="12" s="1"/>
  <c r="K277" i="12"/>
  <c r="O277" i="12"/>
  <c r="O276" i="12" s="1"/>
  <c r="Q277" i="12"/>
  <c r="Q276" i="12" s="1"/>
  <c r="V277" i="12"/>
  <c r="V276" i="12" s="1"/>
  <c r="G278" i="12"/>
  <c r="M278" i="12" s="1"/>
  <c r="I278" i="12"/>
  <c r="K278" i="12"/>
  <c r="O278" i="12"/>
  <c r="Q278" i="12"/>
  <c r="V278" i="12"/>
  <c r="AE280" i="12"/>
  <c r="F41" i="1" s="1"/>
  <c r="J28" i="1"/>
  <c r="J26" i="1"/>
  <c r="G38" i="1"/>
  <c r="F38" i="1"/>
  <c r="J23" i="1"/>
  <c r="J24" i="1"/>
  <c r="J25" i="1"/>
  <c r="J27" i="1"/>
  <c r="E24" i="1"/>
  <c r="E26" i="1"/>
  <c r="G268" i="12" l="1"/>
  <c r="I73" i="1" s="1"/>
  <c r="M268" i="12"/>
  <c r="M263" i="12"/>
  <c r="G251" i="12"/>
  <c r="I71" i="1" s="1"/>
  <c r="M243" i="12"/>
  <c r="G243" i="12"/>
  <c r="I70" i="1" s="1"/>
  <c r="G237" i="12"/>
  <c r="I69" i="1" s="1"/>
  <c r="M231" i="12"/>
  <c r="G223" i="12"/>
  <c r="I67" i="1" s="1"/>
  <c r="G205" i="12"/>
  <c r="I66" i="1" s="1"/>
  <c r="M206" i="12"/>
  <c r="M194" i="12"/>
  <c r="G192" i="12"/>
  <c r="I64" i="1" s="1"/>
  <c r="G153" i="12"/>
  <c r="I62" i="1" s="1"/>
  <c r="M154" i="12"/>
  <c r="M148" i="12"/>
  <c r="M143" i="12"/>
  <c r="G143" i="12"/>
  <c r="I60" i="1" s="1"/>
  <c r="M138" i="12"/>
  <c r="M133" i="12"/>
  <c r="G62" i="12"/>
  <c r="I57" i="1" s="1"/>
  <c r="M65" i="12"/>
  <c r="M35" i="12"/>
  <c r="G8" i="12"/>
  <c r="F39" i="1"/>
  <c r="F40" i="1"/>
  <c r="AF280" i="12"/>
  <c r="M9" i="12"/>
  <c r="M276" i="12"/>
  <c r="M223" i="12"/>
  <c r="M205" i="12"/>
  <c r="M167" i="12"/>
  <c r="M62" i="12"/>
  <c r="M23" i="12"/>
  <c r="M153" i="12"/>
  <c r="M28" i="12"/>
  <c r="M238" i="12"/>
  <c r="M237" i="12" s="1"/>
  <c r="G263" i="12"/>
  <c r="I72" i="1" s="1"/>
  <c r="G231" i="12"/>
  <c r="I68" i="1" s="1"/>
  <c r="G148" i="12"/>
  <c r="I61" i="1" s="1"/>
  <c r="G138" i="12"/>
  <c r="I59" i="1" s="1"/>
  <c r="G59" i="12"/>
  <c r="I56" i="1" s="1"/>
  <c r="G35" i="12"/>
  <c r="I55" i="1" s="1"/>
  <c r="G167" i="12"/>
  <c r="I63" i="1" s="1"/>
  <c r="G23" i="12"/>
  <c r="I53" i="1" s="1"/>
  <c r="G276" i="12"/>
  <c r="I75" i="1" s="1"/>
  <c r="I20" i="1" s="1"/>
  <c r="M252" i="12"/>
  <c r="M251" i="12" s="1"/>
  <c r="M15" i="12"/>
  <c r="M8" i="12" s="1"/>
  <c r="I18" i="1" l="1"/>
  <c r="I17" i="1"/>
  <c r="G280" i="12"/>
  <c r="I52" i="1"/>
  <c r="I16" i="1" s="1"/>
  <c r="I76" i="1"/>
  <c r="J66" i="1" s="1"/>
  <c r="G41" i="1"/>
  <c r="H41" i="1" s="1"/>
  <c r="I41" i="1" s="1"/>
  <c r="G40" i="1"/>
  <c r="H40" i="1" s="1"/>
  <c r="I40" i="1" s="1"/>
  <c r="G39" i="1"/>
  <c r="G42" i="1" s="1"/>
  <c r="G25" i="1" s="1"/>
  <c r="A25" i="1" s="1"/>
  <c r="F42" i="1"/>
  <c r="I21" i="1" l="1"/>
  <c r="J67" i="1"/>
  <c r="J63" i="1"/>
  <c r="J57" i="1"/>
  <c r="J55" i="1"/>
  <c r="J73" i="1"/>
  <c r="J70" i="1"/>
  <c r="J53" i="1"/>
  <c r="J58" i="1"/>
  <c r="J71" i="1"/>
  <c r="J64" i="1"/>
  <c r="J65" i="1"/>
  <c r="J62" i="1"/>
  <c r="J60" i="1"/>
  <c r="J68" i="1"/>
  <c r="J72" i="1"/>
  <c r="J74" i="1"/>
  <c r="J69" i="1"/>
  <c r="H39" i="1"/>
  <c r="I39" i="1" s="1"/>
  <c r="I42" i="1" s="1"/>
  <c r="J75" i="1"/>
  <c r="J52" i="1"/>
  <c r="J59" i="1"/>
  <c r="J56" i="1"/>
  <c r="J61" i="1"/>
  <c r="J54" i="1"/>
  <c r="G23" i="1"/>
  <c r="A23" i="1" s="1"/>
  <c r="G28" i="1"/>
  <c r="A26" i="1"/>
  <c r="G26" i="1"/>
  <c r="J76" i="1" l="1"/>
  <c r="H42" i="1"/>
  <c r="G24" i="1"/>
  <c r="A27" i="1" s="1"/>
  <c r="A29" i="1" s="1"/>
  <c r="G29" i="1" s="1"/>
  <c r="G27" i="1" s="1"/>
  <c r="A24" i="1"/>
  <c r="J40" i="1"/>
  <c r="J39" i="1"/>
  <c r="J42" i="1" s="1"/>
  <c r="J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E6E56BC0-4CD2-46CF-A43E-846E2D7D471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076B5C2-FBB1-4CC3-BB66-61E98A587EB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<sst xmlns="http://schemas.openxmlformats.org/spreadsheetml/2006/main" count="1407" uniqueCount="465">
  <si>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</si>
  <si>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</si>
  <si>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</si>
  <si>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</si>
  <si>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</si>
  <si>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</si>
  <si>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</si>
  <si>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</si>
  <si>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</si>
  <si>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</si>
  <si>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</si>
  <si>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</si>
  <si>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</si>
  <si>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</si>
  <si>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</si>
  <si>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</si>
  <si>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</si>
  <si>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</si>
  <si>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</si>
  <si>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</si>
  <si>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</si>
  <si>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</si>
  <si>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</si>
  <si>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</si>
  <si>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</si>
  <si>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</si>
  <si>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</si>
  <si>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</si>
  <si>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</si>
  <si>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</si>
  <si>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</si>
  <si>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</si>
  <si>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</si>
  <si>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</si>
  <si>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</si>
  <si>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</si>
  <si>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</si>
  <si>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</si>
  <si>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</si>
  <si>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</si>
  <si>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</si>
  <si>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</si>
  <si>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</si>
  <si>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2336_02</t>
  </si>
  <si>
    <t>Fasáda, hromosvod, dešť.kanalizace</t>
  </si>
  <si>
    <t>02</t>
  </si>
  <si>
    <t>Objekt:</t>
  </si>
  <si>
    <t>Rozpočet:</t>
  </si>
  <si>
    <t>Ing.Daniel Malina</t>
  </si>
  <si>
    <t>2023/36</t>
  </si>
  <si>
    <t>Stavební úpravy úřadovny v Mramoticích</t>
  </si>
  <si>
    <t>Město Znojmo</t>
  </si>
  <si>
    <t>Obroková 1/12</t>
  </si>
  <si>
    <t>Znojmo</t>
  </si>
  <si>
    <t>66902</t>
  </si>
  <si>
    <t>00293881</t>
  </si>
  <si>
    <t>CZ00293881</t>
  </si>
  <si>
    <t>Stavba</t>
  </si>
  <si>
    <t>Celkem za stavbu</t>
  </si>
  <si>
    <t>CZK</t>
  </si>
  <si>
    <t>#POPS</t>
  </si>
  <si>
    <t>Popis stavby: 2023/36 - Stavební úpravy úřadovny v Mramoticích</t>
  </si>
  <si>
    <t>#POPO</t>
  </si>
  <si>
    <t>Popis objektu: 02 - Fasáda, hromosvod, dešť.kanalizace</t>
  </si>
  <si>
    <t>#POPR</t>
  </si>
  <si>
    <t>Popis rozpočtu: 2336_02 - Fasáda, hromosvod, dešť.kanalizace</t>
  </si>
  <si>
    <t>Rekapitulace dílů</t>
  </si>
  <si>
    <t>Typ dílu</t>
  </si>
  <si>
    <t>1</t>
  </si>
  <si>
    <t>Zemní práce</t>
  </si>
  <si>
    <t>3</t>
  </si>
  <si>
    <t>Svislé a kompletní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</si>
  <si>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</si>
  <si>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</si>
  <si>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</si>
  <si>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</si>
  <si>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</si>
  <si>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</si>
  <si>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</si>
  <si>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</si>
  <si>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</si>
  <si>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</si>
  <si>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</si>
  <si>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</si>
  <si>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</si>
  <si>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</si>
  <si>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</si>
  <si>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</si>
  <si>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</si>
  <si>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</si>
  <si>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</si>
  <si>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</si>
  <si>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</si>
  <si>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</si>
  <si>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</si>
  <si>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</si>
  <si>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764</t>
  </si>
  <si>
    <t>Konstrukce klempířské</t>
  </si>
  <si>
    <t>766</t>
  </si>
  <si>
    <t>Konstrukce truhlářské</t>
  </si>
  <si>
    <t>771</t>
  </si>
  <si>
    <t>Podlahy z dlaždic a obklady</t>
  </si>
  <si>
    <t>776</t>
  </si>
  <si>
    <t>Podlahy povlakové</t>
  </si>
  <si>
    <t>783</t>
  </si>
  <si>
    <t>Nátěry</t>
  </si>
  <si>
    <t>M21</t>
  </si>
  <si>
    <t>Elektromontáže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</si>
  <si>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</si>
  <si>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</si>
  <si>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</si>
  <si>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</si>
  <si>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</si>
  <si>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</si>
  <si>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</si>
  <si>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</si>
  <si>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</si>
  <si>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</si>
  <si>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</si>
  <si>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</si>
  <si>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</si>
  <si>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</si>
  <si>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</si>
  <si>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</si>
  <si>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</si>
  <si>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</si>
  <si>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</si>
  <si>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</si>
  <si>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</si>
  <si>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</si>
  <si>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</si>
  <si>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</si>
  <si>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</si>
  <si>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</si>
  <si>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</si>
  <si>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</si>
  <si>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</si>
  <si>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</si>
  <si>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</si>
  <si>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</si>
  <si>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</si>
  <si>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</si>
  <si>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</si>
  <si>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113109311R00</t>
  </si>
  <si>
    <t>Odstranění podkladu pl.50 m2, bet.prostý tl.11 cm</t>
  </si>
  <si>
    <t>m2</t>
  </si>
  <si>
    <t>RTS 24/ II</t>
  </si>
  <si>
    <t>Práce</t>
  </si>
  <si>
    <t>Běžná</t>
  </si>
  <si>
    <t>POL1_</t>
  </si>
  <si>
    <t>bourání povrchových žlabů : 0,5*26</t>
  </si>
  <si>
    <t>VV</t>
  </si>
  <si>
    <t>139601103R00</t>
  </si>
  <si>
    <t>Ruční výkop jam, rýh a šachet v hornině tř. 4</t>
  </si>
  <si>
    <t>m3</t>
  </si>
  <si>
    <t>pro okapový chodník : 0,7*0,2*(9,35+37,52+3,9)</t>
  </si>
  <si>
    <t>162701105R00</t>
  </si>
  <si>
    <t>Vodorovné přemístění výkopku z hor.1-4 do 10000 m</t>
  </si>
  <si>
    <t>Odkaz na mn. položky pořadí 2 : 7,10780</t>
  </si>
  <si>
    <t>162701109R00</t>
  </si>
  <si>
    <t>Příplatek k vod. přemístění hor.1-4 za další 1 km</t>
  </si>
  <si>
    <t>Odkaz na mn. položky pořadí 3 : 7,10780*5</t>
  </si>
  <si>
    <t>185803411R00</t>
  </si>
  <si>
    <t>Vyhrabání trávníku v rovině nebo svahu do 1 : 5</t>
  </si>
  <si>
    <t>závěrešný úklid : 3*(23+12+20)</t>
  </si>
  <si>
    <t>199000002R00</t>
  </si>
  <si>
    <t>Poplatek za skládku horniny 1- 4, č. dle katal. odpadů 17 05 04</t>
  </si>
  <si>
    <t>180400020RA0</t>
  </si>
  <si>
    <t>Založení trávníku parkového, rovina, dodání osiva</t>
  </si>
  <si>
    <t>Agregovaná položka</t>
  </si>
  <si>
    <t>POL2_</t>
  </si>
  <si>
    <t>200</t>
  </si>
  <si>
    <t>319201319R00</t>
  </si>
  <si>
    <t>Vyrovnání zdiva pod omítku maltou ze suché maltové směsi tl. 50 mm</t>
  </si>
  <si>
    <t>sokl : 0,5*(9,35+37,52+3,9)*2</t>
  </si>
  <si>
    <t>346271111RV</t>
  </si>
  <si>
    <t>Přizdívky izolační z cihel betonových 50 mm</t>
  </si>
  <si>
    <t>Vlastní</t>
  </si>
  <si>
    <t>RTS 23/ II</t>
  </si>
  <si>
    <t>sokl : 0,8*(9,35+37,52+3,9)</t>
  </si>
  <si>
    <t>572701111R00</t>
  </si>
  <si>
    <t>Vyspravení výtluků kom-pěší kam. hrubě drceným</t>
  </si>
  <si>
    <t>plochy po vybourání povrchových žlabů : 0,5*0,15*25</t>
  </si>
  <si>
    <t>596291111R00</t>
  </si>
  <si>
    <t>Řezání zámkové dlažby tl. 60 mm</t>
  </si>
  <si>
    <t>m</t>
  </si>
  <si>
    <t>0,5*10</t>
  </si>
  <si>
    <t>596811111RT4</t>
  </si>
  <si>
    <t>Kladení dlaždic kom.pro pěší, lože z kameniva těž. včetně dlaždic betonových HBB 50/50/5 cm</t>
  </si>
  <si>
    <t>okapový chodník : 52*0,5</t>
  </si>
  <si>
    <t>601021178RT1</t>
  </si>
  <si>
    <t>Stěrka na podhledech minerální Baumit NanoporTop, škrábaná, zrnitost 1,5 mm</t>
  </si>
  <si>
    <t>podhled : 2,4*1,75+0,15*(2+1,75)</t>
  </si>
  <si>
    <t>zadní přístavek,R : 8,15*2,17</t>
  </si>
  <si>
    <t>602021177RT1</t>
  </si>
  <si>
    <t>Stěrka na stěnách minerální Baumit NanoporTop, škrábaná, zrnitost 1,5 mm</t>
  </si>
  <si>
    <t>zábradelní zídka,pilíř A03 : 0,9*1,5+0,45*1,6*2</t>
  </si>
  <si>
    <t>602021189R00</t>
  </si>
  <si>
    <t>Stěrka na stěnách mozaiková Baumit MosaikTop</t>
  </si>
  <si>
    <t>sokl A04 : 0,5*(2+0,45)</t>
  </si>
  <si>
    <t>R : 0,53*8,35</t>
  </si>
  <si>
    <t>602016193R00</t>
  </si>
  <si>
    <t>Penetrace hloubková stěn PROFI Akryl-Tiefengrund</t>
  </si>
  <si>
    <t>SZ : 3,6*22,8-(1,8*1,5*6+1,75*2,8)</t>
  </si>
  <si>
    <t>ostění : 0,15*(1,8+1,5*2)*6</t>
  </si>
  <si>
    <t>zábradelní zídka,pilíř : 0,9*1,5+0,45*1,6*2</t>
  </si>
  <si>
    <t>JZ : 3,6*2,2</t>
  </si>
  <si>
    <t>JV : 3,6*(19+1,6*4)-(1,8*1,5*3+1*2,5+0,6*0,9*5)</t>
  </si>
  <si>
    <t>ostění : 0,15*((1,8+1,5*2)*3+(0,6+0,9*2)*5+(1+2,5*2))</t>
  </si>
  <si>
    <t>SV : 3,6*10,6-(1,8*1,5*2)</t>
  </si>
  <si>
    <t>ostění : 0,15*(1,8+1,5*2)*2</t>
  </si>
  <si>
    <t>římsa : (0,3+0,1)*(22,8+2,1+11+22,9)</t>
  </si>
  <si>
    <t>sokl : 0,5*(9,35+37,52+3,9)</t>
  </si>
  <si>
    <t>602015122RTV2</t>
  </si>
  <si>
    <t>Omítka stěn těsnící  (typ. vzor Webertec 933) ručně tloušťka vrstvy 50 mm</t>
  </si>
  <si>
    <t>Indiv</t>
  </si>
  <si>
    <t>612425931RT2</t>
  </si>
  <si>
    <t>Omítka vápenná vnitřního ostění - štuková s použitím suché maltové směsi</t>
  </si>
  <si>
    <t>u měněného okna : 0,4*(0,6*2+0,9*2)</t>
  </si>
  <si>
    <t>620991121R00</t>
  </si>
  <si>
    <t>Zakrývání výplní vnějších otvorů z lešení</t>
  </si>
  <si>
    <t>1,5*1,8*11+0,6*0,9*5+1*2,5+1,75*2,8</t>
  </si>
  <si>
    <t>621481211RT2</t>
  </si>
  <si>
    <t>Montáž výztužné sítě (perlinky) do stěrky-podhledy včetně výztužné sítě a stěrkového tmelu Baumit</t>
  </si>
  <si>
    <t>622311523RU1</t>
  </si>
  <si>
    <t>Zateplovací systém Baumit, sokl, XPS tl. 120 mm s mozaikovou omítkou 5,5 kg/m2</t>
  </si>
  <si>
    <t>622311523RV1</t>
  </si>
  <si>
    <t>Zateplovací systém Baumit, sokl, XPS tl. 120 mm zakončený stěrkou s výztužnou tkaninou</t>
  </si>
  <si>
    <t/>
  </si>
  <si>
    <t>sokl pod úrovní terénu : 0,3*(9,35+37,52+3,9)</t>
  </si>
  <si>
    <t>622311135RT5</t>
  </si>
  <si>
    <t>Zateplovací systém Baumit, fasáda, EPS F tl.160 mm s omítkou NanoporTop K2, lepidlo ProContact</t>
  </si>
  <si>
    <t>622311835RT5</t>
  </si>
  <si>
    <t>Zatepl.syst. Baumit, fasáda, miner.desky PV 160 mm s omítkou NanoporTop K2, lepidlo ProContact</t>
  </si>
  <si>
    <t>okolo WAF : 0,5*0,5*6</t>
  </si>
  <si>
    <t>622311153RT5</t>
  </si>
  <si>
    <t>Zateplovací systém Baumit, ostění, EPS F tl. 30 mm s omítkou NanoporTop K2, lepidlo ProContact</t>
  </si>
  <si>
    <t xml:space="preserve">SZ : </t>
  </si>
  <si>
    <t>ostění : 0,31*(1,8+1,5*2)*6</t>
  </si>
  <si>
    <t xml:space="preserve">JV : </t>
  </si>
  <si>
    <t>ostění : 0,31*((1,8+1,5*2)*3+(0,6+0,9*2)*5+(1+2,5*2))</t>
  </si>
  <si>
    <t xml:space="preserve">SV : </t>
  </si>
  <si>
    <t>ostění : 0,31*(1,8+1,5*2)*2</t>
  </si>
  <si>
    <t>622311563R00</t>
  </si>
  <si>
    <t>Zateplovací systém Baumit, parapet, XPS tl. 30 mm</t>
  </si>
  <si>
    <t>(0,15+0,16)*(1,5*11+0,6*5)</t>
  </si>
  <si>
    <t>622391121R00</t>
  </si>
  <si>
    <t>Příplatek za zapuštěné hmoždinky (STR) 6 ks/m2</t>
  </si>
  <si>
    <t>Odkaz na mn. položky pořadí 23 : 179,80000</t>
  </si>
  <si>
    <t>622311016R00</t>
  </si>
  <si>
    <t>Soklová lišta hliník KZS Baumit tl. 160 mm</t>
  </si>
  <si>
    <t>(9,35+37,52+3,9)</t>
  </si>
  <si>
    <t>622421131RU2</t>
  </si>
  <si>
    <t>Omítka vnější stěn, MVC, hladká, složitost 1-2 ze suché soklové směsi, tl. 15 mm</t>
  </si>
  <si>
    <t>622474115R00</t>
  </si>
  <si>
    <t>Reprofilace beton.povrchů sanační maltou, tl.15 mm typ. vzor Weberrep vysprávka H SV</t>
  </si>
  <si>
    <t>zadní schody : 1*(0,18*3+0,3*3)+0,9*0,5*2</t>
  </si>
  <si>
    <t>1,2</t>
  </si>
  <si>
    <t>622473187RT2</t>
  </si>
  <si>
    <t>Příplatek za okenní lištu (APU) - montáž včetně dodávky lišty</t>
  </si>
  <si>
    <t>ostění : (1,8+1,5*2)*6</t>
  </si>
  <si>
    <t>ostění : ((1,8+1,5*2)*3+(0,6+0,9*2)*5+(1+2,5*2))</t>
  </si>
  <si>
    <t>ostění : (1,8+1,5*2)*2</t>
  </si>
  <si>
    <t>622475121RT1</t>
  </si>
  <si>
    <t>Omítka vnější stěn jádrová, Hasit,2.vrst.,slož.1-2 postřik, omítka Hasit 650 tl. 20 mm</t>
  </si>
  <si>
    <t>zadní přístavek,R : 8,15*2,71</t>
  </si>
  <si>
    <t>622481211RT2</t>
  </si>
  <si>
    <t>Montáž výztužné sítě(perlinky)do stěrky-vněj.stěny včetně výztužné sítě a stěrkového tmelu Baumit</t>
  </si>
  <si>
    <t>622904112R00</t>
  </si>
  <si>
    <t>Očištění fasád tlakovou vodou složitost 1 - 2</t>
  </si>
  <si>
    <t>627455111RT1</t>
  </si>
  <si>
    <t>Spárování starého zdiva z lom. kamene hl. do 8 cm cementovou maltou</t>
  </si>
  <si>
    <t>62-100</t>
  </si>
  <si>
    <t>Příplatek za provedení odskoku tl. 20mm v KZS</t>
  </si>
  <si>
    <t>SZ,SV - probíhající nad okny : 22,7+10,6</t>
  </si>
  <si>
    <t>632415115RT4</t>
  </si>
  <si>
    <t>Potěr Morfico samonivelační ručně tl. 15 mm MFC Level 340 - s rozptýlenou výztuží</t>
  </si>
  <si>
    <t>závětří : 3,5</t>
  </si>
  <si>
    <t>639571120R00</t>
  </si>
  <si>
    <t>Podklad pod okapový chodník ze štěrku tl.200 mm</t>
  </si>
  <si>
    <t>0,5*52</t>
  </si>
  <si>
    <t>831350012RAB</t>
  </si>
  <si>
    <t>Kanalizace z trub PVC hrdlových D 160 mm hloubka 1 m</t>
  </si>
  <si>
    <t>dešťová kanalizace : 27</t>
  </si>
  <si>
    <t>831350013RAB</t>
  </si>
  <si>
    <t>Kanalizace z trub PVC hrdlových D 200 mm hloubka 1 m</t>
  </si>
  <si>
    <t>9</t>
  </si>
  <si>
    <t>916561111RT4</t>
  </si>
  <si>
    <t>Osazení záhon.obrubníků do lože z C 12/15 s opěrou včetně obrubníku ABO 4 - 5    50/5/25</t>
  </si>
  <si>
    <t>okap. chodník : 52</t>
  </si>
  <si>
    <t>919441211R00</t>
  </si>
  <si>
    <t>Čelo propustku z lom. kamene z trub DN 30 - 50 cm</t>
  </si>
  <si>
    <t>kus</t>
  </si>
  <si>
    <t>vyústní objekt dešť. kanalizace : 1</t>
  </si>
  <si>
    <t>941955003R00</t>
  </si>
  <si>
    <t>Lešení lehké pomocné, výška podlahy do 2,5 m</t>
  </si>
  <si>
    <t>závětří : 1,5*1,5</t>
  </si>
  <si>
    <t>941955004R00</t>
  </si>
  <si>
    <t>Lešení lehké pomocné, výška podlahy do 3,5 m</t>
  </si>
  <si>
    <t>FASÁDA : 1,5*(23+1,9+11+19)</t>
  </si>
  <si>
    <t>953943111R00</t>
  </si>
  <si>
    <t>Osazení kovových předmětů do zdiva, 1 kg / kus</t>
  </si>
  <si>
    <t>madlo : 2</t>
  </si>
  <si>
    <t>držák vlajky : 1</t>
  </si>
  <si>
    <t>953943112R00</t>
  </si>
  <si>
    <t>Osazení kovových předmětů do zdiva, 5 kg / kus</t>
  </si>
  <si>
    <t>dvířka HUP : 1</t>
  </si>
  <si>
    <t>95-102</t>
  </si>
  <si>
    <t>Prodloužení odkouření WAF, prodloužení o 160mm</t>
  </si>
  <si>
    <t>900      RT1</t>
  </si>
  <si>
    <t>HZS Práce v tarifní třídě 4 (např. tesař)</t>
  </si>
  <si>
    <t>h</t>
  </si>
  <si>
    <t>Prav.M</t>
  </si>
  <si>
    <t>HZS</t>
  </si>
  <si>
    <t>POL10_</t>
  </si>
  <si>
    <t>demontáž prvků na fasádě : 10</t>
  </si>
  <si>
    <t>zpětná montáž prvků na fasádě : 15</t>
  </si>
  <si>
    <t>95-100</t>
  </si>
  <si>
    <t>Madlo nerez schodišťové dl. 100cm</t>
  </si>
  <si>
    <t>Specifikace</t>
  </si>
  <si>
    <t>POL3_</t>
  </si>
  <si>
    <t>95-101</t>
  </si>
  <si>
    <t>Držák vlajky dvojitý - nerez</t>
  </si>
  <si>
    <t>95-103</t>
  </si>
  <si>
    <t>Dvířka HUP 600x600mm, nerez</t>
  </si>
  <si>
    <t>965043321RT1</t>
  </si>
  <si>
    <t>Bourání podkladů bet., potěr, tl, 10 cm, pl. 1 m2 mazanina tl. 5 - 8 cm s potěrem</t>
  </si>
  <si>
    <t>závětří : 0,02*3,5</t>
  </si>
  <si>
    <t>965081812R00</t>
  </si>
  <si>
    <t>Bourání dlažeb terac.,čedič. tl.do 30 mm, pl. 1 m2</t>
  </si>
  <si>
    <t>3,5</t>
  </si>
  <si>
    <t>968061112R00</t>
  </si>
  <si>
    <t>Vyvěšení dřevěných a plastových okenních křídel pl. do 1,5 m2</t>
  </si>
  <si>
    <t>968062354R00</t>
  </si>
  <si>
    <t>Vybourání dřevěných rámů oken dvojitých pl. 1 m2</t>
  </si>
  <si>
    <t>0,6*0,9</t>
  </si>
  <si>
    <t>976085311R00</t>
  </si>
  <si>
    <t>Vybourání kanal.rámů a poklopů plochy do 0,6 m2</t>
  </si>
  <si>
    <t>rohož : 1</t>
  </si>
  <si>
    <t>978015291R00</t>
  </si>
  <si>
    <t>Otlučení omítek vnějších MVC v složit.1-4 do 100 %</t>
  </si>
  <si>
    <t>999281211R00</t>
  </si>
  <si>
    <t>Přesun hmot, opravy vněj. plášťů výšky do 25 m</t>
  </si>
  <si>
    <t>t</t>
  </si>
  <si>
    <t>Přesun hmot</t>
  </si>
  <si>
    <t>POL7_</t>
  </si>
  <si>
    <t>711212000RW4</t>
  </si>
  <si>
    <t>Penetrace podkladu pod hydroizolační hmoty, včetně dodávky Köster Polysil TG5 00</t>
  </si>
  <si>
    <t>Odkaz na mn. položky pořadí 61 : 49,19300</t>
  </si>
  <si>
    <t>711212002RW4</t>
  </si>
  <si>
    <t>Stěrka hydroizolační, vč. dodávky HI hmoty Köster NB 4000, dvousložková, flexibilní, 2x, proti půdní vlhkosti a netlakové vodě</t>
  </si>
  <si>
    <t>sokl : (0,8+0,1)*(9,35+37,52+3,9)</t>
  </si>
  <si>
    <t>711823121RT3</t>
  </si>
  <si>
    <t>Montáž nopové fólie svisle včetně dodávky fólie DELTA MS</t>
  </si>
  <si>
    <t>sokl : 0,25*(9,35+37,52+3,9)</t>
  </si>
  <si>
    <t>711823129RT2</t>
  </si>
  <si>
    <t>Montáž ukončovací lišty k nopové fólii včetně dodávky lišty DELTA-MS PROFIL</t>
  </si>
  <si>
    <t>sokl : (9,35+37,52+3,9)</t>
  </si>
  <si>
    <t>998711201R00</t>
  </si>
  <si>
    <t>Přesun hmot pro izolace proti vodě, výšky do 6 m</t>
  </si>
  <si>
    <t>764352291R00</t>
  </si>
  <si>
    <t>Montáž žlabů Pz podokapních půlkruhových</t>
  </si>
  <si>
    <t>59</t>
  </si>
  <si>
    <t>764359292R00</t>
  </si>
  <si>
    <t>Montáž kotlíku Pz kulatého</t>
  </si>
  <si>
    <t>764454291R00</t>
  </si>
  <si>
    <t>Montáž trub Pz odpadních kruhových</t>
  </si>
  <si>
    <t>4,5*3</t>
  </si>
  <si>
    <t>764816140RT2</t>
  </si>
  <si>
    <t>Oplechování parapetů, lakovaný Pz plech, rš 400 mm lepení Enkolitem</t>
  </si>
  <si>
    <t>1,5*6+1,5*2+1,5*3+0,6*5</t>
  </si>
  <si>
    <t>764352811R00</t>
  </si>
  <si>
    <t>Demontáž žlabů půlkruh. rovných, rš 330 mm, do 45°</t>
  </si>
  <si>
    <t>764359811R00</t>
  </si>
  <si>
    <t>Demontáž kotlíku kónického, sklon do 45°</t>
  </si>
  <si>
    <t>764410850R00</t>
  </si>
  <si>
    <t>Demontáž oplechování parapetů,rš od 100 do 330 mm</t>
  </si>
  <si>
    <t>764454802R00</t>
  </si>
  <si>
    <t>Demontáž odpadních trub kruhových,D 120 mm</t>
  </si>
  <si>
    <t>998764203R00</t>
  </si>
  <si>
    <t>Přesun hmot pro klempířské konstr., výšky do 24 m</t>
  </si>
  <si>
    <t>766601211RT2</t>
  </si>
  <si>
    <t>Těsnění okenní spáry, ostění, PT fólie+ PP páska folie š.100 mm, páska tl. 6 mm, š. 15 mm</t>
  </si>
  <si>
    <t>0,6*2+0,9*2</t>
  </si>
  <si>
    <t>766711001R00</t>
  </si>
  <si>
    <t>Montáž oken a balkonových dveří s vypěněním</t>
  </si>
  <si>
    <t>61143000RV1</t>
  </si>
  <si>
    <t>Okno plastové jednodílné 60x90 cm ,O, izolační trojsklo - specifikace viz PD</t>
  </si>
  <si>
    <t>T01 : 1</t>
  </si>
  <si>
    <t>998766203R00</t>
  </si>
  <si>
    <t>Přesun hmot pro truhlářské konstr., výšky do 24 m</t>
  </si>
  <si>
    <t>771230211R00</t>
  </si>
  <si>
    <t>Kladení dlažby teracové do TM, vel. 300 x 300 mm</t>
  </si>
  <si>
    <t>závětří : 3,5-0,9*0,6</t>
  </si>
  <si>
    <t>59247400R</t>
  </si>
  <si>
    <t>Dlažba teracová hladká MARGITA MA 104</t>
  </si>
  <si>
    <t>SPCM</t>
  </si>
  <si>
    <t>Odkaz na mn. položky pořadí 78 : 2,96000*1,1</t>
  </si>
  <si>
    <t>998771201R00</t>
  </si>
  <si>
    <t>Přesun hmot pro podlahy z dlaždic, výšky do 6 m</t>
  </si>
  <si>
    <t>776972622R00</t>
  </si>
  <si>
    <t>Rohož z Al profilů Brushwell tl. 22 mm</t>
  </si>
  <si>
    <t>0,9*0,6</t>
  </si>
  <si>
    <t>776976101R00</t>
  </si>
  <si>
    <t>Rám pro zapuštění z Al profilů L</t>
  </si>
  <si>
    <t xml:space="preserve">m     </t>
  </si>
  <si>
    <t>0,9*2+0,6*2</t>
  </si>
  <si>
    <t>998776201R00</t>
  </si>
  <si>
    <t>Přesun hmot pro podlahy povlakové, výšky do 6 m</t>
  </si>
  <si>
    <t>783222921RT1</t>
  </si>
  <si>
    <t>Údržba, nátěr syntetický kov.konstr.Hammerite 2x přímo na rez hladký</t>
  </si>
  <si>
    <t>škrabák : 1*0,6*2,5</t>
  </si>
  <si>
    <t>prvky na fasádě : 2</t>
  </si>
  <si>
    <t>783625930R00</t>
  </si>
  <si>
    <t>Údržba, nátěr synt. truhl.výr. 2x +2x email +2x tm</t>
  </si>
  <si>
    <t>římsa přístavku : 0,2*8,5</t>
  </si>
  <si>
    <t>783893312RV</t>
  </si>
  <si>
    <t>Nátěr betonových prvků epoxidový s křemičitým vsypem, vč. penetrace typ vzor Hasoft-tekutá dlažba</t>
  </si>
  <si>
    <t>21-1000</t>
  </si>
  <si>
    <t>Projektová dokumentace skutečného provedení  - hromosvod, elektroinstalace</t>
  </si>
  <si>
    <t>kpl</t>
  </si>
  <si>
    <t>Dokumentace skutečného provedení hromosvodu 3x tistěné, 1x v elektronické podobě : 1</t>
  </si>
  <si>
    <t>21-101</t>
  </si>
  <si>
    <t xml:space="preserve">Nová zásuvková skříň va fasádě - vč. napojení, jističů vystrojení, práce </t>
  </si>
  <si>
    <t>cena zahrnuje kompletní dodávku a montáž : 1</t>
  </si>
  <si>
    <t xml:space="preserve">ve fasádě bude osazen plastová uzamykatelná skříňka 30x30cm se zásuvkami 2x230V,1x 400V, jištění se umístí v hlavním rozvaděči objektu : </t>
  </si>
  <si>
    <t>21-102</t>
  </si>
  <si>
    <t>Provedení chráničky DN100  od rozvaděče v objektu  do exteriéru - příprava pro zemní připojení NN dod.+mont. včetně zednických výpomocí</t>
  </si>
  <si>
    <t>210200020RAB</t>
  </si>
  <si>
    <t>Hromosvod</t>
  </si>
  <si>
    <t>kompl</t>
  </si>
  <si>
    <t>Hromosvod - v rámci 2.etapy bude realizována fasádní a podzemní část hromosovdu dle zpracované PD v rámci 1. etapy : 1</t>
  </si>
  <si>
    <t xml:space="preserve">s napojením na již dokončenou střešní část hromosvodu : </t>
  </si>
  <si>
    <t>demontáž stávající hromosvodové soustavy : 30</t>
  </si>
  <si>
    <t>650101521R00</t>
  </si>
  <si>
    <t>Montáž LED svítidla stropního přisazeného</t>
  </si>
  <si>
    <t>2</t>
  </si>
  <si>
    <t>348360210RV1</t>
  </si>
  <si>
    <t xml:space="preserve">Svítidlo LED venkovní </t>
  </si>
  <si>
    <t>979011111R00</t>
  </si>
  <si>
    <t>Svislá doprava suti a vybour. hmot za 2.NP a 1.PP</t>
  </si>
  <si>
    <t>Přesun suti</t>
  </si>
  <si>
    <t>POL8_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</si>
  <si>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</si>
  <si>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</si>
  <si>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</si>
  <si>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</si>
  <si>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</si>
  <si>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</si>
  <si>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</si>
  <si>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>Poplatek za uložení suti - směs betonu, cihel, dřeva, skupina odpadu 170904</t>
  </si>
  <si>
    <t>005111021R</t>
  </si>
  <si>
    <t>Vytyčení inženýrských sítí</t>
  </si>
  <si>
    <t>Soubor</t>
  </si>
  <si>
    <t>VRN</t>
  </si>
  <si>
    <t>POL99_0</t>
  </si>
  <si>
    <t>005121 R</t>
  </si>
  <si>
    <t>Zařízení staveniště</t>
  </si>
  <si>
    <t>POL99_2</t>
  </si>
  <si>
    <t>005231010R</t>
  </si>
  <si>
    <t>Revize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</si>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</sst>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1" t="s">
        <v>41</v>
      </c>
      <c r="B2" s="191"/>
      <c r="C2" s="191"/>
      <c r="D2" s="191"/>
      <c r="E2" s="191"/>
      <c r="F2" s="191"/>
      <c r="G2" s="19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9"/>
  <sheetViews>
    <sheetView showGridLines="0" tabSelected="1" topLeftCell="B2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2" t="s">
        <v>4</v>
      </c>
      <c r="C1" s="193"/>
      <c r="D1" s="193"/>
      <c r="E1" s="193"/>
      <c r="F1" s="193"/>
      <c r="G1" s="193"/>
      <c r="H1" s="193"/>
      <c r="I1" s="193"/>
      <c r="J1" s="194"/>
    </row>
    <row r="2" spans="1:15" ht="36" customHeight="1" x14ac:dyDescent="0.2">
      <c r="A2" s="2"/>
      <c r="B2" s="78" t="s">
        <v>24</v>
      </c>
      <c r="C2" s="79"/>
      <c r="D2" s="80" t="s">
        <v>49</v>
      </c>
      <c r="E2" s="201" t="s">
        <v>50</v>
      </c>
      <c r="F2" s="202"/>
      <c r="G2" s="202"/>
      <c r="H2" s="202"/>
      <c r="I2" s="202"/>
      <c r="J2" s="203"/>
      <c r="O2" s="1"/>
    </row>
    <row r="3" spans="1:15" ht="27" customHeight="1" x14ac:dyDescent="0.2">
      <c r="A3" s="2"/>
      <c r="B3" s="81" t="s">
        <v>46</v>
      </c>
      <c r="C3" s="79"/>
      <c r="D3" s="82" t="s">
        <v>45</v>
      </c>
      <c r="E3" s="204" t="s">
        <v>44</v>
      </c>
      <c r="F3" s="205"/>
      <c r="G3" s="205"/>
      <c r="H3" s="205"/>
      <c r="I3" s="205"/>
      <c r="J3" s="206"/>
    </row>
    <row r="4" spans="1:15" ht="23.25" customHeight="1" x14ac:dyDescent="0.2">
      <c r="A4" s="76">
        <v>2135</v>
      </c>
      <c r="B4" s="83" t="s">
        <v>47</v>
      </c>
      <c r="C4" s="84"/>
      <c r="D4" s="85" t="s">
        <v>43</v>
      </c>
      <c r="E4" s="214" t="s">
        <v>44</v>
      </c>
      <c r="F4" s="215"/>
      <c r="G4" s="215"/>
      <c r="H4" s="215"/>
      <c r="I4" s="215"/>
      <c r="J4" s="216"/>
    </row>
    <row r="5" spans="1:15" ht="24" customHeight="1" x14ac:dyDescent="0.2">
      <c r="A5" s="2"/>
      <c r="B5" s="31" t="s">
        <v>23</v>
      </c>
      <c r="D5" s="219" t="s">
        <v>51</v>
      </c>
      <c r="E5" s="220"/>
      <c r="F5" s="220"/>
      <c r="G5" s="220"/>
      <c r="H5" s="18" t="s">
        <v>42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21" t="s">
        <v>52</v>
      </c>
      <c r="E6" s="222"/>
      <c r="F6" s="222"/>
      <c r="G6" s="222"/>
      <c r="H6" s="18" t="s">
        <v>36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23" t="s">
        <v>53</v>
      </c>
      <c r="F7" s="224"/>
      <c r="G7" s="22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8"/>
      <c r="E11" s="208"/>
      <c r="F11" s="208"/>
      <c r="G11" s="208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17"/>
      <c r="F13" s="218"/>
      <c r="G13" s="21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7"/>
      <c r="F15" s="207"/>
      <c r="G15" s="209"/>
      <c r="H15" s="209"/>
      <c r="I15" s="209" t="s">
        <v>31</v>
      </c>
      <c r="J15" s="210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198"/>
      <c r="F16" s="199"/>
      <c r="G16" s="198"/>
      <c r="H16" s="199"/>
      <c r="I16" s="198">
        <f>SUMIF(F52:F75,A16,I52:I75)+SUMIF(F52:F75,"PSU",I52:I75)</f>
        <v>0</v>
      </c>
      <c r="J16" s="200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198"/>
      <c r="F17" s="199"/>
      <c r="G17" s="198"/>
      <c r="H17" s="199"/>
      <c r="I17" s="198">
        <f>SUMIF(F52:F75,A17,I52:I75)</f>
        <v>0</v>
      </c>
      <c r="J17" s="200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198"/>
      <c r="F18" s="199"/>
      <c r="G18" s="198"/>
      <c r="H18" s="199"/>
      <c r="I18" s="198">
        <f>SUMIF(F52:F75,A18,I52:I75)</f>
        <v>0</v>
      </c>
      <c r="J18" s="200"/>
    </row>
    <row r="19" spans="1:10" ht="23.25" customHeight="1" x14ac:dyDescent="0.2">
      <c r="A19" s="141" t="s">
        <v>113</v>
      </c>
      <c r="B19" s="38" t="s">
        <v>29</v>
      </c>
      <c r="C19" s="62"/>
      <c r="D19" s="63"/>
      <c r="E19" s="198"/>
      <c r="F19" s="199"/>
      <c r="G19" s="198"/>
      <c r="H19" s="199"/>
      <c r="I19" s="198">
        <f>SUMIF(F52:F75,A19,I52:I75)</f>
        <v>0</v>
      </c>
      <c r="J19" s="200"/>
    </row>
    <row r="20" spans="1:10" ht="23.25" customHeight="1" x14ac:dyDescent="0.2">
      <c r="A20" s="141" t="s">
        <v>114</v>
      </c>
      <c r="B20" s="38" t="s">
        <v>30</v>
      </c>
      <c r="C20" s="62"/>
      <c r="D20" s="63"/>
      <c r="E20" s="198"/>
      <c r="F20" s="199"/>
      <c r="G20" s="198"/>
      <c r="H20" s="199"/>
      <c r="I20" s="198">
        <f>SUMIF(F52:F75,A20,I52:I75)</f>
        <v>0</v>
      </c>
      <c r="J20" s="200"/>
    </row>
    <row r="21" spans="1:10" ht="23.25" customHeight="1" x14ac:dyDescent="0.2">
      <c r="A21" s="2"/>
      <c r="B21" s="48" t="s">
        <v>31</v>
      </c>
      <c r="C21" s="64"/>
      <c r="D21" s="65"/>
      <c r="E21" s="211"/>
      <c r="F21" s="212"/>
      <c r="G21" s="211"/>
      <c r="H21" s="212"/>
      <c r="I21" s="211">
        <f>SUM(I16:J20)</f>
        <v>0</v>
      </c>
      <c r="J21" s="23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8">
        <f>ZakladDPHSniVypocet</f>
        <v>0</v>
      </c>
      <c r="H23" s="229"/>
      <c r="I23" s="22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6">
        <f>A23</f>
        <v>0</v>
      </c>
      <c r="H24" s="227"/>
      <c r="I24" s="22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8">
        <f>ZakladDPHZaklVypocet</f>
        <v>0</v>
      </c>
      <c r="H25" s="229"/>
      <c r="I25" s="22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5">
        <f>A25</f>
        <v>0</v>
      </c>
      <c r="H26" s="196"/>
      <c r="I26" s="19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7">
        <f>CenaCelkem-(ZakladDPHSni+DPHSni+ZakladDPHZakl+DPHZakl)</f>
        <v>0</v>
      </c>
      <c r="H27" s="197"/>
      <c r="I27" s="197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31">
        <f>ZakladDPHSniVypocet+ZakladDPHZaklVypocet</f>
        <v>0</v>
      </c>
      <c r="H28" s="232"/>
      <c r="I28" s="232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31">
        <f>IF(A29&gt;50, ROUNDUP(A27, 0), ROUNDDOWN(A27, 0))</f>
        <v>0</v>
      </c>
      <c r="H29" s="231"/>
      <c r="I29" s="231"/>
      <c r="J29" s="121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3"/>
      <c r="E34" s="234"/>
      <c r="G34" s="235"/>
      <c r="H34" s="236"/>
      <c r="I34" s="236"/>
      <c r="J34" s="25"/>
    </row>
    <row r="35" spans="1:10" ht="12.75" customHeight="1" x14ac:dyDescent="0.2">
      <c r="A35" s="2"/>
      <c r="B35" s="2"/>
      <c r="D35" s="225" t="s">
        <v>2</v>
      </c>
      <c r="E35" s="22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57</v>
      </c>
      <c r="C39" s="237"/>
      <c r="D39" s="237"/>
      <c r="E39" s="237"/>
      <c r="F39" s="101">
        <f>'02 2336_02 Pol'!AE280</f>
        <v>0</v>
      </c>
      <c r="G39" s="102">
        <f>'02 2336_02 Pol'!AF280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0">
        <v>2</v>
      </c>
      <c r="B40" s="105" t="s">
        <v>45</v>
      </c>
      <c r="C40" s="238" t="s">
        <v>44</v>
      </c>
      <c r="D40" s="238"/>
      <c r="E40" s="238"/>
      <c r="F40" s="106">
        <f>'02 2336_02 Pol'!AE280</f>
        <v>0</v>
      </c>
      <c r="G40" s="107">
        <f>'02 2336_02 Pol'!AF280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hidden="1" customHeight="1" x14ac:dyDescent="0.2">
      <c r="A41" s="90">
        <v>3</v>
      </c>
      <c r="B41" s="109" t="s">
        <v>43</v>
      </c>
      <c r="C41" s="237" t="s">
        <v>44</v>
      </c>
      <c r="D41" s="237"/>
      <c r="E41" s="237"/>
      <c r="F41" s="110">
        <f>'02 2336_02 Pol'!AE280</f>
        <v>0</v>
      </c>
      <c r="G41" s="103">
        <f>'02 2336_02 Pol'!AF280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hidden="1" customHeight="1" x14ac:dyDescent="0.2">
      <c r="A42" s="90"/>
      <c r="B42" s="239" t="s">
        <v>58</v>
      </c>
      <c r="C42" s="240"/>
      <c r="D42" s="240"/>
      <c r="E42" s="241"/>
      <c r="F42" s="111">
        <f>SUMIF(A39:A41,"=1",F39:F41)</f>
        <v>0</v>
      </c>
      <c r="G42" s="112">
        <f>SUMIF(A39:A41,"=1",G39:G41)</f>
        <v>0</v>
      </c>
      <c r="H42" s="112">
        <f>SUMIF(A39:A41,"=1",H39:H41)</f>
        <v>0</v>
      </c>
      <c r="I42" s="112">
        <f>SUMIF(A39:A41,"=1",I39:I41)</f>
        <v>0</v>
      </c>
      <c r="J42" s="113">
        <f>SUMIF(A39:A41,"=1",J39:J41)</f>
        <v>0</v>
      </c>
    </row>
    <row r="44" spans="1:10" x14ac:dyDescent="0.2">
      <c r="A44" t="s">
        <v>60</v>
      </c>
      <c r="B44" t="s">
        <v>61</v>
      </c>
    </row>
    <row r="45" spans="1:10" x14ac:dyDescent="0.2">
      <c r="A45" t="s">
        <v>62</v>
      </c>
      <c r="B45" t="s">
        <v>63</v>
      </c>
    </row>
    <row r="46" spans="1:10" x14ac:dyDescent="0.2">
      <c r="A46" t="s">
        <v>64</v>
      </c>
      <c r="B46" t="s">
        <v>65</v>
      </c>
    </row>
    <row r="49" spans="1:10" ht="15.75" x14ac:dyDescent="0.25">
      <c r="B49" s="122" t="s">
        <v>66</v>
      </c>
    </row>
    <row r="51" spans="1:10" ht="25.5" customHeight="1" x14ac:dyDescent="0.2">
      <c r="A51" s="124"/>
      <c r="B51" s="127" t="s">
        <v>18</v>
      </c>
      <c r="C51" s="127" t="s">
        <v>6</v>
      </c>
      <c r="D51" s="128"/>
      <c r="E51" s="128"/>
      <c r="F51" s="129" t="s">
        <v>67</v>
      </c>
      <c r="G51" s="129"/>
      <c r="H51" s="129"/>
      <c r="I51" s="129" t="s">
        <v>31</v>
      </c>
      <c r="J51" s="129" t="s">
        <v>0</v>
      </c>
    </row>
    <row r="52" spans="1:10" ht="36.75" customHeight="1" x14ac:dyDescent="0.2">
      <c r="A52" s="125"/>
      <c r="B52" s="130" t="s">
        <v>68</v>
      </c>
      <c r="C52" s="242" t="s">
        <v>69</v>
      </c>
      <c r="D52" s="243"/>
      <c r="E52" s="243"/>
      <c r="F52" s="139" t="s">
        <v>26</v>
      </c>
      <c r="G52" s="131"/>
      <c r="H52" s="131"/>
      <c r="I52" s="131">
        <f>'02 2336_02 Pol'!G8</f>
        <v>0</v>
      </c>
      <c r="J52" s="136" t="str">
        <f>IF(I76=0,"",I52/I76*100)</f>
        <v/>
      </c>
    </row>
    <row r="53" spans="1:10" ht="36.75" customHeight="1" x14ac:dyDescent="0.2">
      <c r="A53" s="125"/>
      <c r="B53" s="130" t="s">
        <v>70</v>
      </c>
      <c r="C53" s="242" t="s">
        <v>71</v>
      </c>
      <c r="D53" s="243"/>
      <c r="E53" s="243"/>
      <c r="F53" s="139" t="s">
        <v>26</v>
      </c>
      <c r="G53" s="131"/>
      <c r="H53" s="131"/>
      <c r="I53" s="131">
        <f>'02 2336_02 Pol'!G23</f>
        <v>0</v>
      </c>
      <c r="J53" s="136" t="str">
        <f>IF(I76=0,"",I53/I76*100)</f>
        <v/>
      </c>
    </row>
    <row r="54" spans="1:10" ht="36.75" customHeight="1" x14ac:dyDescent="0.2">
      <c r="A54" s="125"/>
      <c r="B54" s="130" t="s">
        <v>72</v>
      </c>
      <c r="C54" s="242" t="s">
        <v>73</v>
      </c>
      <c r="D54" s="243"/>
      <c r="E54" s="243"/>
      <c r="F54" s="139" t="s">
        <v>26</v>
      </c>
      <c r="G54" s="131"/>
      <c r="H54" s="131"/>
      <c r="I54" s="131">
        <f>'02 2336_02 Pol'!G28</f>
        <v>0</v>
      </c>
      <c r="J54" s="136" t="str">
        <f>IF(I76=0,"",I54/I76*100)</f>
        <v/>
      </c>
    </row>
    <row r="55" spans="1:10" ht="36.75" customHeight="1" x14ac:dyDescent="0.2">
      <c r="A55" s="125"/>
      <c r="B55" s="130" t="s">
        <v>74</v>
      </c>
      <c r="C55" s="242" t="s">
        <v>75</v>
      </c>
      <c r="D55" s="243"/>
      <c r="E55" s="243"/>
      <c r="F55" s="139" t="s">
        <v>26</v>
      </c>
      <c r="G55" s="131"/>
      <c r="H55" s="131"/>
      <c r="I55" s="131">
        <f>'02 2336_02 Pol'!G35</f>
        <v>0</v>
      </c>
      <c r="J55" s="136" t="str">
        <f>IF(I76=0,"",I55/I76*100)</f>
        <v/>
      </c>
    </row>
    <row r="56" spans="1:10" ht="36.75" customHeight="1" x14ac:dyDescent="0.2">
      <c r="A56" s="125"/>
      <c r="B56" s="130" t="s">
        <v>76</v>
      </c>
      <c r="C56" s="242" t="s">
        <v>77</v>
      </c>
      <c r="D56" s="243"/>
      <c r="E56" s="243"/>
      <c r="F56" s="139" t="s">
        <v>26</v>
      </c>
      <c r="G56" s="131"/>
      <c r="H56" s="131"/>
      <c r="I56" s="131">
        <f>'02 2336_02 Pol'!G59</f>
        <v>0</v>
      </c>
      <c r="J56" s="136" t="str">
        <f>IF(I76=0,"",I56/I76*100)</f>
        <v/>
      </c>
    </row>
    <row r="57" spans="1:10" ht="36.75" customHeight="1" x14ac:dyDescent="0.2">
      <c r="A57" s="125"/>
      <c r="B57" s="130" t="s">
        <v>78</v>
      </c>
      <c r="C57" s="242" t="s">
        <v>79</v>
      </c>
      <c r="D57" s="243"/>
      <c r="E57" s="243"/>
      <c r="F57" s="139" t="s">
        <v>26</v>
      </c>
      <c r="G57" s="131"/>
      <c r="H57" s="131"/>
      <c r="I57" s="131">
        <f>'02 2336_02 Pol'!G62</f>
        <v>0</v>
      </c>
      <c r="J57" s="136" t="str">
        <f>IF(I76=0,"",I57/I76*100)</f>
        <v/>
      </c>
    </row>
    <row r="58" spans="1:10" ht="36.75" customHeight="1" x14ac:dyDescent="0.2">
      <c r="A58" s="125"/>
      <c r="B58" s="130" t="s">
        <v>80</v>
      </c>
      <c r="C58" s="242" t="s">
        <v>81</v>
      </c>
      <c r="D58" s="243"/>
      <c r="E58" s="243"/>
      <c r="F58" s="139" t="s">
        <v>26</v>
      </c>
      <c r="G58" s="131"/>
      <c r="H58" s="131"/>
      <c r="I58" s="131">
        <f>'02 2336_02 Pol'!G133</f>
        <v>0</v>
      </c>
      <c r="J58" s="136" t="str">
        <f>IF(I76=0,"",I58/I76*100)</f>
        <v/>
      </c>
    </row>
    <row r="59" spans="1:10" ht="36.75" customHeight="1" x14ac:dyDescent="0.2">
      <c r="A59" s="125"/>
      <c r="B59" s="130" t="s">
        <v>82</v>
      </c>
      <c r="C59" s="242" t="s">
        <v>83</v>
      </c>
      <c r="D59" s="243"/>
      <c r="E59" s="243"/>
      <c r="F59" s="139" t="s">
        <v>26</v>
      </c>
      <c r="G59" s="131"/>
      <c r="H59" s="131"/>
      <c r="I59" s="131">
        <f>'02 2336_02 Pol'!G138</f>
        <v>0</v>
      </c>
      <c r="J59" s="136" t="str">
        <f>IF(I76=0,"",I59/I76*100)</f>
        <v/>
      </c>
    </row>
    <row r="60" spans="1:10" ht="36.75" customHeight="1" x14ac:dyDescent="0.2">
      <c r="A60" s="125"/>
      <c r="B60" s="130" t="s">
        <v>84</v>
      </c>
      <c r="C60" s="242" t="s">
        <v>85</v>
      </c>
      <c r="D60" s="243"/>
      <c r="E60" s="243"/>
      <c r="F60" s="139" t="s">
        <v>26</v>
      </c>
      <c r="G60" s="131"/>
      <c r="H60" s="131"/>
      <c r="I60" s="131">
        <f>'02 2336_02 Pol'!G143</f>
        <v>0</v>
      </c>
      <c r="J60" s="136" t="str">
        <f>IF(I76=0,"",I60/I76*100)</f>
        <v/>
      </c>
    </row>
    <row r="61" spans="1:10" ht="36.75" customHeight="1" x14ac:dyDescent="0.2">
      <c r="A61" s="125"/>
      <c r="B61" s="130" t="s">
        <v>86</v>
      </c>
      <c r="C61" s="242" t="s">
        <v>87</v>
      </c>
      <c r="D61" s="243"/>
      <c r="E61" s="243"/>
      <c r="F61" s="139" t="s">
        <v>26</v>
      </c>
      <c r="G61" s="131"/>
      <c r="H61" s="131"/>
      <c r="I61" s="131">
        <f>'02 2336_02 Pol'!G148</f>
        <v>0</v>
      </c>
      <c r="J61" s="136" t="str">
        <f>IF(I76=0,"",I61/I76*100)</f>
        <v/>
      </c>
    </row>
    <row r="62" spans="1:10" ht="36.75" customHeight="1" x14ac:dyDescent="0.2">
      <c r="A62" s="125"/>
      <c r="B62" s="130" t="s">
        <v>88</v>
      </c>
      <c r="C62" s="242" t="s">
        <v>89</v>
      </c>
      <c r="D62" s="243"/>
      <c r="E62" s="243"/>
      <c r="F62" s="139" t="s">
        <v>26</v>
      </c>
      <c r="G62" s="131"/>
      <c r="H62" s="131"/>
      <c r="I62" s="131">
        <f>'02 2336_02 Pol'!G153</f>
        <v>0</v>
      </c>
      <c r="J62" s="136" t="str">
        <f>IF(I76=0,"",I62/I76*100)</f>
        <v/>
      </c>
    </row>
    <row r="63" spans="1:10" ht="36.75" customHeight="1" x14ac:dyDescent="0.2">
      <c r="A63" s="125"/>
      <c r="B63" s="130" t="s">
        <v>90</v>
      </c>
      <c r="C63" s="242" t="s">
        <v>91</v>
      </c>
      <c r="D63" s="243"/>
      <c r="E63" s="243"/>
      <c r="F63" s="139" t="s">
        <v>26</v>
      </c>
      <c r="G63" s="131"/>
      <c r="H63" s="131"/>
      <c r="I63" s="131">
        <f>'02 2336_02 Pol'!G167</f>
        <v>0</v>
      </c>
      <c r="J63" s="136" t="str">
        <f>IF(I76=0,"",I63/I76*100)</f>
        <v/>
      </c>
    </row>
    <row r="64" spans="1:10" ht="36.75" customHeight="1" x14ac:dyDescent="0.2">
      <c r="A64" s="125"/>
      <c r="B64" s="130" t="s">
        <v>92</v>
      </c>
      <c r="C64" s="242" t="s">
        <v>93</v>
      </c>
      <c r="D64" s="243"/>
      <c r="E64" s="243"/>
      <c r="F64" s="139" t="s">
        <v>26</v>
      </c>
      <c r="G64" s="131"/>
      <c r="H64" s="131"/>
      <c r="I64" s="131">
        <f>'02 2336_02 Pol'!G192</f>
        <v>0</v>
      </c>
      <c r="J64" s="136" t="str">
        <f>IF(I76=0,"",I64/I76*100)</f>
        <v/>
      </c>
    </row>
    <row r="65" spans="1:10" ht="36.75" customHeight="1" x14ac:dyDescent="0.2">
      <c r="A65" s="125"/>
      <c r="B65" s="130" t="s">
        <v>94</v>
      </c>
      <c r="C65" s="242" t="s">
        <v>95</v>
      </c>
      <c r="D65" s="243"/>
      <c r="E65" s="243"/>
      <c r="F65" s="139" t="s">
        <v>27</v>
      </c>
      <c r="G65" s="131"/>
      <c r="H65" s="131"/>
      <c r="I65" s="131">
        <f>'02 2336_02 Pol'!G194</f>
        <v>0</v>
      </c>
      <c r="J65" s="136" t="str">
        <f>IF(I76=0,"",I65/I76*100)</f>
        <v/>
      </c>
    </row>
    <row r="66" spans="1:10" ht="36.75" customHeight="1" x14ac:dyDescent="0.2">
      <c r="A66" s="125"/>
      <c r="B66" s="130" t="s">
        <v>96</v>
      </c>
      <c r="C66" s="242" t="s">
        <v>97</v>
      </c>
      <c r="D66" s="243"/>
      <c r="E66" s="243"/>
      <c r="F66" s="139" t="s">
        <v>27</v>
      </c>
      <c r="G66" s="131"/>
      <c r="H66" s="131"/>
      <c r="I66" s="131">
        <f>'02 2336_02 Pol'!G205</f>
        <v>0</v>
      </c>
      <c r="J66" s="136" t="str">
        <f>IF(I76=0,"",I66/I76*100)</f>
        <v/>
      </c>
    </row>
    <row r="67" spans="1:10" ht="36.75" customHeight="1" x14ac:dyDescent="0.2">
      <c r="A67" s="125"/>
      <c r="B67" s="130" t="s">
        <v>98</v>
      </c>
      <c r="C67" s="242" t="s">
        <v>99</v>
      </c>
      <c r="D67" s="243"/>
      <c r="E67" s="243"/>
      <c r="F67" s="139" t="s">
        <v>27</v>
      </c>
      <c r="G67" s="131"/>
      <c r="H67" s="131"/>
      <c r="I67" s="131">
        <f>'02 2336_02 Pol'!G223</f>
        <v>0</v>
      </c>
      <c r="J67" s="136" t="str">
        <f>IF(I76=0,"",I67/I76*100)</f>
        <v/>
      </c>
    </row>
    <row r="68" spans="1:10" ht="36.75" customHeight="1" x14ac:dyDescent="0.2">
      <c r="A68" s="125"/>
      <c r="B68" s="130" t="s">
        <v>100</v>
      </c>
      <c r="C68" s="242" t="s">
        <v>101</v>
      </c>
      <c r="D68" s="243"/>
      <c r="E68" s="243"/>
      <c r="F68" s="139" t="s">
        <v>27</v>
      </c>
      <c r="G68" s="131"/>
      <c r="H68" s="131"/>
      <c r="I68" s="131">
        <f>'02 2336_02 Pol'!G231</f>
        <v>0</v>
      </c>
      <c r="J68" s="136" t="str">
        <f>IF(I76=0,"",I68/I76*100)</f>
        <v/>
      </c>
    </row>
    <row r="69" spans="1:10" ht="36.75" customHeight="1" x14ac:dyDescent="0.2">
      <c r="A69" s="125"/>
      <c r="B69" s="130" t="s">
        <v>102</v>
      </c>
      <c r="C69" s="242" t="s">
        <v>103</v>
      </c>
      <c r="D69" s="243"/>
      <c r="E69" s="243"/>
      <c r="F69" s="139" t="s">
        <v>27</v>
      </c>
      <c r="G69" s="131"/>
      <c r="H69" s="131"/>
      <c r="I69" s="131">
        <f>'02 2336_02 Pol'!G237</f>
        <v>0</v>
      </c>
      <c r="J69" s="136" t="str">
        <f>IF(I76=0,"",I69/I76*100)</f>
        <v/>
      </c>
    </row>
    <row r="70" spans="1:10" ht="36.75" customHeight="1" x14ac:dyDescent="0.2">
      <c r="A70" s="125"/>
      <c r="B70" s="130" t="s">
        <v>104</v>
      </c>
      <c r="C70" s="242" t="s">
        <v>105</v>
      </c>
      <c r="D70" s="243"/>
      <c r="E70" s="243"/>
      <c r="F70" s="139" t="s">
        <v>27</v>
      </c>
      <c r="G70" s="131"/>
      <c r="H70" s="131"/>
      <c r="I70" s="131">
        <f>'02 2336_02 Pol'!G243</f>
        <v>0</v>
      </c>
      <c r="J70" s="136" t="str">
        <f>IF(I76=0,"",I70/I76*100)</f>
        <v/>
      </c>
    </row>
    <row r="71" spans="1:10" ht="36.75" customHeight="1" x14ac:dyDescent="0.2">
      <c r="A71" s="125"/>
      <c r="B71" s="130" t="s">
        <v>106</v>
      </c>
      <c r="C71" s="242" t="s">
        <v>107</v>
      </c>
      <c r="D71" s="243"/>
      <c r="E71" s="243"/>
      <c r="F71" s="139" t="s">
        <v>28</v>
      </c>
      <c r="G71" s="131"/>
      <c r="H71" s="131"/>
      <c r="I71" s="131">
        <f>'02 2336_02 Pol'!G251</f>
        <v>0</v>
      </c>
      <c r="J71" s="136" t="str">
        <f>IF(I76=0,"",I71/I76*100)</f>
        <v/>
      </c>
    </row>
    <row r="72" spans="1:10" ht="36.75" customHeight="1" x14ac:dyDescent="0.2">
      <c r="A72" s="125"/>
      <c r="B72" s="130" t="s">
        <v>108</v>
      </c>
      <c r="C72" s="242" t="s">
        <v>109</v>
      </c>
      <c r="D72" s="243"/>
      <c r="E72" s="243"/>
      <c r="F72" s="139" t="s">
        <v>28</v>
      </c>
      <c r="G72" s="131"/>
      <c r="H72" s="131"/>
      <c r="I72" s="131">
        <f>'02 2336_02 Pol'!G263</f>
        <v>0</v>
      </c>
      <c r="J72" s="136" t="str">
        <f>IF(I76=0,"",I72/I76*100)</f>
        <v/>
      </c>
    </row>
    <row r="73" spans="1:10" ht="36.75" customHeight="1" x14ac:dyDescent="0.2">
      <c r="A73" s="125"/>
      <c r="B73" s="130" t="s">
        <v>110</v>
      </c>
      <c r="C73" s="242" t="s">
        <v>111</v>
      </c>
      <c r="D73" s="243"/>
      <c r="E73" s="243"/>
      <c r="F73" s="139" t="s">
        <v>112</v>
      </c>
      <c r="G73" s="131"/>
      <c r="H73" s="131"/>
      <c r="I73" s="131">
        <f>'02 2336_02 Pol'!G268</f>
        <v>0</v>
      </c>
      <c r="J73" s="136" t="str">
        <f>IF(I76=0,"",I73/I76*100)</f>
        <v/>
      </c>
    </row>
    <row r="74" spans="1:10" ht="36.75" customHeight="1" x14ac:dyDescent="0.2">
      <c r="A74" s="125"/>
      <c r="B74" s="130" t="s">
        <v>113</v>
      </c>
      <c r="C74" s="242" t="s">
        <v>29</v>
      </c>
      <c r="D74" s="243"/>
      <c r="E74" s="243"/>
      <c r="F74" s="139" t="s">
        <v>113</v>
      </c>
      <c r="G74" s="131"/>
      <c r="H74" s="131"/>
      <c r="I74" s="131">
        <f>'02 2336_02 Pol'!G274</f>
        <v>0</v>
      </c>
      <c r="J74" s="136" t="str">
        <f>IF(I76=0,"",I74/I76*100)</f>
        <v/>
      </c>
    </row>
    <row r="75" spans="1:10" ht="36.75" customHeight="1" x14ac:dyDescent="0.2">
      <c r="A75" s="125"/>
      <c r="B75" s="130" t="s">
        <v>114</v>
      </c>
      <c r="C75" s="242" t="s">
        <v>30</v>
      </c>
      <c r="D75" s="243"/>
      <c r="E75" s="243"/>
      <c r="F75" s="139" t="s">
        <v>114</v>
      </c>
      <c r="G75" s="131"/>
      <c r="H75" s="131"/>
      <c r="I75" s="131">
        <f>'02 2336_02 Pol'!G276</f>
        <v>0</v>
      </c>
      <c r="J75" s="136" t="str">
        <f>IF(I76=0,"",I75/I76*100)</f>
        <v/>
      </c>
    </row>
    <row r="76" spans="1:10" ht="25.5" customHeight="1" x14ac:dyDescent="0.2">
      <c r="A76" s="126"/>
      <c r="B76" s="132" t="s">
        <v>1</v>
      </c>
      <c r="C76" s="133"/>
      <c r="D76" s="134"/>
      <c r="E76" s="134"/>
      <c r="F76" s="140"/>
      <c r="G76" s="135"/>
      <c r="H76" s="135"/>
      <c r="I76" s="135">
        <f>SUM(I52:I75)</f>
        <v>0</v>
      </c>
      <c r="J76" s="137">
        <f>SUM(J52:J75)</f>
        <v>0</v>
      </c>
    </row>
    <row r="77" spans="1:10" x14ac:dyDescent="0.2">
      <c r="F77" s="89"/>
      <c r="G77" s="89"/>
      <c r="H77" s="89"/>
      <c r="I77" s="89"/>
      <c r="J77" s="138"/>
    </row>
    <row r="78" spans="1:10" x14ac:dyDescent="0.2">
      <c r="F78" s="89"/>
      <c r="G78" s="89"/>
      <c r="H78" s="89"/>
      <c r="I78" s="89"/>
      <c r="J78" s="138"/>
    </row>
    <row r="79" spans="1:10" x14ac:dyDescent="0.2">
      <c r="F79" s="89"/>
      <c r="G79" s="89"/>
      <c r="H79" s="89"/>
      <c r="I79" s="89"/>
      <c r="J79" s="13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C73:E73"/>
    <mergeCell ref="C74:E74"/>
    <mergeCell ref="C75:E75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7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8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9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10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0976-7A4C-4DEF-A1E0-BCD48B50D5AA}">
  <sheetPr>
    <outlinePr summaryBelow="0"/>
  </sheetPr>
  <dimension ref="A1:BH5000"/>
  <sheetViews>
    <sheetView workbookViewId="0">
      <pane ySplit="7" topLeftCell="A8" activePane="bottomLeft" state="frozen"/>
      <selection pane="bottomLeft" activeCell="F279" sqref="F279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7</v>
      </c>
      <c r="B1" s="260"/>
      <c r="C1" s="260"/>
      <c r="D1" s="260"/>
      <c r="E1" s="260"/>
      <c r="F1" s="260"/>
      <c r="G1" s="260"/>
      <c r="AG1" t="s">
        <v>115</v>
      </c>
    </row>
    <row r="2" spans="1:60" ht="24.95" customHeight="1" x14ac:dyDescent="0.2">
      <c r="A2" s="50" t="s">
        <v>8</v>
      </c>
      <c r="B2" s="49" t="s">
        <v>49</v>
      </c>
      <c r="C2" s="261" t="s">
        <v>50</v>
      </c>
      <c r="D2" s="262"/>
      <c r="E2" s="262"/>
      <c r="F2" s="262"/>
      <c r="G2" s="263"/>
      <c r="AG2" t="s">
        <v>116</v>
      </c>
    </row>
    <row r="3" spans="1:60" ht="24.95" customHeight="1" x14ac:dyDescent="0.2">
      <c r="A3" s="50" t="s">
        <v>9</v>
      </c>
      <c r="B3" s="49" t="s">
        <v>45</v>
      </c>
      <c r="C3" s="261" t="s">
        <v>44</v>
      </c>
      <c r="D3" s="262"/>
      <c r="E3" s="262"/>
      <c r="F3" s="262"/>
      <c r="G3" s="263"/>
      <c r="AC3" s="123" t="s">
        <v>116</v>
      </c>
      <c r="AG3" t="s">
        <v>117</v>
      </c>
    </row>
    <row r="4" spans="1:60" ht="24.95" customHeight="1" x14ac:dyDescent="0.2">
      <c r="A4" s="142" t="s">
        <v>10</v>
      </c>
      <c r="B4" s="143" t="s">
        <v>43</v>
      </c>
      <c r="C4" s="264" t="s">
        <v>44</v>
      </c>
      <c r="D4" s="265"/>
      <c r="E4" s="265"/>
      <c r="F4" s="265"/>
      <c r="G4" s="266"/>
      <c r="AG4" t="s">
        <v>118</v>
      </c>
    </row>
    <row r="5" spans="1:60" x14ac:dyDescent="0.2">
      <c r="D5" s="10"/>
    </row>
    <row r="6" spans="1:60" ht="38.25" x14ac:dyDescent="0.2">
      <c r="A6" s="145" t="s">
        <v>119</v>
      </c>
      <c r="B6" s="147" t="s">
        <v>120</v>
      </c>
      <c r="C6" s="147" t="s">
        <v>121</v>
      </c>
      <c r="D6" s="146" t="s">
        <v>122</v>
      </c>
      <c r="E6" s="145" t="s">
        <v>123</v>
      </c>
      <c r="F6" s="144" t="s">
        <v>124</v>
      </c>
      <c r="G6" s="145" t="s">
        <v>31</v>
      </c>
      <c r="H6" s="148" t="s">
        <v>32</v>
      </c>
      <c r="I6" s="148" t="s">
        <v>125</v>
      </c>
      <c r="J6" s="148" t="s">
        <v>33</v>
      </c>
      <c r="K6" s="148" t="s">
        <v>126</v>
      </c>
      <c r="L6" s="148" t="s">
        <v>127</v>
      </c>
      <c r="M6" s="148" t="s">
        <v>128</v>
      </c>
      <c r="N6" s="148" t="s">
        <v>129</v>
      </c>
      <c r="O6" s="148" t="s">
        <v>130</v>
      </c>
      <c r="P6" s="148" t="s">
        <v>131</v>
      </c>
      <c r="Q6" s="148" t="s">
        <v>132</v>
      </c>
      <c r="R6" s="148" t="s">
        <v>133</v>
      </c>
      <c r="S6" s="148" t="s">
        <v>134</v>
      </c>
      <c r="T6" s="148" t="s">
        <v>135</v>
      </c>
      <c r="U6" s="148" t="s">
        <v>136</v>
      </c>
      <c r="V6" s="148" t="s">
        <v>137</v>
      </c>
      <c r="W6" s="148" t="s">
        <v>138</v>
      </c>
      <c r="X6" s="148" t="s">
        <v>139</v>
      </c>
      <c r="Y6" s="148" t="s">
        <v>140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5" t="s">
        <v>141</v>
      </c>
      <c r="B8" s="166" t="s">
        <v>68</v>
      </c>
      <c r="C8" s="184" t="s">
        <v>69</v>
      </c>
      <c r="D8" s="167"/>
      <c r="E8" s="168"/>
      <c r="F8" s="169"/>
      <c r="G8" s="170">
        <f>SUMIF(AG9:AG22,"&lt;&gt;NOR",G9:G22)</f>
        <v>0</v>
      </c>
      <c r="H8" s="164"/>
      <c r="I8" s="164">
        <f>SUM(I9:I22)</f>
        <v>1450</v>
      </c>
      <c r="J8" s="164"/>
      <c r="K8" s="164">
        <f>SUM(K9:K22)</f>
        <v>39009.18</v>
      </c>
      <c r="L8" s="164"/>
      <c r="M8" s="164">
        <f>SUM(M9:M22)</f>
        <v>0</v>
      </c>
      <c r="N8" s="163"/>
      <c r="O8" s="163">
        <f>SUM(O9:O22)</f>
        <v>0.01</v>
      </c>
      <c r="P8" s="163"/>
      <c r="Q8" s="163">
        <f>SUM(Q9:Q22)</f>
        <v>3.43</v>
      </c>
      <c r="R8" s="164"/>
      <c r="S8" s="164"/>
      <c r="T8" s="164"/>
      <c r="U8" s="164"/>
      <c r="V8" s="164">
        <f>SUM(V9:V22)</f>
        <v>46.290000000000006</v>
      </c>
      <c r="W8" s="164"/>
      <c r="X8" s="164"/>
      <c r="Y8" s="164"/>
      <c r="AG8" t="s">
        <v>142</v>
      </c>
    </row>
    <row r="9" spans="1:60" outlineLevel="1" x14ac:dyDescent="0.2">
      <c r="A9" s="172">
        <v>1</v>
      </c>
      <c r="B9" s="173" t="s">
        <v>143</v>
      </c>
      <c r="C9" s="185" t="s">
        <v>144</v>
      </c>
      <c r="D9" s="174" t="s">
        <v>145</v>
      </c>
      <c r="E9" s="175">
        <v>13</v>
      </c>
      <c r="F9" s="176">
        <v>0</v>
      </c>
      <c r="G9" s="177">
        <f>ROUND(E9*F9,2)</f>
        <v>0</v>
      </c>
      <c r="H9" s="160">
        <v>0</v>
      </c>
      <c r="I9" s="159">
        <f>ROUND(E9*H9,2)</f>
        <v>0</v>
      </c>
      <c r="J9" s="160">
        <v>645</v>
      </c>
      <c r="K9" s="159">
        <f>ROUND(E9*J9,2)</f>
        <v>8385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0.26400000000000001</v>
      </c>
      <c r="Q9" s="158">
        <f>ROUND(E9*P9,2)</f>
        <v>3.43</v>
      </c>
      <c r="R9" s="159"/>
      <c r="S9" s="159" t="s">
        <v>146</v>
      </c>
      <c r="T9" s="159" t="s">
        <v>146</v>
      </c>
      <c r="U9" s="159">
        <v>0.89461999999999997</v>
      </c>
      <c r="V9" s="159">
        <f>ROUND(E9*U9,2)</f>
        <v>11.63</v>
      </c>
      <c r="W9" s="159"/>
      <c r="X9" s="159" t="s">
        <v>147</v>
      </c>
      <c r="Y9" s="159" t="s">
        <v>148</v>
      </c>
      <c r="Z9" s="149"/>
      <c r="AA9" s="149"/>
      <c r="AB9" s="149"/>
      <c r="AC9" s="149"/>
      <c r="AD9" s="149"/>
      <c r="AE9" s="149"/>
      <c r="AF9" s="149"/>
      <c r="AG9" s="149" t="s">
        <v>149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86" t="s">
        <v>150</v>
      </c>
      <c r="D10" s="161"/>
      <c r="E10" s="162">
        <v>13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151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2">
        <v>2</v>
      </c>
      <c r="B11" s="173" t="s">
        <v>152</v>
      </c>
      <c r="C11" s="185" t="s">
        <v>153</v>
      </c>
      <c r="D11" s="174" t="s">
        <v>154</v>
      </c>
      <c r="E11" s="175">
        <v>7.1078000000000001</v>
      </c>
      <c r="F11" s="176">
        <v>0</v>
      </c>
      <c r="G11" s="177">
        <f>ROUND(E11*F11,2)</f>
        <v>0</v>
      </c>
      <c r="H11" s="160">
        <v>0</v>
      </c>
      <c r="I11" s="159">
        <f>ROUND(E11*H11,2)</f>
        <v>0</v>
      </c>
      <c r="J11" s="160">
        <v>2230</v>
      </c>
      <c r="K11" s="159">
        <f>ROUND(E11*J11,2)</f>
        <v>15850.39</v>
      </c>
      <c r="L11" s="159">
        <v>21</v>
      </c>
      <c r="M11" s="159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9"/>
      <c r="S11" s="159" t="s">
        <v>146</v>
      </c>
      <c r="T11" s="159" t="s">
        <v>146</v>
      </c>
      <c r="U11" s="159">
        <v>4.6550000000000002</v>
      </c>
      <c r="V11" s="159">
        <f>ROUND(E11*U11,2)</f>
        <v>33.090000000000003</v>
      </c>
      <c r="W11" s="159"/>
      <c r="X11" s="159" t="s">
        <v>147</v>
      </c>
      <c r="Y11" s="159" t="s">
        <v>148</v>
      </c>
      <c r="Z11" s="149"/>
      <c r="AA11" s="149"/>
      <c r="AB11" s="149"/>
      <c r="AC11" s="149"/>
      <c r="AD11" s="149"/>
      <c r="AE11" s="149"/>
      <c r="AF11" s="149"/>
      <c r="AG11" s="149" t="s">
        <v>149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">
      <c r="A12" s="156"/>
      <c r="B12" s="157"/>
      <c r="C12" s="186" t="s">
        <v>155</v>
      </c>
      <c r="D12" s="161"/>
      <c r="E12" s="162">
        <v>7.1078000000000001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151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2">
        <v>3</v>
      </c>
      <c r="B13" s="173" t="s">
        <v>156</v>
      </c>
      <c r="C13" s="185" t="s">
        <v>157</v>
      </c>
      <c r="D13" s="174" t="s">
        <v>154</v>
      </c>
      <c r="E13" s="175">
        <v>7.1078000000000001</v>
      </c>
      <c r="F13" s="176">
        <v>0</v>
      </c>
      <c r="G13" s="177">
        <f>ROUND(E13*F13,2)</f>
        <v>0</v>
      </c>
      <c r="H13" s="160">
        <v>0</v>
      </c>
      <c r="I13" s="159">
        <f>ROUND(E13*H13,2)</f>
        <v>0</v>
      </c>
      <c r="J13" s="160">
        <v>309</v>
      </c>
      <c r="K13" s="159">
        <f>ROUND(E13*J13,2)</f>
        <v>2196.31</v>
      </c>
      <c r="L13" s="159">
        <v>21</v>
      </c>
      <c r="M13" s="159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59"/>
      <c r="S13" s="159" t="s">
        <v>146</v>
      </c>
      <c r="T13" s="159" t="s">
        <v>146</v>
      </c>
      <c r="U13" s="159">
        <v>1.0999999999999999E-2</v>
      </c>
      <c r="V13" s="159">
        <f>ROUND(E13*U13,2)</f>
        <v>0.08</v>
      </c>
      <c r="W13" s="159"/>
      <c r="X13" s="159" t="s">
        <v>147</v>
      </c>
      <c r="Y13" s="159" t="s">
        <v>148</v>
      </c>
      <c r="Z13" s="149"/>
      <c r="AA13" s="149"/>
      <c r="AB13" s="149"/>
      <c r="AC13" s="149"/>
      <c r="AD13" s="149"/>
      <c r="AE13" s="149"/>
      <c r="AF13" s="149"/>
      <c r="AG13" s="149" t="s">
        <v>149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186" t="s">
        <v>158</v>
      </c>
      <c r="D14" s="161"/>
      <c r="E14" s="162">
        <v>7.1078000000000001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151</v>
      </c>
      <c r="AH14" s="149">
        <v>5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2">
        <v>4</v>
      </c>
      <c r="B15" s="173" t="s">
        <v>159</v>
      </c>
      <c r="C15" s="185" t="s">
        <v>160</v>
      </c>
      <c r="D15" s="174" t="s">
        <v>154</v>
      </c>
      <c r="E15" s="175">
        <v>35.539000000000001</v>
      </c>
      <c r="F15" s="176">
        <v>0</v>
      </c>
      <c r="G15" s="177">
        <f>ROUND(E15*F15,2)</f>
        <v>0</v>
      </c>
      <c r="H15" s="160">
        <v>0</v>
      </c>
      <c r="I15" s="159">
        <f>ROUND(E15*H15,2)</f>
        <v>0</v>
      </c>
      <c r="J15" s="160">
        <v>24.8</v>
      </c>
      <c r="K15" s="159">
        <f>ROUND(E15*J15,2)</f>
        <v>881.37</v>
      </c>
      <c r="L15" s="159">
        <v>21</v>
      </c>
      <c r="M15" s="159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9"/>
      <c r="S15" s="159" t="s">
        <v>146</v>
      </c>
      <c r="T15" s="159" t="s">
        <v>146</v>
      </c>
      <c r="U15" s="159">
        <v>0</v>
      </c>
      <c r="V15" s="159">
        <f>ROUND(E15*U15,2)</f>
        <v>0</v>
      </c>
      <c r="W15" s="159"/>
      <c r="X15" s="159" t="s">
        <v>147</v>
      </c>
      <c r="Y15" s="159" t="s">
        <v>148</v>
      </c>
      <c r="Z15" s="149"/>
      <c r="AA15" s="149"/>
      <c r="AB15" s="149"/>
      <c r="AC15" s="149"/>
      <c r="AD15" s="149"/>
      <c r="AE15" s="149"/>
      <c r="AF15" s="149"/>
      <c r="AG15" s="149" t="s">
        <v>149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186" t="s">
        <v>161</v>
      </c>
      <c r="D16" s="161"/>
      <c r="E16" s="162">
        <v>35.539000000000001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151</v>
      </c>
      <c r="AH16" s="149">
        <v>5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2">
        <v>5</v>
      </c>
      <c r="B17" s="173" t="s">
        <v>162</v>
      </c>
      <c r="C17" s="185" t="s">
        <v>163</v>
      </c>
      <c r="D17" s="174" t="s">
        <v>145</v>
      </c>
      <c r="E17" s="175">
        <v>165</v>
      </c>
      <c r="F17" s="176">
        <v>0</v>
      </c>
      <c r="G17" s="177">
        <f>ROUND(E17*F17,2)</f>
        <v>0</v>
      </c>
      <c r="H17" s="160">
        <v>0</v>
      </c>
      <c r="I17" s="159">
        <f>ROUND(E17*H17,2)</f>
        <v>0</v>
      </c>
      <c r="J17" s="160">
        <v>8.1999999999999993</v>
      </c>
      <c r="K17" s="159">
        <f>ROUND(E17*J17,2)</f>
        <v>1353</v>
      </c>
      <c r="L17" s="159">
        <v>21</v>
      </c>
      <c r="M17" s="159">
        <f>G17*(1+L17/100)</f>
        <v>0</v>
      </c>
      <c r="N17" s="158">
        <v>0</v>
      </c>
      <c r="O17" s="158">
        <f>ROUND(E17*N17,2)</f>
        <v>0</v>
      </c>
      <c r="P17" s="158">
        <v>0</v>
      </c>
      <c r="Q17" s="158">
        <f>ROUND(E17*P17,2)</f>
        <v>0</v>
      </c>
      <c r="R17" s="159"/>
      <c r="S17" s="159" t="s">
        <v>146</v>
      </c>
      <c r="T17" s="159" t="s">
        <v>146</v>
      </c>
      <c r="U17" s="159">
        <v>8.9999999999999993E-3</v>
      </c>
      <c r="V17" s="159">
        <f>ROUND(E17*U17,2)</f>
        <v>1.49</v>
      </c>
      <c r="W17" s="159"/>
      <c r="X17" s="159" t="s">
        <v>147</v>
      </c>
      <c r="Y17" s="159" t="s">
        <v>148</v>
      </c>
      <c r="Z17" s="149"/>
      <c r="AA17" s="149"/>
      <c r="AB17" s="149"/>
      <c r="AC17" s="149"/>
      <c r="AD17" s="149"/>
      <c r="AE17" s="149"/>
      <c r="AF17" s="149"/>
      <c r="AG17" s="149" t="s">
        <v>149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186" t="s">
        <v>164</v>
      </c>
      <c r="D18" s="161"/>
      <c r="E18" s="162">
        <v>165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151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72">
        <v>6</v>
      </c>
      <c r="B19" s="173" t="s">
        <v>165</v>
      </c>
      <c r="C19" s="185" t="s">
        <v>166</v>
      </c>
      <c r="D19" s="174" t="s">
        <v>154</v>
      </c>
      <c r="E19" s="175">
        <v>7.1078000000000001</v>
      </c>
      <c r="F19" s="176">
        <v>0</v>
      </c>
      <c r="G19" s="177">
        <f>ROUND(E19*F19,2)</f>
        <v>0</v>
      </c>
      <c r="H19" s="160">
        <v>0</v>
      </c>
      <c r="I19" s="159">
        <f>ROUND(E19*H19,2)</f>
        <v>0</v>
      </c>
      <c r="J19" s="160">
        <v>604</v>
      </c>
      <c r="K19" s="159">
        <f>ROUND(E19*J19,2)</f>
        <v>4293.1099999999997</v>
      </c>
      <c r="L19" s="159">
        <v>21</v>
      </c>
      <c r="M19" s="159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9"/>
      <c r="S19" s="159" t="s">
        <v>146</v>
      </c>
      <c r="T19" s="159" t="s">
        <v>146</v>
      </c>
      <c r="U19" s="159">
        <v>0</v>
      </c>
      <c r="V19" s="159">
        <f>ROUND(E19*U19,2)</f>
        <v>0</v>
      </c>
      <c r="W19" s="159"/>
      <c r="X19" s="159" t="s">
        <v>147</v>
      </c>
      <c r="Y19" s="159" t="s">
        <v>148</v>
      </c>
      <c r="Z19" s="149"/>
      <c r="AA19" s="149"/>
      <c r="AB19" s="149"/>
      <c r="AC19" s="149"/>
      <c r="AD19" s="149"/>
      <c r="AE19" s="149"/>
      <c r="AF19" s="149"/>
      <c r="AG19" s="149" t="s">
        <v>149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 x14ac:dyDescent="0.2">
      <c r="A20" s="156"/>
      <c r="B20" s="157"/>
      <c r="C20" s="186" t="s">
        <v>158</v>
      </c>
      <c r="D20" s="161"/>
      <c r="E20" s="162">
        <v>7.1078000000000001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151</v>
      </c>
      <c r="AH20" s="149">
        <v>5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72">
        <v>7</v>
      </c>
      <c r="B21" s="173" t="s">
        <v>167</v>
      </c>
      <c r="C21" s="185" t="s">
        <v>168</v>
      </c>
      <c r="D21" s="174" t="s">
        <v>145</v>
      </c>
      <c r="E21" s="175">
        <v>200</v>
      </c>
      <c r="F21" s="176">
        <v>0</v>
      </c>
      <c r="G21" s="177">
        <f>ROUND(E21*F21,2)</f>
        <v>0</v>
      </c>
      <c r="H21" s="160">
        <v>7.25</v>
      </c>
      <c r="I21" s="159">
        <f>ROUND(E21*H21,2)</f>
        <v>1450</v>
      </c>
      <c r="J21" s="160">
        <v>30.25</v>
      </c>
      <c r="K21" s="159">
        <f>ROUND(E21*J21,2)</f>
        <v>6050</v>
      </c>
      <c r="L21" s="159">
        <v>21</v>
      </c>
      <c r="M21" s="159">
        <f>G21*(1+L21/100)</f>
        <v>0</v>
      </c>
      <c r="N21" s="158">
        <v>3.0000000000000001E-5</v>
      </c>
      <c r="O21" s="158">
        <f>ROUND(E21*N21,2)</f>
        <v>0.01</v>
      </c>
      <c r="P21" s="158">
        <v>0</v>
      </c>
      <c r="Q21" s="158">
        <f>ROUND(E21*P21,2)</f>
        <v>0</v>
      </c>
      <c r="R21" s="159"/>
      <c r="S21" s="159" t="s">
        <v>146</v>
      </c>
      <c r="T21" s="159" t="s">
        <v>146</v>
      </c>
      <c r="U21" s="159">
        <v>0</v>
      </c>
      <c r="V21" s="159">
        <f>ROUND(E21*U21,2)</f>
        <v>0</v>
      </c>
      <c r="W21" s="159"/>
      <c r="X21" s="159" t="s">
        <v>169</v>
      </c>
      <c r="Y21" s="159" t="s">
        <v>148</v>
      </c>
      <c r="Z21" s="149"/>
      <c r="AA21" s="149"/>
      <c r="AB21" s="149"/>
      <c r="AC21" s="149"/>
      <c r="AD21" s="149"/>
      <c r="AE21" s="149"/>
      <c r="AF21" s="149"/>
      <c r="AG21" s="149" t="s">
        <v>170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2" x14ac:dyDescent="0.2">
      <c r="A22" s="156"/>
      <c r="B22" s="157"/>
      <c r="C22" s="186" t="s">
        <v>171</v>
      </c>
      <c r="D22" s="161"/>
      <c r="E22" s="162">
        <v>200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151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165" t="s">
        <v>141</v>
      </c>
      <c r="B23" s="166" t="s">
        <v>70</v>
      </c>
      <c r="C23" s="184" t="s">
        <v>71</v>
      </c>
      <c r="D23" s="167"/>
      <c r="E23" s="168"/>
      <c r="F23" s="169"/>
      <c r="G23" s="170">
        <f>SUMIF(AG24:AG27,"&lt;&gt;NOR",G24:G27)</f>
        <v>0</v>
      </c>
      <c r="H23" s="164"/>
      <c r="I23" s="164">
        <f>SUM(I24:I27)</f>
        <v>13755.62</v>
      </c>
      <c r="J23" s="164"/>
      <c r="K23" s="164">
        <f>SUM(K24:K27)</f>
        <v>72421.38</v>
      </c>
      <c r="L23" s="164"/>
      <c r="M23" s="164">
        <f>SUM(M24:M27)</f>
        <v>0</v>
      </c>
      <c r="N23" s="163"/>
      <c r="O23" s="163">
        <f>SUM(O24:O27)</f>
        <v>9.8000000000000007</v>
      </c>
      <c r="P23" s="163"/>
      <c r="Q23" s="163">
        <f>SUM(Q24:Q27)</f>
        <v>0</v>
      </c>
      <c r="R23" s="164"/>
      <c r="S23" s="164"/>
      <c r="T23" s="164"/>
      <c r="U23" s="164"/>
      <c r="V23" s="164">
        <f>SUM(V24:V27)</f>
        <v>61.21</v>
      </c>
      <c r="W23" s="164"/>
      <c r="X23" s="164"/>
      <c r="Y23" s="164"/>
      <c r="AG23" t="s">
        <v>142</v>
      </c>
    </row>
    <row r="24" spans="1:60" ht="22.5" outlineLevel="1" x14ac:dyDescent="0.2">
      <c r="A24" s="172">
        <v>8</v>
      </c>
      <c r="B24" s="173" t="s">
        <v>172</v>
      </c>
      <c r="C24" s="185" t="s">
        <v>173</v>
      </c>
      <c r="D24" s="174" t="s">
        <v>145</v>
      </c>
      <c r="E24" s="175">
        <v>50.77</v>
      </c>
      <c r="F24" s="176">
        <v>0</v>
      </c>
      <c r="G24" s="177">
        <f>ROUND(E24*F24,2)</f>
        <v>0</v>
      </c>
      <c r="H24" s="160">
        <v>270.94</v>
      </c>
      <c r="I24" s="159">
        <f>ROUND(E24*H24,2)</f>
        <v>13755.62</v>
      </c>
      <c r="J24" s="160">
        <v>324.06</v>
      </c>
      <c r="K24" s="159">
        <f>ROUND(E24*J24,2)</f>
        <v>16452.53</v>
      </c>
      <c r="L24" s="159">
        <v>21</v>
      </c>
      <c r="M24" s="159">
        <f>G24*(1+L24/100)</f>
        <v>0</v>
      </c>
      <c r="N24" s="158">
        <v>3.9849999999999997E-2</v>
      </c>
      <c r="O24" s="158">
        <f>ROUND(E24*N24,2)</f>
        <v>2.02</v>
      </c>
      <c r="P24" s="158">
        <v>0</v>
      </c>
      <c r="Q24" s="158">
        <f>ROUND(E24*P24,2)</f>
        <v>0</v>
      </c>
      <c r="R24" s="159"/>
      <c r="S24" s="159" t="s">
        <v>146</v>
      </c>
      <c r="T24" s="159" t="s">
        <v>146</v>
      </c>
      <c r="U24" s="159">
        <v>0.57999999999999996</v>
      </c>
      <c r="V24" s="159">
        <f>ROUND(E24*U24,2)</f>
        <v>29.45</v>
      </c>
      <c r="W24" s="159"/>
      <c r="X24" s="159" t="s">
        <v>147</v>
      </c>
      <c r="Y24" s="159" t="s">
        <v>148</v>
      </c>
      <c r="Z24" s="149"/>
      <c r="AA24" s="149"/>
      <c r="AB24" s="149"/>
      <c r="AC24" s="149"/>
      <c r="AD24" s="149"/>
      <c r="AE24" s="149"/>
      <c r="AF24" s="149"/>
      <c r="AG24" s="149" t="s">
        <v>149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2" x14ac:dyDescent="0.2">
      <c r="A25" s="156"/>
      <c r="B25" s="157"/>
      <c r="C25" s="186" t="s">
        <v>174</v>
      </c>
      <c r="D25" s="161"/>
      <c r="E25" s="162">
        <v>50.77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151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2">
        <v>9</v>
      </c>
      <c r="B26" s="173" t="s">
        <v>175</v>
      </c>
      <c r="C26" s="185" t="s">
        <v>176</v>
      </c>
      <c r="D26" s="174" t="s">
        <v>145</v>
      </c>
      <c r="E26" s="175">
        <v>40.616</v>
      </c>
      <c r="F26" s="176">
        <v>0</v>
      </c>
      <c r="G26" s="177">
        <f>ROUND(E26*F26,2)</f>
        <v>0</v>
      </c>
      <c r="H26" s="160">
        <v>0</v>
      </c>
      <c r="I26" s="159">
        <f>ROUND(E26*H26,2)</f>
        <v>0</v>
      </c>
      <c r="J26" s="160">
        <v>1378</v>
      </c>
      <c r="K26" s="159">
        <f>ROUND(E26*J26,2)</f>
        <v>55968.85</v>
      </c>
      <c r="L26" s="159">
        <v>21</v>
      </c>
      <c r="M26" s="159">
        <f>G26*(1+L26/100)</f>
        <v>0</v>
      </c>
      <c r="N26" s="158">
        <v>0.19152</v>
      </c>
      <c r="O26" s="158">
        <f>ROUND(E26*N26,2)</f>
        <v>7.78</v>
      </c>
      <c r="P26" s="158">
        <v>0</v>
      </c>
      <c r="Q26" s="158">
        <f>ROUND(E26*P26,2)</f>
        <v>0</v>
      </c>
      <c r="R26" s="159"/>
      <c r="S26" s="159" t="s">
        <v>177</v>
      </c>
      <c r="T26" s="159" t="s">
        <v>178</v>
      </c>
      <c r="U26" s="159">
        <v>0.78200000000000003</v>
      </c>
      <c r="V26" s="159">
        <f>ROUND(E26*U26,2)</f>
        <v>31.76</v>
      </c>
      <c r="W26" s="159"/>
      <c r="X26" s="159" t="s">
        <v>147</v>
      </c>
      <c r="Y26" s="159" t="s">
        <v>148</v>
      </c>
      <c r="Z26" s="149"/>
      <c r="AA26" s="149"/>
      <c r="AB26" s="149"/>
      <c r="AC26" s="149"/>
      <c r="AD26" s="149"/>
      <c r="AE26" s="149"/>
      <c r="AF26" s="149"/>
      <c r="AG26" s="149" t="s">
        <v>149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 x14ac:dyDescent="0.2">
      <c r="A27" s="156"/>
      <c r="B27" s="157"/>
      <c r="C27" s="186" t="s">
        <v>179</v>
      </c>
      <c r="D27" s="161"/>
      <c r="E27" s="162">
        <v>40.616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151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x14ac:dyDescent="0.2">
      <c r="A28" s="165" t="s">
        <v>141</v>
      </c>
      <c r="B28" s="166" t="s">
        <v>72</v>
      </c>
      <c r="C28" s="184" t="s">
        <v>73</v>
      </c>
      <c r="D28" s="167"/>
      <c r="E28" s="168"/>
      <c r="F28" s="169"/>
      <c r="G28" s="170">
        <f>SUMIF(AG29:AG34,"&lt;&gt;NOR",G29:G34)</f>
        <v>0</v>
      </c>
      <c r="H28" s="164"/>
      <c r="I28" s="164">
        <f>SUM(I29:I34)</f>
        <v>14534.119999999999</v>
      </c>
      <c r="J28" s="164"/>
      <c r="K28" s="164">
        <f>SUM(K29:K34)</f>
        <v>8122.01</v>
      </c>
      <c r="L28" s="164"/>
      <c r="M28" s="164">
        <f>SUM(M29:M34)</f>
        <v>0</v>
      </c>
      <c r="N28" s="163"/>
      <c r="O28" s="163">
        <f>SUM(O29:O34)</f>
        <v>7.49</v>
      </c>
      <c r="P28" s="163"/>
      <c r="Q28" s="163">
        <f>SUM(Q29:Q34)</f>
        <v>0</v>
      </c>
      <c r="R28" s="164"/>
      <c r="S28" s="164"/>
      <c r="T28" s="164"/>
      <c r="U28" s="164"/>
      <c r="V28" s="164">
        <f>SUM(V29:V34)</f>
        <v>13.290000000000001</v>
      </c>
      <c r="W28" s="164"/>
      <c r="X28" s="164"/>
      <c r="Y28" s="164"/>
      <c r="AG28" t="s">
        <v>142</v>
      </c>
    </row>
    <row r="29" spans="1:60" outlineLevel="1" x14ac:dyDescent="0.2">
      <c r="A29" s="172">
        <v>10</v>
      </c>
      <c r="B29" s="173" t="s">
        <v>180</v>
      </c>
      <c r="C29" s="185" t="s">
        <v>181</v>
      </c>
      <c r="D29" s="174" t="s">
        <v>154</v>
      </c>
      <c r="E29" s="175">
        <v>1.875</v>
      </c>
      <c r="F29" s="176">
        <v>0</v>
      </c>
      <c r="G29" s="177">
        <f>ROUND(E29*F29,2)</f>
        <v>0</v>
      </c>
      <c r="H29" s="160">
        <v>930.67</v>
      </c>
      <c r="I29" s="159">
        <f>ROUND(E29*H29,2)</f>
        <v>1745.01</v>
      </c>
      <c r="J29" s="160">
        <v>544.33000000000004</v>
      </c>
      <c r="K29" s="159">
        <f>ROUND(E29*J29,2)</f>
        <v>1020.62</v>
      </c>
      <c r="L29" s="159">
        <v>21</v>
      </c>
      <c r="M29" s="159">
        <f>G29*(1+L29/100)</f>
        <v>0</v>
      </c>
      <c r="N29" s="158">
        <v>1.4804999999999999</v>
      </c>
      <c r="O29" s="158">
        <f>ROUND(E29*N29,2)</f>
        <v>2.78</v>
      </c>
      <c r="P29" s="158">
        <v>0</v>
      </c>
      <c r="Q29" s="158">
        <f>ROUND(E29*P29,2)</f>
        <v>0</v>
      </c>
      <c r="R29" s="159"/>
      <c r="S29" s="159" t="s">
        <v>146</v>
      </c>
      <c r="T29" s="159" t="s">
        <v>146</v>
      </c>
      <c r="U29" s="159">
        <v>0.72599999999999998</v>
      </c>
      <c r="V29" s="159">
        <f>ROUND(E29*U29,2)</f>
        <v>1.36</v>
      </c>
      <c r="W29" s="159"/>
      <c r="X29" s="159" t="s">
        <v>147</v>
      </c>
      <c r="Y29" s="159" t="s">
        <v>148</v>
      </c>
      <c r="Z29" s="149"/>
      <c r="AA29" s="149"/>
      <c r="AB29" s="149"/>
      <c r="AC29" s="149"/>
      <c r="AD29" s="149"/>
      <c r="AE29" s="149"/>
      <c r="AF29" s="149"/>
      <c r="AG29" s="149" t="s">
        <v>149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2" x14ac:dyDescent="0.2">
      <c r="A30" s="156"/>
      <c r="B30" s="157"/>
      <c r="C30" s="186" t="s">
        <v>182</v>
      </c>
      <c r="D30" s="161"/>
      <c r="E30" s="162">
        <v>1.875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151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2">
        <v>11</v>
      </c>
      <c r="B31" s="173" t="s">
        <v>183</v>
      </c>
      <c r="C31" s="185" t="s">
        <v>184</v>
      </c>
      <c r="D31" s="174" t="s">
        <v>185</v>
      </c>
      <c r="E31" s="175">
        <v>5</v>
      </c>
      <c r="F31" s="176">
        <v>0</v>
      </c>
      <c r="G31" s="177">
        <f>ROUND(E31*F31,2)</f>
        <v>0</v>
      </c>
      <c r="H31" s="160">
        <v>14.71</v>
      </c>
      <c r="I31" s="159">
        <f>ROUND(E31*H31,2)</f>
        <v>73.55</v>
      </c>
      <c r="J31" s="160">
        <v>281.79000000000002</v>
      </c>
      <c r="K31" s="159">
        <f>ROUND(E31*J31,2)</f>
        <v>1408.95</v>
      </c>
      <c r="L31" s="159">
        <v>21</v>
      </c>
      <c r="M31" s="159">
        <f>G31*(1+L31/100)</f>
        <v>0</v>
      </c>
      <c r="N31" s="158">
        <v>3.3E-4</v>
      </c>
      <c r="O31" s="158">
        <f>ROUND(E31*N31,2)</f>
        <v>0</v>
      </c>
      <c r="P31" s="158">
        <v>0</v>
      </c>
      <c r="Q31" s="158">
        <f>ROUND(E31*P31,2)</f>
        <v>0</v>
      </c>
      <c r="R31" s="159"/>
      <c r="S31" s="159" t="s">
        <v>146</v>
      </c>
      <c r="T31" s="159" t="s">
        <v>146</v>
      </c>
      <c r="U31" s="159">
        <v>0.41</v>
      </c>
      <c r="V31" s="159">
        <f>ROUND(E31*U31,2)</f>
        <v>2.0499999999999998</v>
      </c>
      <c r="W31" s="159"/>
      <c r="X31" s="159" t="s">
        <v>147</v>
      </c>
      <c r="Y31" s="159" t="s">
        <v>148</v>
      </c>
      <c r="Z31" s="149"/>
      <c r="AA31" s="149"/>
      <c r="AB31" s="149"/>
      <c r="AC31" s="149"/>
      <c r="AD31" s="149"/>
      <c r="AE31" s="149"/>
      <c r="AF31" s="149"/>
      <c r="AG31" s="149" t="s">
        <v>149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 x14ac:dyDescent="0.2">
      <c r="A32" s="156"/>
      <c r="B32" s="157"/>
      <c r="C32" s="186" t="s">
        <v>186</v>
      </c>
      <c r="D32" s="161"/>
      <c r="E32" s="162">
        <v>5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151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72">
        <v>12</v>
      </c>
      <c r="B33" s="173" t="s">
        <v>187</v>
      </c>
      <c r="C33" s="185" t="s">
        <v>188</v>
      </c>
      <c r="D33" s="174" t="s">
        <v>145</v>
      </c>
      <c r="E33" s="175">
        <v>26</v>
      </c>
      <c r="F33" s="176">
        <v>0</v>
      </c>
      <c r="G33" s="177">
        <f>ROUND(E33*F33,2)</f>
        <v>0</v>
      </c>
      <c r="H33" s="160">
        <v>489.06</v>
      </c>
      <c r="I33" s="159">
        <f>ROUND(E33*H33,2)</f>
        <v>12715.56</v>
      </c>
      <c r="J33" s="160">
        <v>218.94</v>
      </c>
      <c r="K33" s="159">
        <f>ROUND(E33*J33,2)</f>
        <v>5692.44</v>
      </c>
      <c r="L33" s="159">
        <v>21</v>
      </c>
      <c r="M33" s="159">
        <f>G33*(1+L33/100)</f>
        <v>0</v>
      </c>
      <c r="N33" s="158">
        <v>0.18107999999999999</v>
      </c>
      <c r="O33" s="158">
        <f>ROUND(E33*N33,2)</f>
        <v>4.71</v>
      </c>
      <c r="P33" s="158">
        <v>0</v>
      </c>
      <c r="Q33" s="158">
        <f>ROUND(E33*P33,2)</f>
        <v>0</v>
      </c>
      <c r="R33" s="159"/>
      <c r="S33" s="159" t="s">
        <v>146</v>
      </c>
      <c r="T33" s="159" t="s">
        <v>146</v>
      </c>
      <c r="U33" s="159">
        <v>0.38</v>
      </c>
      <c r="V33" s="159">
        <f>ROUND(E33*U33,2)</f>
        <v>9.8800000000000008</v>
      </c>
      <c r="W33" s="159"/>
      <c r="X33" s="159" t="s">
        <v>147</v>
      </c>
      <c r="Y33" s="159" t="s">
        <v>148</v>
      </c>
      <c r="Z33" s="149"/>
      <c r="AA33" s="149"/>
      <c r="AB33" s="149"/>
      <c r="AC33" s="149"/>
      <c r="AD33" s="149"/>
      <c r="AE33" s="149"/>
      <c r="AF33" s="149"/>
      <c r="AG33" s="149" t="s">
        <v>149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 x14ac:dyDescent="0.2">
      <c r="A34" s="156"/>
      <c r="B34" s="157"/>
      <c r="C34" s="186" t="s">
        <v>189</v>
      </c>
      <c r="D34" s="161"/>
      <c r="E34" s="162">
        <v>26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9"/>
      <c r="AA34" s="149"/>
      <c r="AB34" s="149"/>
      <c r="AC34" s="149"/>
      <c r="AD34" s="149"/>
      <c r="AE34" s="149"/>
      <c r="AF34" s="149"/>
      <c r="AG34" s="149" t="s">
        <v>151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x14ac:dyDescent="0.2">
      <c r="A35" s="165" t="s">
        <v>141</v>
      </c>
      <c r="B35" s="166" t="s">
        <v>74</v>
      </c>
      <c r="C35" s="184" t="s">
        <v>75</v>
      </c>
      <c r="D35" s="167"/>
      <c r="E35" s="168"/>
      <c r="F35" s="169"/>
      <c r="G35" s="170">
        <f>SUMIF(AG36:AG58,"&lt;&gt;NOR",G36:G58)</f>
        <v>0</v>
      </c>
      <c r="H35" s="164"/>
      <c r="I35" s="164">
        <f>SUM(I36:I58)</f>
        <v>18889.629999999997</v>
      </c>
      <c r="J35" s="164"/>
      <c r="K35" s="164">
        <f>SUM(K36:K58)</f>
        <v>25397.17</v>
      </c>
      <c r="L35" s="164"/>
      <c r="M35" s="164">
        <f>SUM(M36:M58)</f>
        <v>0</v>
      </c>
      <c r="N35" s="163"/>
      <c r="O35" s="163">
        <f>SUM(O36:O58)</f>
        <v>0.3</v>
      </c>
      <c r="P35" s="163"/>
      <c r="Q35" s="163">
        <f>SUM(Q36:Q58)</f>
        <v>0</v>
      </c>
      <c r="R35" s="164"/>
      <c r="S35" s="164"/>
      <c r="T35" s="164"/>
      <c r="U35" s="164"/>
      <c r="V35" s="164">
        <f>SUM(V36:V58)</f>
        <v>28.94</v>
      </c>
      <c r="W35" s="164"/>
      <c r="X35" s="164"/>
      <c r="Y35" s="164"/>
      <c r="AG35" t="s">
        <v>142</v>
      </c>
    </row>
    <row r="36" spans="1:60" ht="22.5" outlineLevel="1" x14ac:dyDescent="0.2">
      <c r="A36" s="172">
        <v>13</v>
      </c>
      <c r="B36" s="173" t="s">
        <v>190</v>
      </c>
      <c r="C36" s="185" t="s">
        <v>191</v>
      </c>
      <c r="D36" s="174" t="s">
        <v>145</v>
      </c>
      <c r="E36" s="175">
        <v>22.448</v>
      </c>
      <c r="F36" s="176">
        <v>0</v>
      </c>
      <c r="G36" s="177">
        <f>ROUND(E36*F36,2)</f>
        <v>0</v>
      </c>
      <c r="H36" s="160">
        <v>333.79</v>
      </c>
      <c r="I36" s="159">
        <f>ROUND(E36*H36,2)</f>
        <v>7492.92</v>
      </c>
      <c r="J36" s="160">
        <v>201.21</v>
      </c>
      <c r="K36" s="159">
        <f>ROUND(E36*J36,2)</f>
        <v>4516.76</v>
      </c>
      <c r="L36" s="159">
        <v>21</v>
      </c>
      <c r="M36" s="159">
        <f>G36*(1+L36/100)</f>
        <v>0</v>
      </c>
      <c r="N36" s="158">
        <v>3.0699999999999998E-3</v>
      </c>
      <c r="O36" s="158">
        <f>ROUND(E36*N36,2)</f>
        <v>7.0000000000000007E-2</v>
      </c>
      <c r="P36" s="158">
        <v>0</v>
      </c>
      <c r="Q36" s="158">
        <f>ROUND(E36*P36,2)</f>
        <v>0</v>
      </c>
      <c r="R36" s="159"/>
      <c r="S36" s="159" t="s">
        <v>146</v>
      </c>
      <c r="T36" s="159" t="s">
        <v>146</v>
      </c>
      <c r="U36" s="159">
        <v>0.31</v>
      </c>
      <c r="V36" s="159">
        <f>ROUND(E36*U36,2)</f>
        <v>6.96</v>
      </c>
      <c r="W36" s="159"/>
      <c r="X36" s="159" t="s">
        <v>147</v>
      </c>
      <c r="Y36" s="159" t="s">
        <v>148</v>
      </c>
      <c r="Z36" s="149"/>
      <c r="AA36" s="149"/>
      <c r="AB36" s="149"/>
      <c r="AC36" s="149"/>
      <c r="AD36" s="149"/>
      <c r="AE36" s="149"/>
      <c r="AF36" s="149"/>
      <c r="AG36" s="149" t="s">
        <v>149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186" t="s">
        <v>192</v>
      </c>
      <c r="D37" s="161"/>
      <c r="E37" s="162">
        <v>4.7625000000000002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9"/>
      <c r="AA37" s="149"/>
      <c r="AB37" s="149"/>
      <c r="AC37" s="149"/>
      <c r="AD37" s="149"/>
      <c r="AE37" s="149"/>
      <c r="AF37" s="149"/>
      <c r="AG37" s="149" t="s">
        <v>151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3" x14ac:dyDescent="0.2">
      <c r="A38" s="156"/>
      <c r="B38" s="157"/>
      <c r="C38" s="186" t="s">
        <v>193</v>
      </c>
      <c r="D38" s="161"/>
      <c r="E38" s="162">
        <v>17.685500000000001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9"/>
      <c r="AA38" s="149"/>
      <c r="AB38" s="149"/>
      <c r="AC38" s="149"/>
      <c r="AD38" s="149"/>
      <c r="AE38" s="149"/>
      <c r="AF38" s="149"/>
      <c r="AG38" s="149" t="s">
        <v>151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72">
        <v>14</v>
      </c>
      <c r="B39" s="173" t="s">
        <v>194</v>
      </c>
      <c r="C39" s="185" t="s">
        <v>195</v>
      </c>
      <c r="D39" s="174" t="s">
        <v>145</v>
      </c>
      <c r="E39" s="175">
        <v>2.79</v>
      </c>
      <c r="F39" s="176">
        <v>0</v>
      </c>
      <c r="G39" s="177">
        <f>ROUND(E39*F39,2)</f>
        <v>0</v>
      </c>
      <c r="H39" s="160">
        <v>320.3</v>
      </c>
      <c r="I39" s="159">
        <f>ROUND(E39*H39,2)</f>
        <v>893.64</v>
      </c>
      <c r="J39" s="160">
        <v>151.19999999999999</v>
      </c>
      <c r="K39" s="159">
        <f>ROUND(E39*J39,2)</f>
        <v>421.85</v>
      </c>
      <c r="L39" s="159">
        <v>21</v>
      </c>
      <c r="M39" s="159">
        <f>G39*(1+L39/100)</f>
        <v>0</v>
      </c>
      <c r="N39" s="158">
        <v>2.63E-3</v>
      </c>
      <c r="O39" s="158">
        <f>ROUND(E39*N39,2)</f>
        <v>0.01</v>
      </c>
      <c r="P39" s="158">
        <v>0</v>
      </c>
      <c r="Q39" s="158">
        <f>ROUND(E39*P39,2)</f>
        <v>0</v>
      </c>
      <c r="R39" s="159"/>
      <c r="S39" s="159" t="s">
        <v>146</v>
      </c>
      <c r="T39" s="159" t="s">
        <v>146</v>
      </c>
      <c r="U39" s="159">
        <v>0.22800999999999999</v>
      </c>
      <c r="V39" s="159">
        <f>ROUND(E39*U39,2)</f>
        <v>0.64</v>
      </c>
      <c r="W39" s="159"/>
      <c r="X39" s="159" t="s">
        <v>147</v>
      </c>
      <c r="Y39" s="159" t="s">
        <v>148</v>
      </c>
      <c r="Z39" s="149"/>
      <c r="AA39" s="149"/>
      <c r="AB39" s="149"/>
      <c r="AC39" s="149"/>
      <c r="AD39" s="149"/>
      <c r="AE39" s="149"/>
      <c r="AF39" s="149"/>
      <c r="AG39" s="149" t="s">
        <v>149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186" t="s">
        <v>196</v>
      </c>
      <c r="D40" s="161"/>
      <c r="E40" s="162">
        <v>2.79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151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2">
        <v>15</v>
      </c>
      <c r="B41" s="173" t="s">
        <v>197</v>
      </c>
      <c r="C41" s="185" t="s">
        <v>198</v>
      </c>
      <c r="D41" s="174" t="s">
        <v>145</v>
      </c>
      <c r="E41" s="175">
        <v>5.6505000000000001</v>
      </c>
      <c r="F41" s="176">
        <v>0</v>
      </c>
      <c r="G41" s="177">
        <f>ROUND(E41*F41,2)</f>
        <v>0</v>
      </c>
      <c r="H41" s="160">
        <v>577.32000000000005</v>
      </c>
      <c r="I41" s="159">
        <f>ROUND(E41*H41,2)</f>
        <v>3262.15</v>
      </c>
      <c r="J41" s="160">
        <v>235.68</v>
      </c>
      <c r="K41" s="159">
        <f>ROUND(E41*J41,2)</f>
        <v>1331.71</v>
      </c>
      <c r="L41" s="159">
        <v>21</v>
      </c>
      <c r="M41" s="159">
        <f>G41*(1+L41/100)</f>
        <v>0</v>
      </c>
      <c r="N41" s="158">
        <v>5.7800000000000004E-3</v>
      </c>
      <c r="O41" s="158">
        <f>ROUND(E41*N41,2)</f>
        <v>0.03</v>
      </c>
      <c r="P41" s="158">
        <v>0</v>
      </c>
      <c r="Q41" s="158">
        <f>ROUND(E41*P41,2)</f>
        <v>0</v>
      </c>
      <c r="R41" s="159"/>
      <c r="S41" s="159" t="s">
        <v>146</v>
      </c>
      <c r="T41" s="159" t="s">
        <v>146</v>
      </c>
      <c r="U41" s="159">
        <v>0.36</v>
      </c>
      <c r="V41" s="159">
        <f>ROUND(E41*U41,2)</f>
        <v>2.0299999999999998</v>
      </c>
      <c r="W41" s="159"/>
      <c r="X41" s="159" t="s">
        <v>147</v>
      </c>
      <c r="Y41" s="159" t="s">
        <v>148</v>
      </c>
      <c r="Z41" s="149"/>
      <c r="AA41" s="149"/>
      <c r="AB41" s="149"/>
      <c r="AC41" s="149"/>
      <c r="AD41" s="149"/>
      <c r="AE41" s="149"/>
      <c r="AF41" s="149"/>
      <c r="AG41" s="149" t="s">
        <v>149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2" x14ac:dyDescent="0.2">
      <c r="A42" s="156"/>
      <c r="B42" s="157"/>
      <c r="C42" s="186" t="s">
        <v>199</v>
      </c>
      <c r="D42" s="161"/>
      <c r="E42" s="162">
        <v>1.2250000000000001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151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3" x14ac:dyDescent="0.2">
      <c r="A43" s="156"/>
      <c r="B43" s="157"/>
      <c r="C43" s="186" t="s">
        <v>200</v>
      </c>
      <c r="D43" s="161"/>
      <c r="E43" s="162">
        <v>4.4255000000000004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9"/>
      <c r="AA43" s="149"/>
      <c r="AB43" s="149"/>
      <c r="AC43" s="149"/>
      <c r="AD43" s="149"/>
      <c r="AE43" s="149"/>
      <c r="AF43" s="149"/>
      <c r="AG43" s="149" t="s">
        <v>151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2">
        <v>16</v>
      </c>
      <c r="B44" s="173" t="s">
        <v>201</v>
      </c>
      <c r="C44" s="185" t="s">
        <v>202</v>
      </c>
      <c r="D44" s="174" t="s">
        <v>145</v>
      </c>
      <c r="E44" s="175">
        <v>246.8775</v>
      </c>
      <c r="F44" s="176">
        <v>0</v>
      </c>
      <c r="G44" s="177">
        <f>ROUND(E44*F44,2)</f>
        <v>0</v>
      </c>
      <c r="H44" s="160">
        <v>29.33</v>
      </c>
      <c r="I44" s="159">
        <f>ROUND(E44*H44,2)</f>
        <v>7240.92</v>
      </c>
      <c r="J44" s="160">
        <v>41.77</v>
      </c>
      <c r="K44" s="159">
        <f>ROUND(E44*J44,2)</f>
        <v>10312.07</v>
      </c>
      <c r="L44" s="159">
        <v>21</v>
      </c>
      <c r="M44" s="159">
        <f>G44*(1+L44/100)</f>
        <v>0</v>
      </c>
      <c r="N44" s="158">
        <v>3.2000000000000003E-4</v>
      </c>
      <c r="O44" s="158">
        <f>ROUND(E44*N44,2)</f>
        <v>0.08</v>
      </c>
      <c r="P44" s="158">
        <v>0</v>
      </c>
      <c r="Q44" s="158">
        <f>ROUND(E44*P44,2)</f>
        <v>0</v>
      </c>
      <c r="R44" s="159"/>
      <c r="S44" s="159" t="s">
        <v>146</v>
      </c>
      <c r="T44" s="159" t="s">
        <v>146</v>
      </c>
      <c r="U44" s="159">
        <v>7.0000000000000007E-2</v>
      </c>
      <c r="V44" s="159">
        <f>ROUND(E44*U44,2)</f>
        <v>17.28</v>
      </c>
      <c r="W44" s="159"/>
      <c r="X44" s="159" t="s">
        <v>147</v>
      </c>
      <c r="Y44" s="159" t="s">
        <v>148</v>
      </c>
      <c r="Z44" s="149"/>
      <c r="AA44" s="149"/>
      <c r="AB44" s="149"/>
      <c r="AC44" s="149"/>
      <c r="AD44" s="149"/>
      <c r="AE44" s="149"/>
      <c r="AF44" s="149"/>
      <c r="AG44" s="149" t="s">
        <v>149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2" x14ac:dyDescent="0.2">
      <c r="A45" s="156"/>
      <c r="B45" s="157"/>
      <c r="C45" s="186" t="s">
        <v>203</v>
      </c>
      <c r="D45" s="161"/>
      <c r="E45" s="162">
        <v>60.98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9"/>
      <c r="AA45" s="149"/>
      <c r="AB45" s="149"/>
      <c r="AC45" s="149"/>
      <c r="AD45" s="149"/>
      <c r="AE45" s="149"/>
      <c r="AF45" s="149"/>
      <c r="AG45" s="149" t="s">
        <v>151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3" x14ac:dyDescent="0.2">
      <c r="A46" s="156"/>
      <c r="B46" s="157"/>
      <c r="C46" s="186" t="s">
        <v>204</v>
      </c>
      <c r="D46" s="161"/>
      <c r="E46" s="162">
        <v>4.32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151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3" x14ac:dyDescent="0.2">
      <c r="A47" s="156"/>
      <c r="B47" s="157"/>
      <c r="C47" s="186" t="s">
        <v>192</v>
      </c>
      <c r="D47" s="161"/>
      <c r="E47" s="162">
        <v>4.7625000000000002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9"/>
      <c r="AA47" s="149"/>
      <c r="AB47" s="149"/>
      <c r="AC47" s="149"/>
      <c r="AD47" s="149"/>
      <c r="AE47" s="149"/>
      <c r="AF47" s="149"/>
      <c r="AG47" s="149" t="s">
        <v>151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3" x14ac:dyDescent="0.2">
      <c r="A48" s="156"/>
      <c r="B48" s="157"/>
      <c r="C48" s="186" t="s">
        <v>205</v>
      </c>
      <c r="D48" s="161"/>
      <c r="E48" s="162">
        <v>2.79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9"/>
      <c r="AA48" s="149"/>
      <c r="AB48" s="149"/>
      <c r="AC48" s="149"/>
      <c r="AD48" s="149"/>
      <c r="AE48" s="149"/>
      <c r="AF48" s="149"/>
      <c r="AG48" s="149" t="s">
        <v>151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3" x14ac:dyDescent="0.2">
      <c r="A49" s="156"/>
      <c r="B49" s="157"/>
      <c r="C49" s="186" t="s">
        <v>206</v>
      </c>
      <c r="D49" s="161"/>
      <c r="E49" s="162">
        <v>7.92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9"/>
      <c r="AA49" s="149"/>
      <c r="AB49" s="149"/>
      <c r="AC49" s="149"/>
      <c r="AD49" s="149"/>
      <c r="AE49" s="149"/>
      <c r="AF49" s="149"/>
      <c r="AG49" s="149" t="s">
        <v>151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3" x14ac:dyDescent="0.2">
      <c r="A50" s="156"/>
      <c r="B50" s="157"/>
      <c r="C50" s="186" t="s">
        <v>207</v>
      </c>
      <c r="D50" s="161"/>
      <c r="E50" s="162">
        <v>78.14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9"/>
      <c r="AA50" s="149"/>
      <c r="AB50" s="149"/>
      <c r="AC50" s="149"/>
      <c r="AD50" s="149"/>
      <c r="AE50" s="149"/>
      <c r="AF50" s="149"/>
      <c r="AG50" s="149" t="s">
        <v>151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3" x14ac:dyDescent="0.2">
      <c r="A51" s="156"/>
      <c r="B51" s="157"/>
      <c r="C51" s="186" t="s">
        <v>208</v>
      </c>
      <c r="D51" s="161"/>
      <c r="E51" s="162">
        <v>4.8600000000000003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9"/>
      <c r="AA51" s="149"/>
      <c r="AB51" s="149"/>
      <c r="AC51" s="149"/>
      <c r="AD51" s="149"/>
      <c r="AE51" s="149"/>
      <c r="AF51" s="149"/>
      <c r="AG51" s="149" t="s">
        <v>151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3" x14ac:dyDescent="0.2">
      <c r="A52" s="156"/>
      <c r="B52" s="157"/>
      <c r="C52" s="186" t="s">
        <v>209</v>
      </c>
      <c r="D52" s="161"/>
      <c r="E52" s="162">
        <v>32.76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9"/>
      <c r="AA52" s="149"/>
      <c r="AB52" s="149"/>
      <c r="AC52" s="149"/>
      <c r="AD52" s="149"/>
      <c r="AE52" s="149"/>
      <c r="AF52" s="149"/>
      <c r="AG52" s="149" t="s">
        <v>151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3" x14ac:dyDescent="0.2">
      <c r="A53" s="156"/>
      <c r="B53" s="157"/>
      <c r="C53" s="186" t="s">
        <v>210</v>
      </c>
      <c r="D53" s="161"/>
      <c r="E53" s="162">
        <v>1.44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9"/>
      <c r="AA53" s="149"/>
      <c r="AB53" s="149"/>
      <c r="AC53" s="149"/>
      <c r="AD53" s="149"/>
      <c r="AE53" s="149"/>
      <c r="AF53" s="149"/>
      <c r="AG53" s="149" t="s">
        <v>151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3" x14ac:dyDescent="0.2">
      <c r="A54" s="156"/>
      <c r="B54" s="157"/>
      <c r="C54" s="186" t="s">
        <v>211</v>
      </c>
      <c r="D54" s="161"/>
      <c r="E54" s="162">
        <v>23.52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9"/>
      <c r="AA54" s="149"/>
      <c r="AB54" s="149"/>
      <c r="AC54" s="149"/>
      <c r="AD54" s="149"/>
      <c r="AE54" s="149"/>
      <c r="AF54" s="149"/>
      <c r="AG54" s="149" t="s">
        <v>151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3" x14ac:dyDescent="0.2">
      <c r="A55" s="156"/>
      <c r="B55" s="157"/>
      <c r="C55" s="186" t="s">
        <v>212</v>
      </c>
      <c r="D55" s="161"/>
      <c r="E55" s="162">
        <v>25.385000000000002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9"/>
      <c r="AA55" s="149"/>
      <c r="AB55" s="149"/>
      <c r="AC55" s="149"/>
      <c r="AD55" s="149"/>
      <c r="AE55" s="149"/>
      <c r="AF55" s="149"/>
      <c r="AG55" s="149" t="s">
        <v>151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2.5" outlineLevel="1" x14ac:dyDescent="0.2">
      <c r="A56" s="172">
        <v>17</v>
      </c>
      <c r="B56" s="173" t="s">
        <v>213</v>
      </c>
      <c r="C56" s="185" t="s">
        <v>214</v>
      </c>
      <c r="D56" s="174" t="s">
        <v>145</v>
      </c>
      <c r="E56" s="175">
        <v>5.6505000000000001</v>
      </c>
      <c r="F56" s="176">
        <v>0</v>
      </c>
      <c r="G56" s="177">
        <f>ROUND(E56*F56,2)</f>
        <v>0</v>
      </c>
      <c r="H56" s="160">
        <v>0</v>
      </c>
      <c r="I56" s="159">
        <f>ROUND(E56*H56,2)</f>
        <v>0</v>
      </c>
      <c r="J56" s="160">
        <v>1560</v>
      </c>
      <c r="K56" s="159">
        <f>ROUND(E56*J56,2)</f>
        <v>8814.7800000000007</v>
      </c>
      <c r="L56" s="159">
        <v>21</v>
      </c>
      <c r="M56" s="159">
        <f>G56*(1+L56/100)</f>
        <v>0</v>
      </c>
      <c r="N56" s="158">
        <v>1.89E-2</v>
      </c>
      <c r="O56" s="158">
        <f>ROUND(E56*N56,2)</f>
        <v>0.11</v>
      </c>
      <c r="P56" s="158">
        <v>0</v>
      </c>
      <c r="Q56" s="158">
        <f>ROUND(E56*P56,2)</f>
        <v>0</v>
      </c>
      <c r="R56" s="159"/>
      <c r="S56" s="159" t="s">
        <v>177</v>
      </c>
      <c r="T56" s="159" t="s">
        <v>215</v>
      </c>
      <c r="U56" s="159">
        <v>0.36</v>
      </c>
      <c r="V56" s="159">
        <f>ROUND(E56*U56,2)</f>
        <v>2.0299999999999998</v>
      </c>
      <c r="W56" s="159"/>
      <c r="X56" s="159" t="s">
        <v>147</v>
      </c>
      <c r="Y56" s="159" t="s">
        <v>148</v>
      </c>
      <c r="Z56" s="149"/>
      <c r="AA56" s="149"/>
      <c r="AB56" s="149"/>
      <c r="AC56" s="149"/>
      <c r="AD56" s="149"/>
      <c r="AE56" s="149"/>
      <c r="AF56" s="149"/>
      <c r="AG56" s="149" t="s">
        <v>149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2" x14ac:dyDescent="0.2">
      <c r="A57" s="156"/>
      <c r="B57" s="157"/>
      <c r="C57" s="186" t="s">
        <v>199</v>
      </c>
      <c r="D57" s="161"/>
      <c r="E57" s="162">
        <v>1.2250000000000001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9"/>
      <c r="AA57" s="149"/>
      <c r="AB57" s="149"/>
      <c r="AC57" s="149"/>
      <c r="AD57" s="149"/>
      <c r="AE57" s="149"/>
      <c r="AF57" s="149"/>
      <c r="AG57" s="149" t="s">
        <v>151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3" x14ac:dyDescent="0.2">
      <c r="A58" s="156"/>
      <c r="B58" s="157"/>
      <c r="C58" s="186" t="s">
        <v>200</v>
      </c>
      <c r="D58" s="161"/>
      <c r="E58" s="162">
        <v>4.4255000000000004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9"/>
      <c r="AA58" s="149"/>
      <c r="AB58" s="149"/>
      <c r="AC58" s="149"/>
      <c r="AD58" s="149"/>
      <c r="AE58" s="149"/>
      <c r="AF58" s="149"/>
      <c r="AG58" s="149" t="s">
        <v>151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x14ac:dyDescent="0.2">
      <c r="A59" s="165" t="s">
        <v>141</v>
      </c>
      <c r="B59" s="166" t="s">
        <v>76</v>
      </c>
      <c r="C59" s="184" t="s">
        <v>77</v>
      </c>
      <c r="D59" s="167"/>
      <c r="E59" s="168"/>
      <c r="F59" s="169"/>
      <c r="G59" s="170">
        <f>SUMIF(AG60:AG61,"&lt;&gt;NOR",G60:G61)</f>
        <v>0</v>
      </c>
      <c r="H59" s="164"/>
      <c r="I59" s="164">
        <f>SUM(I60:I61)</f>
        <v>394.55</v>
      </c>
      <c r="J59" s="164"/>
      <c r="K59" s="164">
        <f>SUM(K60:K61)</f>
        <v>902.65</v>
      </c>
      <c r="L59" s="164"/>
      <c r="M59" s="164">
        <f>SUM(M60:M61)</f>
        <v>0</v>
      </c>
      <c r="N59" s="163"/>
      <c r="O59" s="163">
        <f>SUM(O60:O61)</f>
        <v>0.04</v>
      </c>
      <c r="P59" s="163"/>
      <c r="Q59" s="163">
        <f>SUM(Q60:Q61)</f>
        <v>0</v>
      </c>
      <c r="R59" s="164"/>
      <c r="S59" s="164"/>
      <c r="T59" s="164"/>
      <c r="U59" s="164"/>
      <c r="V59" s="164">
        <f>SUM(V60:V61)</f>
        <v>1.42</v>
      </c>
      <c r="W59" s="164"/>
      <c r="X59" s="164"/>
      <c r="Y59" s="164"/>
      <c r="AG59" t="s">
        <v>142</v>
      </c>
    </row>
    <row r="60" spans="1:60" ht="22.5" outlineLevel="1" x14ac:dyDescent="0.2">
      <c r="A60" s="172">
        <v>18</v>
      </c>
      <c r="B60" s="173" t="s">
        <v>216</v>
      </c>
      <c r="C60" s="185" t="s">
        <v>217</v>
      </c>
      <c r="D60" s="174" t="s">
        <v>145</v>
      </c>
      <c r="E60" s="175">
        <v>1.2</v>
      </c>
      <c r="F60" s="176">
        <v>0</v>
      </c>
      <c r="G60" s="177">
        <f>ROUND(E60*F60,2)</f>
        <v>0</v>
      </c>
      <c r="H60" s="160">
        <v>328.79</v>
      </c>
      <c r="I60" s="159">
        <f>ROUND(E60*H60,2)</f>
        <v>394.55</v>
      </c>
      <c r="J60" s="160">
        <v>752.21</v>
      </c>
      <c r="K60" s="159">
        <f>ROUND(E60*J60,2)</f>
        <v>902.65</v>
      </c>
      <c r="L60" s="159">
        <v>21</v>
      </c>
      <c r="M60" s="159">
        <f>G60*(1+L60/100)</f>
        <v>0</v>
      </c>
      <c r="N60" s="158">
        <v>3.4909999999999997E-2</v>
      </c>
      <c r="O60" s="158">
        <f>ROUND(E60*N60,2)</f>
        <v>0.04</v>
      </c>
      <c r="P60" s="158">
        <v>0</v>
      </c>
      <c r="Q60" s="158">
        <f>ROUND(E60*P60,2)</f>
        <v>0</v>
      </c>
      <c r="R60" s="159"/>
      <c r="S60" s="159" t="s">
        <v>146</v>
      </c>
      <c r="T60" s="159" t="s">
        <v>146</v>
      </c>
      <c r="U60" s="159">
        <v>1.1841699999999999</v>
      </c>
      <c r="V60" s="159">
        <f>ROUND(E60*U60,2)</f>
        <v>1.42</v>
      </c>
      <c r="W60" s="159"/>
      <c r="X60" s="159" t="s">
        <v>147</v>
      </c>
      <c r="Y60" s="159" t="s">
        <v>148</v>
      </c>
      <c r="Z60" s="149"/>
      <c r="AA60" s="149"/>
      <c r="AB60" s="149"/>
      <c r="AC60" s="149"/>
      <c r="AD60" s="149"/>
      <c r="AE60" s="149"/>
      <c r="AF60" s="149"/>
      <c r="AG60" s="149" t="s">
        <v>149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2" x14ac:dyDescent="0.2">
      <c r="A61" s="156"/>
      <c r="B61" s="157"/>
      <c r="C61" s="186" t="s">
        <v>218</v>
      </c>
      <c r="D61" s="161"/>
      <c r="E61" s="162">
        <v>1.2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9"/>
      <c r="AA61" s="149"/>
      <c r="AB61" s="149"/>
      <c r="AC61" s="149"/>
      <c r="AD61" s="149"/>
      <c r="AE61" s="149"/>
      <c r="AF61" s="149"/>
      <c r="AG61" s="149" t="s">
        <v>151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x14ac:dyDescent="0.2">
      <c r="A62" s="165" t="s">
        <v>141</v>
      </c>
      <c r="B62" s="166" t="s">
        <v>78</v>
      </c>
      <c r="C62" s="184" t="s">
        <v>79</v>
      </c>
      <c r="D62" s="167"/>
      <c r="E62" s="168"/>
      <c r="F62" s="169"/>
      <c r="G62" s="170">
        <f>SUMIF(AG63:AG132,"&lt;&gt;NOR",G63:G132)</f>
        <v>0</v>
      </c>
      <c r="H62" s="164"/>
      <c r="I62" s="164">
        <f>SUM(I63:I132)</f>
        <v>365107.71999999991</v>
      </c>
      <c r="J62" s="164"/>
      <c r="K62" s="164">
        <f>SUM(K63:K132)</f>
        <v>449257.50999999989</v>
      </c>
      <c r="L62" s="164"/>
      <c r="M62" s="164">
        <f>SUM(M63:M132)</f>
        <v>0</v>
      </c>
      <c r="N62" s="163"/>
      <c r="O62" s="163">
        <f>SUM(O63:O132)</f>
        <v>12.4</v>
      </c>
      <c r="P62" s="163"/>
      <c r="Q62" s="163">
        <f>SUM(Q63:Q132)</f>
        <v>0</v>
      </c>
      <c r="R62" s="164"/>
      <c r="S62" s="164"/>
      <c r="T62" s="164"/>
      <c r="U62" s="164"/>
      <c r="V62" s="164">
        <f>SUM(V63:V132)</f>
        <v>709.81</v>
      </c>
      <c r="W62" s="164"/>
      <c r="X62" s="164"/>
      <c r="Y62" s="164"/>
      <c r="AG62" t="s">
        <v>142</v>
      </c>
    </row>
    <row r="63" spans="1:60" outlineLevel="1" x14ac:dyDescent="0.2">
      <c r="A63" s="172">
        <v>19</v>
      </c>
      <c r="B63" s="173" t="s">
        <v>219</v>
      </c>
      <c r="C63" s="185" t="s">
        <v>220</v>
      </c>
      <c r="D63" s="174" t="s">
        <v>145</v>
      </c>
      <c r="E63" s="175">
        <v>39.799999999999997</v>
      </c>
      <c r="F63" s="176">
        <v>0</v>
      </c>
      <c r="G63" s="177">
        <f>ROUND(E63*F63,2)</f>
        <v>0</v>
      </c>
      <c r="H63" s="160">
        <v>19.809999999999999</v>
      </c>
      <c r="I63" s="159">
        <f>ROUND(E63*H63,2)</f>
        <v>788.44</v>
      </c>
      <c r="J63" s="160">
        <v>43.29</v>
      </c>
      <c r="K63" s="159">
        <f>ROUND(E63*J63,2)</f>
        <v>1722.94</v>
      </c>
      <c r="L63" s="159">
        <v>21</v>
      </c>
      <c r="M63" s="159">
        <f>G63*(1+L63/100)</f>
        <v>0</v>
      </c>
      <c r="N63" s="158">
        <v>4.0000000000000003E-5</v>
      </c>
      <c r="O63" s="158">
        <f>ROUND(E63*N63,2)</f>
        <v>0</v>
      </c>
      <c r="P63" s="158">
        <v>0</v>
      </c>
      <c r="Q63" s="158">
        <f>ROUND(E63*P63,2)</f>
        <v>0</v>
      </c>
      <c r="R63" s="159"/>
      <c r="S63" s="159" t="s">
        <v>146</v>
      </c>
      <c r="T63" s="159" t="s">
        <v>146</v>
      </c>
      <c r="U63" s="159">
        <v>7.8E-2</v>
      </c>
      <c r="V63" s="159">
        <f>ROUND(E63*U63,2)</f>
        <v>3.1</v>
      </c>
      <c r="W63" s="159"/>
      <c r="X63" s="159" t="s">
        <v>147</v>
      </c>
      <c r="Y63" s="159" t="s">
        <v>148</v>
      </c>
      <c r="Z63" s="149"/>
      <c r="AA63" s="149"/>
      <c r="AB63" s="149"/>
      <c r="AC63" s="149"/>
      <c r="AD63" s="149"/>
      <c r="AE63" s="149"/>
      <c r="AF63" s="149"/>
      <c r="AG63" s="149" t="s">
        <v>149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2" x14ac:dyDescent="0.2">
      <c r="A64" s="156"/>
      <c r="B64" s="157"/>
      <c r="C64" s="186" t="s">
        <v>221</v>
      </c>
      <c r="D64" s="161"/>
      <c r="E64" s="162">
        <v>39.799999999999997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9"/>
      <c r="AA64" s="149"/>
      <c r="AB64" s="149"/>
      <c r="AC64" s="149"/>
      <c r="AD64" s="149"/>
      <c r="AE64" s="149"/>
      <c r="AF64" s="149"/>
      <c r="AG64" s="149" t="s">
        <v>151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72">
        <v>20</v>
      </c>
      <c r="B65" s="173" t="s">
        <v>222</v>
      </c>
      <c r="C65" s="185" t="s">
        <v>223</v>
      </c>
      <c r="D65" s="174" t="s">
        <v>145</v>
      </c>
      <c r="E65" s="175">
        <v>4.7625000000000002</v>
      </c>
      <c r="F65" s="176">
        <v>0</v>
      </c>
      <c r="G65" s="177">
        <f>ROUND(E65*F65,2)</f>
        <v>0</v>
      </c>
      <c r="H65" s="160">
        <v>84.87</v>
      </c>
      <c r="I65" s="159">
        <f>ROUND(E65*H65,2)</f>
        <v>404.19</v>
      </c>
      <c r="J65" s="160">
        <v>289.13</v>
      </c>
      <c r="K65" s="159">
        <f>ROUND(E65*J65,2)</f>
        <v>1376.98</v>
      </c>
      <c r="L65" s="159">
        <v>21</v>
      </c>
      <c r="M65" s="159">
        <f>G65*(1+L65/100)</f>
        <v>0</v>
      </c>
      <c r="N65" s="158">
        <v>3.6700000000000001E-3</v>
      </c>
      <c r="O65" s="158">
        <f>ROUND(E65*N65,2)</f>
        <v>0.02</v>
      </c>
      <c r="P65" s="158">
        <v>0</v>
      </c>
      <c r="Q65" s="158">
        <f>ROUND(E65*P65,2)</f>
        <v>0</v>
      </c>
      <c r="R65" s="159"/>
      <c r="S65" s="159" t="s">
        <v>146</v>
      </c>
      <c r="T65" s="159" t="s">
        <v>146</v>
      </c>
      <c r="U65" s="159">
        <v>0.44400000000000001</v>
      </c>
      <c r="V65" s="159">
        <f>ROUND(E65*U65,2)</f>
        <v>2.11</v>
      </c>
      <c r="W65" s="159"/>
      <c r="X65" s="159" t="s">
        <v>147</v>
      </c>
      <c r="Y65" s="159" t="s">
        <v>148</v>
      </c>
      <c r="Z65" s="149"/>
      <c r="AA65" s="149"/>
      <c r="AB65" s="149"/>
      <c r="AC65" s="149"/>
      <c r="AD65" s="149"/>
      <c r="AE65" s="149"/>
      <c r="AF65" s="149"/>
      <c r="AG65" s="149" t="s">
        <v>149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2" x14ac:dyDescent="0.2">
      <c r="A66" s="156"/>
      <c r="B66" s="157"/>
      <c r="C66" s="186" t="s">
        <v>192</v>
      </c>
      <c r="D66" s="161"/>
      <c r="E66" s="162">
        <v>4.7625000000000002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9"/>
      <c r="AA66" s="149"/>
      <c r="AB66" s="149"/>
      <c r="AC66" s="149"/>
      <c r="AD66" s="149"/>
      <c r="AE66" s="149"/>
      <c r="AF66" s="149"/>
      <c r="AG66" s="149" t="s">
        <v>151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72">
        <v>21</v>
      </c>
      <c r="B67" s="173" t="s">
        <v>224</v>
      </c>
      <c r="C67" s="185" t="s">
        <v>225</v>
      </c>
      <c r="D67" s="174" t="s">
        <v>145</v>
      </c>
      <c r="E67" s="175">
        <v>25.385000000000002</v>
      </c>
      <c r="F67" s="176">
        <v>0</v>
      </c>
      <c r="G67" s="177">
        <f>ROUND(E67*F67,2)</f>
        <v>0</v>
      </c>
      <c r="H67" s="160">
        <v>1469.65</v>
      </c>
      <c r="I67" s="159">
        <f>ROUND(E67*H67,2)</f>
        <v>37307.07</v>
      </c>
      <c r="J67" s="160">
        <v>795.35</v>
      </c>
      <c r="K67" s="159">
        <f>ROUND(E67*J67,2)</f>
        <v>20189.96</v>
      </c>
      <c r="L67" s="159">
        <v>21</v>
      </c>
      <c r="M67" s="159">
        <f>G67*(1+L67/100)</f>
        <v>0</v>
      </c>
      <c r="N67" s="158">
        <v>1.7850000000000001E-2</v>
      </c>
      <c r="O67" s="158">
        <f>ROUND(E67*N67,2)</f>
        <v>0.45</v>
      </c>
      <c r="P67" s="158">
        <v>0</v>
      </c>
      <c r="Q67" s="158">
        <f>ROUND(E67*P67,2)</f>
        <v>0</v>
      </c>
      <c r="R67" s="159"/>
      <c r="S67" s="159" t="s">
        <v>146</v>
      </c>
      <c r="T67" s="159" t="s">
        <v>146</v>
      </c>
      <c r="U67" s="159">
        <v>1.2558</v>
      </c>
      <c r="V67" s="159">
        <f>ROUND(E67*U67,2)</f>
        <v>31.88</v>
      </c>
      <c r="W67" s="159"/>
      <c r="X67" s="159" t="s">
        <v>147</v>
      </c>
      <c r="Y67" s="159" t="s">
        <v>148</v>
      </c>
      <c r="Z67" s="149"/>
      <c r="AA67" s="149"/>
      <c r="AB67" s="149"/>
      <c r="AC67" s="149"/>
      <c r="AD67" s="149"/>
      <c r="AE67" s="149"/>
      <c r="AF67" s="149"/>
      <c r="AG67" s="149" t="s">
        <v>149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2" x14ac:dyDescent="0.2">
      <c r="A68" s="156"/>
      <c r="B68" s="157"/>
      <c r="C68" s="186" t="s">
        <v>212</v>
      </c>
      <c r="D68" s="161"/>
      <c r="E68" s="162">
        <v>25.385000000000002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9"/>
      <c r="AA68" s="149"/>
      <c r="AB68" s="149"/>
      <c r="AC68" s="149"/>
      <c r="AD68" s="149"/>
      <c r="AE68" s="149"/>
      <c r="AF68" s="149"/>
      <c r="AG68" s="149" t="s">
        <v>151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2">
        <v>22</v>
      </c>
      <c r="B69" s="173" t="s">
        <v>226</v>
      </c>
      <c r="C69" s="185" t="s">
        <v>227</v>
      </c>
      <c r="D69" s="174" t="s">
        <v>145</v>
      </c>
      <c r="E69" s="175">
        <v>15.231</v>
      </c>
      <c r="F69" s="176">
        <v>0</v>
      </c>
      <c r="G69" s="177">
        <f>ROUND(E69*F69,2)</f>
        <v>0</v>
      </c>
      <c r="H69" s="160">
        <v>868.29</v>
      </c>
      <c r="I69" s="159">
        <f>ROUND(E69*H69,2)</f>
        <v>13224.92</v>
      </c>
      <c r="J69" s="160">
        <v>533.71</v>
      </c>
      <c r="K69" s="159">
        <f>ROUND(E69*J69,2)</f>
        <v>8128.94</v>
      </c>
      <c r="L69" s="159">
        <v>21</v>
      </c>
      <c r="M69" s="159">
        <f>G69*(1+L69/100)</f>
        <v>0</v>
      </c>
      <c r="N69" s="158">
        <v>1.1820000000000001E-2</v>
      </c>
      <c r="O69" s="158">
        <f>ROUND(E69*N69,2)</f>
        <v>0.18</v>
      </c>
      <c r="P69" s="158">
        <v>0</v>
      </c>
      <c r="Q69" s="158">
        <f>ROUND(E69*P69,2)</f>
        <v>0</v>
      </c>
      <c r="R69" s="159"/>
      <c r="S69" s="159" t="s">
        <v>146</v>
      </c>
      <c r="T69" s="159" t="s">
        <v>146</v>
      </c>
      <c r="U69" s="159">
        <v>0.85699999999999998</v>
      </c>
      <c r="V69" s="159">
        <f>ROUND(E69*U69,2)</f>
        <v>13.05</v>
      </c>
      <c r="W69" s="159"/>
      <c r="X69" s="159" t="s">
        <v>147</v>
      </c>
      <c r="Y69" s="159" t="s">
        <v>148</v>
      </c>
      <c r="Z69" s="149"/>
      <c r="AA69" s="149"/>
      <c r="AB69" s="149"/>
      <c r="AC69" s="149"/>
      <c r="AD69" s="149"/>
      <c r="AE69" s="149"/>
      <c r="AF69" s="149"/>
      <c r="AG69" s="149" t="s">
        <v>149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2" x14ac:dyDescent="0.2">
      <c r="A70" s="156"/>
      <c r="B70" s="157"/>
      <c r="C70" s="186" t="s">
        <v>228</v>
      </c>
      <c r="D70" s="161"/>
      <c r="E70" s="162"/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9"/>
      <c r="AA70" s="149"/>
      <c r="AB70" s="149"/>
      <c r="AC70" s="149"/>
      <c r="AD70" s="149"/>
      <c r="AE70" s="149"/>
      <c r="AF70" s="149"/>
      <c r="AG70" s="149" t="s">
        <v>151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3" x14ac:dyDescent="0.2">
      <c r="A71" s="156"/>
      <c r="B71" s="157"/>
      <c r="C71" s="186" t="s">
        <v>229</v>
      </c>
      <c r="D71" s="161"/>
      <c r="E71" s="162">
        <v>15.231</v>
      </c>
      <c r="F71" s="159"/>
      <c r="G71" s="159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9"/>
      <c r="AA71" s="149"/>
      <c r="AB71" s="149"/>
      <c r="AC71" s="149"/>
      <c r="AD71" s="149"/>
      <c r="AE71" s="149"/>
      <c r="AF71" s="149"/>
      <c r="AG71" s="149" t="s">
        <v>151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72">
        <v>23</v>
      </c>
      <c r="B72" s="173" t="s">
        <v>230</v>
      </c>
      <c r="C72" s="185" t="s">
        <v>231</v>
      </c>
      <c r="D72" s="174" t="s">
        <v>145</v>
      </c>
      <c r="E72" s="175">
        <v>179.8</v>
      </c>
      <c r="F72" s="176">
        <v>0</v>
      </c>
      <c r="G72" s="177">
        <f>ROUND(E72*F72,2)</f>
        <v>0</v>
      </c>
      <c r="H72" s="160">
        <v>993.65</v>
      </c>
      <c r="I72" s="159">
        <f>ROUND(E72*H72,2)</f>
        <v>178658.27</v>
      </c>
      <c r="J72" s="160">
        <v>795.35</v>
      </c>
      <c r="K72" s="159">
        <f>ROUND(E72*J72,2)</f>
        <v>143003.93</v>
      </c>
      <c r="L72" s="159">
        <v>21</v>
      </c>
      <c r="M72" s="159">
        <f>G72*(1+L72/100)</f>
        <v>0</v>
      </c>
      <c r="N72" s="158">
        <v>1.3860000000000001E-2</v>
      </c>
      <c r="O72" s="158">
        <f>ROUND(E72*N72,2)</f>
        <v>2.4900000000000002</v>
      </c>
      <c r="P72" s="158">
        <v>0</v>
      </c>
      <c r="Q72" s="158">
        <f>ROUND(E72*P72,2)</f>
        <v>0</v>
      </c>
      <c r="R72" s="159"/>
      <c r="S72" s="159" t="s">
        <v>146</v>
      </c>
      <c r="T72" s="159" t="s">
        <v>146</v>
      </c>
      <c r="U72" s="159">
        <v>1.2558</v>
      </c>
      <c r="V72" s="159">
        <f>ROUND(E72*U72,2)</f>
        <v>225.79</v>
      </c>
      <c r="W72" s="159"/>
      <c r="X72" s="159" t="s">
        <v>147</v>
      </c>
      <c r="Y72" s="159" t="s">
        <v>148</v>
      </c>
      <c r="Z72" s="149"/>
      <c r="AA72" s="149"/>
      <c r="AB72" s="149"/>
      <c r="AC72" s="149"/>
      <c r="AD72" s="149"/>
      <c r="AE72" s="149"/>
      <c r="AF72" s="149"/>
      <c r="AG72" s="149" t="s">
        <v>149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2" x14ac:dyDescent="0.2">
      <c r="A73" s="156"/>
      <c r="B73" s="157"/>
      <c r="C73" s="186" t="s">
        <v>203</v>
      </c>
      <c r="D73" s="161"/>
      <c r="E73" s="162">
        <v>60.98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9"/>
      <c r="AA73" s="149"/>
      <c r="AB73" s="149"/>
      <c r="AC73" s="149"/>
      <c r="AD73" s="149"/>
      <c r="AE73" s="149"/>
      <c r="AF73" s="149"/>
      <c r="AG73" s="149" t="s">
        <v>151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3" x14ac:dyDescent="0.2">
      <c r="A74" s="156"/>
      <c r="B74" s="157"/>
      <c r="C74" s="186" t="s">
        <v>206</v>
      </c>
      <c r="D74" s="161"/>
      <c r="E74" s="162">
        <v>7.92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9"/>
      <c r="AA74" s="149"/>
      <c r="AB74" s="149"/>
      <c r="AC74" s="149"/>
      <c r="AD74" s="149"/>
      <c r="AE74" s="149"/>
      <c r="AF74" s="149"/>
      <c r="AG74" s="149" t="s">
        <v>151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3" x14ac:dyDescent="0.2">
      <c r="A75" s="156"/>
      <c r="B75" s="157"/>
      <c r="C75" s="186" t="s">
        <v>207</v>
      </c>
      <c r="D75" s="161"/>
      <c r="E75" s="162">
        <v>78.14</v>
      </c>
      <c r="F75" s="159"/>
      <c r="G75" s="159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9"/>
      <c r="AA75" s="149"/>
      <c r="AB75" s="149"/>
      <c r="AC75" s="149"/>
      <c r="AD75" s="149"/>
      <c r="AE75" s="149"/>
      <c r="AF75" s="149"/>
      <c r="AG75" s="149" t="s">
        <v>151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3" x14ac:dyDescent="0.2">
      <c r="A76" s="156"/>
      <c r="B76" s="157"/>
      <c r="C76" s="186" t="s">
        <v>209</v>
      </c>
      <c r="D76" s="161"/>
      <c r="E76" s="162">
        <v>32.76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151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2.5" outlineLevel="1" x14ac:dyDescent="0.2">
      <c r="A77" s="172">
        <v>24</v>
      </c>
      <c r="B77" s="173" t="s">
        <v>232</v>
      </c>
      <c r="C77" s="185" t="s">
        <v>233</v>
      </c>
      <c r="D77" s="174" t="s">
        <v>145</v>
      </c>
      <c r="E77" s="175">
        <v>1.5</v>
      </c>
      <c r="F77" s="176">
        <v>0</v>
      </c>
      <c r="G77" s="177">
        <f>ROUND(E77*F77,2)</f>
        <v>0</v>
      </c>
      <c r="H77" s="160">
        <v>1742.44</v>
      </c>
      <c r="I77" s="159">
        <f>ROUND(E77*H77,2)</f>
        <v>2613.66</v>
      </c>
      <c r="J77" s="160">
        <v>892.56</v>
      </c>
      <c r="K77" s="159">
        <f>ROUND(E77*J77,2)</f>
        <v>1338.84</v>
      </c>
      <c r="L77" s="159">
        <v>21</v>
      </c>
      <c r="M77" s="159">
        <f>G77*(1+L77/100)</f>
        <v>0</v>
      </c>
      <c r="N77" s="158">
        <v>4.258E-2</v>
      </c>
      <c r="O77" s="158">
        <f>ROUND(E77*N77,2)</f>
        <v>0.06</v>
      </c>
      <c r="P77" s="158">
        <v>0</v>
      </c>
      <c r="Q77" s="158">
        <f>ROUND(E77*P77,2)</f>
        <v>0</v>
      </c>
      <c r="R77" s="159"/>
      <c r="S77" s="159" t="s">
        <v>146</v>
      </c>
      <c r="T77" s="159" t="s">
        <v>146</v>
      </c>
      <c r="U77" s="159">
        <v>1.42</v>
      </c>
      <c r="V77" s="159">
        <f>ROUND(E77*U77,2)</f>
        <v>2.13</v>
      </c>
      <c r="W77" s="159"/>
      <c r="X77" s="159" t="s">
        <v>147</v>
      </c>
      <c r="Y77" s="159" t="s">
        <v>148</v>
      </c>
      <c r="Z77" s="149"/>
      <c r="AA77" s="149"/>
      <c r="AB77" s="149"/>
      <c r="AC77" s="149"/>
      <c r="AD77" s="149"/>
      <c r="AE77" s="149"/>
      <c r="AF77" s="149"/>
      <c r="AG77" s="149" t="s">
        <v>149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2" x14ac:dyDescent="0.2">
      <c r="A78" s="156"/>
      <c r="B78" s="157"/>
      <c r="C78" s="186" t="s">
        <v>234</v>
      </c>
      <c r="D78" s="161"/>
      <c r="E78" s="162">
        <v>1.5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9"/>
      <c r="AA78" s="149"/>
      <c r="AB78" s="149"/>
      <c r="AC78" s="149"/>
      <c r="AD78" s="149"/>
      <c r="AE78" s="149"/>
      <c r="AF78" s="149"/>
      <c r="AG78" s="149" t="s">
        <v>151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22.5" outlineLevel="1" x14ac:dyDescent="0.2">
      <c r="A79" s="172">
        <v>25</v>
      </c>
      <c r="B79" s="173" t="s">
        <v>235</v>
      </c>
      <c r="C79" s="185" t="s">
        <v>236</v>
      </c>
      <c r="D79" s="174" t="s">
        <v>145</v>
      </c>
      <c r="E79" s="175">
        <v>45.468000000000004</v>
      </c>
      <c r="F79" s="176">
        <v>0</v>
      </c>
      <c r="G79" s="177">
        <f>ROUND(E79*F79,2)</f>
        <v>0</v>
      </c>
      <c r="H79" s="160">
        <v>857.21</v>
      </c>
      <c r="I79" s="159">
        <f>ROUND(E79*H79,2)</f>
        <v>38975.620000000003</v>
      </c>
      <c r="J79" s="160">
        <v>1817.79</v>
      </c>
      <c r="K79" s="159">
        <f>ROUND(E79*J79,2)</f>
        <v>82651.28</v>
      </c>
      <c r="L79" s="159">
        <v>21</v>
      </c>
      <c r="M79" s="159">
        <f>G79*(1+L79/100)</f>
        <v>0</v>
      </c>
      <c r="N79" s="158">
        <v>1.295E-2</v>
      </c>
      <c r="O79" s="158">
        <f>ROUND(E79*N79,2)</f>
        <v>0.59</v>
      </c>
      <c r="P79" s="158">
        <v>0</v>
      </c>
      <c r="Q79" s="158">
        <f>ROUND(E79*P79,2)</f>
        <v>0</v>
      </c>
      <c r="R79" s="159"/>
      <c r="S79" s="159" t="s">
        <v>146</v>
      </c>
      <c r="T79" s="159" t="s">
        <v>146</v>
      </c>
      <c r="U79" s="159">
        <v>2.9020000000000001</v>
      </c>
      <c r="V79" s="159">
        <f>ROUND(E79*U79,2)</f>
        <v>131.94999999999999</v>
      </c>
      <c r="W79" s="159"/>
      <c r="X79" s="159" t="s">
        <v>147</v>
      </c>
      <c r="Y79" s="159" t="s">
        <v>148</v>
      </c>
      <c r="Z79" s="149"/>
      <c r="AA79" s="149"/>
      <c r="AB79" s="149"/>
      <c r="AC79" s="149"/>
      <c r="AD79" s="149"/>
      <c r="AE79" s="149"/>
      <c r="AF79" s="149"/>
      <c r="AG79" s="149" t="s">
        <v>149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2" x14ac:dyDescent="0.2">
      <c r="A80" s="156"/>
      <c r="B80" s="157"/>
      <c r="C80" s="186" t="s">
        <v>237</v>
      </c>
      <c r="D80" s="161"/>
      <c r="E80" s="162"/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9"/>
      <c r="AA80" s="149"/>
      <c r="AB80" s="149"/>
      <c r="AC80" s="149"/>
      <c r="AD80" s="149"/>
      <c r="AE80" s="149"/>
      <c r="AF80" s="149"/>
      <c r="AG80" s="149" t="s">
        <v>151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3" x14ac:dyDescent="0.2">
      <c r="A81" s="156"/>
      <c r="B81" s="157"/>
      <c r="C81" s="186" t="s">
        <v>238</v>
      </c>
      <c r="D81" s="161"/>
      <c r="E81" s="162">
        <v>8.9280000000000008</v>
      </c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9"/>
      <c r="AA81" s="149"/>
      <c r="AB81" s="149"/>
      <c r="AC81" s="149"/>
      <c r="AD81" s="149"/>
      <c r="AE81" s="149"/>
      <c r="AF81" s="149"/>
      <c r="AG81" s="149" t="s">
        <v>151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3" x14ac:dyDescent="0.2">
      <c r="A82" s="156"/>
      <c r="B82" s="157"/>
      <c r="C82" s="186" t="s">
        <v>239</v>
      </c>
      <c r="D82" s="161"/>
      <c r="E82" s="162"/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9"/>
      <c r="AA82" s="149"/>
      <c r="AB82" s="149"/>
      <c r="AC82" s="149"/>
      <c r="AD82" s="149"/>
      <c r="AE82" s="149"/>
      <c r="AF82" s="149"/>
      <c r="AG82" s="149" t="s">
        <v>151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2.5" outlineLevel="3" x14ac:dyDescent="0.2">
      <c r="A83" s="156"/>
      <c r="B83" s="157"/>
      <c r="C83" s="186" t="s">
        <v>240</v>
      </c>
      <c r="D83" s="161"/>
      <c r="E83" s="162">
        <v>10.044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9"/>
      <c r="AA83" s="149"/>
      <c r="AB83" s="149"/>
      <c r="AC83" s="149"/>
      <c r="AD83" s="149"/>
      <c r="AE83" s="149"/>
      <c r="AF83" s="149"/>
      <c r="AG83" s="149" t="s">
        <v>151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3" x14ac:dyDescent="0.2">
      <c r="A84" s="156"/>
      <c r="B84" s="157"/>
      <c r="C84" s="186" t="s">
        <v>241</v>
      </c>
      <c r="D84" s="161"/>
      <c r="E84" s="162"/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9"/>
      <c r="AA84" s="149"/>
      <c r="AB84" s="149"/>
      <c r="AC84" s="149"/>
      <c r="AD84" s="149"/>
      <c r="AE84" s="149"/>
      <c r="AF84" s="149"/>
      <c r="AG84" s="149" t="s">
        <v>151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3" x14ac:dyDescent="0.2">
      <c r="A85" s="156"/>
      <c r="B85" s="157"/>
      <c r="C85" s="186" t="s">
        <v>242</v>
      </c>
      <c r="D85" s="161"/>
      <c r="E85" s="162">
        <v>2.976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9"/>
      <c r="AA85" s="149"/>
      <c r="AB85" s="149"/>
      <c r="AC85" s="149"/>
      <c r="AD85" s="149"/>
      <c r="AE85" s="149"/>
      <c r="AF85" s="149"/>
      <c r="AG85" s="149" t="s">
        <v>151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3" x14ac:dyDescent="0.2">
      <c r="A86" s="156"/>
      <c r="B86" s="157"/>
      <c r="C86" s="186" t="s">
        <v>211</v>
      </c>
      <c r="D86" s="161"/>
      <c r="E86" s="162">
        <v>23.52</v>
      </c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9"/>
      <c r="AA86" s="149"/>
      <c r="AB86" s="149"/>
      <c r="AC86" s="149"/>
      <c r="AD86" s="149"/>
      <c r="AE86" s="149"/>
      <c r="AF86" s="149"/>
      <c r="AG86" s="149" t="s">
        <v>151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72">
        <v>26</v>
      </c>
      <c r="B87" s="173" t="s">
        <v>243</v>
      </c>
      <c r="C87" s="185" t="s">
        <v>244</v>
      </c>
      <c r="D87" s="174" t="s">
        <v>145</v>
      </c>
      <c r="E87" s="175">
        <v>6.0449999999999999</v>
      </c>
      <c r="F87" s="176">
        <v>0</v>
      </c>
      <c r="G87" s="177">
        <f>ROUND(E87*F87,2)</f>
        <v>0</v>
      </c>
      <c r="H87" s="160">
        <v>476.83</v>
      </c>
      <c r="I87" s="159">
        <f>ROUND(E87*H87,2)</f>
        <v>2882.44</v>
      </c>
      <c r="J87" s="160">
        <v>970.17</v>
      </c>
      <c r="K87" s="159">
        <f>ROUND(E87*J87,2)</f>
        <v>5864.68</v>
      </c>
      <c r="L87" s="159">
        <v>21</v>
      </c>
      <c r="M87" s="159">
        <f>G87*(1+L87/100)</f>
        <v>0</v>
      </c>
      <c r="N87" s="158">
        <v>9.0200000000000002E-3</v>
      </c>
      <c r="O87" s="158">
        <f>ROUND(E87*N87,2)</f>
        <v>0.05</v>
      </c>
      <c r="P87" s="158">
        <v>0</v>
      </c>
      <c r="Q87" s="158">
        <f>ROUND(E87*P87,2)</f>
        <v>0</v>
      </c>
      <c r="R87" s="159"/>
      <c r="S87" s="159" t="s">
        <v>146</v>
      </c>
      <c r="T87" s="159" t="s">
        <v>146</v>
      </c>
      <c r="U87" s="159">
        <v>1.5620000000000001</v>
      </c>
      <c r="V87" s="159">
        <f>ROUND(E87*U87,2)</f>
        <v>9.44</v>
      </c>
      <c r="W87" s="159"/>
      <c r="X87" s="159" t="s">
        <v>147</v>
      </c>
      <c r="Y87" s="159" t="s">
        <v>148</v>
      </c>
      <c r="Z87" s="149"/>
      <c r="AA87" s="149"/>
      <c r="AB87" s="149"/>
      <c r="AC87" s="149"/>
      <c r="AD87" s="149"/>
      <c r="AE87" s="149"/>
      <c r="AF87" s="149"/>
      <c r="AG87" s="149" t="s">
        <v>149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2" x14ac:dyDescent="0.2">
      <c r="A88" s="156"/>
      <c r="B88" s="157"/>
      <c r="C88" s="186" t="s">
        <v>245</v>
      </c>
      <c r="D88" s="161"/>
      <c r="E88" s="162">
        <v>6.0449999999999999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9"/>
      <c r="AA88" s="149"/>
      <c r="AB88" s="149"/>
      <c r="AC88" s="149"/>
      <c r="AD88" s="149"/>
      <c r="AE88" s="149"/>
      <c r="AF88" s="149"/>
      <c r="AG88" s="149" t="s">
        <v>151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72">
        <v>27</v>
      </c>
      <c r="B89" s="173" t="s">
        <v>246</v>
      </c>
      <c r="C89" s="185" t="s">
        <v>247</v>
      </c>
      <c r="D89" s="174" t="s">
        <v>145</v>
      </c>
      <c r="E89" s="175">
        <v>179.8</v>
      </c>
      <c r="F89" s="176">
        <v>0</v>
      </c>
      <c r="G89" s="177">
        <f>ROUND(E89*F89,2)</f>
        <v>0</v>
      </c>
      <c r="H89" s="160">
        <v>6.69</v>
      </c>
      <c r="I89" s="159">
        <f>ROUND(E89*H89,2)</f>
        <v>1202.8599999999999</v>
      </c>
      <c r="J89" s="160">
        <v>3.81</v>
      </c>
      <c r="K89" s="159">
        <f>ROUND(E89*J89,2)</f>
        <v>685.04</v>
      </c>
      <c r="L89" s="159">
        <v>21</v>
      </c>
      <c r="M89" s="159">
        <f>G89*(1+L89/100)</f>
        <v>0</v>
      </c>
      <c r="N89" s="158">
        <v>0</v>
      </c>
      <c r="O89" s="158">
        <f>ROUND(E89*N89,2)</f>
        <v>0</v>
      </c>
      <c r="P89" s="158">
        <v>0</v>
      </c>
      <c r="Q89" s="158">
        <f>ROUND(E89*P89,2)</f>
        <v>0</v>
      </c>
      <c r="R89" s="159"/>
      <c r="S89" s="159" t="s">
        <v>146</v>
      </c>
      <c r="T89" s="159" t="s">
        <v>146</v>
      </c>
      <c r="U89" s="159">
        <v>6.0000000000000001E-3</v>
      </c>
      <c r="V89" s="159">
        <f>ROUND(E89*U89,2)</f>
        <v>1.08</v>
      </c>
      <c r="W89" s="159"/>
      <c r="X89" s="159" t="s">
        <v>147</v>
      </c>
      <c r="Y89" s="159" t="s">
        <v>148</v>
      </c>
      <c r="Z89" s="149"/>
      <c r="AA89" s="149"/>
      <c r="AB89" s="149"/>
      <c r="AC89" s="149"/>
      <c r="AD89" s="149"/>
      <c r="AE89" s="149"/>
      <c r="AF89" s="149"/>
      <c r="AG89" s="149" t="s">
        <v>149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 x14ac:dyDescent="0.2">
      <c r="A90" s="156"/>
      <c r="B90" s="157"/>
      <c r="C90" s="186" t="s">
        <v>248</v>
      </c>
      <c r="D90" s="161"/>
      <c r="E90" s="162">
        <v>179.8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9"/>
      <c r="AA90" s="149"/>
      <c r="AB90" s="149"/>
      <c r="AC90" s="149"/>
      <c r="AD90" s="149"/>
      <c r="AE90" s="149"/>
      <c r="AF90" s="149"/>
      <c r="AG90" s="149" t="s">
        <v>151</v>
      </c>
      <c r="AH90" s="149">
        <v>5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72">
        <v>28</v>
      </c>
      <c r="B91" s="173" t="s">
        <v>249</v>
      </c>
      <c r="C91" s="185" t="s">
        <v>250</v>
      </c>
      <c r="D91" s="174" t="s">
        <v>185</v>
      </c>
      <c r="E91" s="175">
        <v>50.77</v>
      </c>
      <c r="F91" s="176">
        <v>0</v>
      </c>
      <c r="G91" s="177">
        <f>ROUND(E91*F91,2)</f>
        <v>0</v>
      </c>
      <c r="H91" s="160">
        <v>179.47</v>
      </c>
      <c r="I91" s="159">
        <f>ROUND(E91*H91,2)</f>
        <v>9111.69</v>
      </c>
      <c r="J91" s="160">
        <v>131.03</v>
      </c>
      <c r="K91" s="159">
        <f>ROUND(E91*J91,2)</f>
        <v>6652.39</v>
      </c>
      <c r="L91" s="159">
        <v>21</v>
      </c>
      <c r="M91" s="159">
        <f>G91*(1+L91/100)</f>
        <v>0</v>
      </c>
      <c r="N91" s="158">
        <v>3.6999999999999999E-4</v>
      </c>
      <c r="O91" s="158">
        <f>ROUND(E91*N91,2)</f>
        <v>0.02</v>
      </c>
      <c r="P91" s="158">
        <v>0</v>
      </c>
      <c r="Q91" s="158">
        <f>ROUND(E91*P91,2)</f>
        <v>0</v>
      </c>
      <c r="R91" s="159"/>
      <c r="S91" s="159" t="s">
        <v>146</v>
      </c>
      <c r="T91" s="159" t="s">
        <v>146</v>
      </c>
      <c r="U91" s="159">
        <v>0.21360000000000001</v>
      </c>
      <c r="V91" s="159">
        <f>ROUND(E91*U91,2)</f>
        <v>10.84</v>
      </c>
      <c r="W91" s="159"/>
      <c r="X91" s="159" t="s">
        <v>147</v>
      </c>
      <c r="Y91" s="159" t="s">
        <v>148</v>
      </c>
      <c r="Z91" s="149"/>
      <c r="AA91" s="149"/>
      <c r="AB91" s="149"/>
      <c r="AC91" s="149"/>
      <c r="AD91" s="149"/>
      <c r="AE91" s="149"/>
      <c r="AF91" s="149"/>
      <c r="AG91" s="149" t="s">
        <v>149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2" x14ac:dyDescent="0.2">
      <c r="A92" s="156"/>
      <c r="B92" s="157"/>
      <c r="C92" s="186" t="s">
        <v>251</v>
      </c>
      <c r="D92" s="161"/>
      <c r="E92" s="162">
        <v>50.77</v>
      </c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9"/>
      <c r="AA92" s="149"/>
      <c r="AB92" s="149"/>
      <c r="AC92" s="149"/>
      <c r="AD92" s="149"/>
      <c r="AE92" s="149"/>
      <c r="AF92" s="149"/>
      <c r="AG92" s="149" t="s">
        <v>151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2.5" outlineLevel="1" x14ac:dyDescent="0.2">
      <c r="A93" s="172">
        <v>29</v>
      </c>
      <c r="B93" s="173" t="s">
        <v>252</v>
      </c>
      <c r="C93" s="185" t="s">
        <v>253</v>
      </c>
      <c r="D93" s="174" t="s">
        <v>145</v>
      </c>
      <c r="E93" s="175">
        <v>221.49250000000001</v>
      </c>
      <c r="F93" s="176">
        <v>0</v>
      </c>
      <c r="G93" s="177">
        <f>ROUND(E93*F93,2)</f>
        <v>0</v>
      </c>
      <c r="H93" s="160">
        <v>307.92</v>
      </c>
      <c r="I93" s="159">
        <f>ROUND(E93*H93,2)</f>
        <v>68201.97</v>
      </c>
      <c r="J93" s="160">
        <v>451.08</v>
      </c>
      <c r="K93" s="159">
        <f>ROUND(E93*J93,2)</f>
        <v>99910.84</v>
      </c>
      <c r="L93" s="159">
        <v>21</v>
      </c>
      <c r="M93" s="159">
        <f>G93*(1+L93/100)</f>
        <v>0</v>
      </c>
      <c r="N93" s="158">
        <v>3.1E-2</v>
      </c>
      <c r="O93" s="158">
        <f>ROUND(E93*N93,2)</f>
        <v>6.87</v>
      </c>
      <c r="P93" s="158">
        <v>0</v>
      </c>
      <c r="Q93" s="158">
        <f>ROUND(E93*P93,2)</f>
        <v>0</v>
      </c>
      <c r="R93" s="159"/>
      <c r="S93" s="159" t="s">
        <v>146</v>
      </c>
      <c r="T93" s="159" t="s">
        <v>146</v>
      </c>
      <c r="U93" s="159">
        <v>0.74299999999999999</v>
      </c>
      <c r="V93" s="159">
        <f>ROUND(E93*U93,2)</f>
        <v>164.57</v>
      </c>
      <c r="W93" s="159"/>
      <c r="X93" s="159" t="s">
        <v>147</v>
      </c>
      <c r="Y93" s="159" t="s">
        <v>148</v>
      </c>
      <c r="Z93" s="149"/>
      <c r="AA93" s="149"/>
      <c r="AB93" s="149"/>
      <c r="AC93" s="149"/>
      <c r="AD93" s="149"/>
      <c r="AE93" s="149"/>
      <c r="AF93" s="149"/>
      <c r="AG93" s="149" t="s">
        <v>149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2" x14ac:dyDescent="0.2">
      <c r="A94" s="156"/>
      <c r="B94" s="157"/>
      <c r="C94" s="186" t="s">
        <v>203</v>
      </c>
      <c r="D94" s="161"/>
      <c r="E94" s="162">
        <v>60.98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9"/>
      <c r="AA94" s="149"/>
      <c r="AB94" s="149"/>
      <c r="AC94" s="149"/>
      <c r="AD94" s="149"/>
      <c r="AE94" s="149"/>
      <c r="AF94" s="149"/>
      <c r="AG94" s="149" t="s">
        <v>151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3" x14ac:dyDescent="0.2">
      <c r="A95" s="156"/>
      <c r="B95" s="157"/>
      <c r="C95" s="186" t="s">
        <v>204</v>
      </c>
      <c r="D95" s="161"/>
      <c r="E95" s="162">
        <v>4.32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9"/>
      <c r="AA95" s="149"/>
      <c r="AB95" s="149"/>
      <c r="AC95" s="149"/>
      <c r="AD95" s="149"/>
      <c r="AE95" s="149"/>
      <c r="AF95" s="149"/>
      <c r="AG95" s="149" t="s">
        <v>151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3" x14ac:dyDescent="0.2">
      <c r="A96" s="156"/>
      <c r="B96" s="157"/>
      <c r="C96" s="186" t="s">
        <v>192</v>
      </c>
      <c r="D96" s="161"/>
      <c r="E96" s="162">
        <v>4.7625000000000002</v>
      </c>
      <c r="F96" s="159"/>
      <c r="G96" s="1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9"/>
      <c r="AA96" s="149"/>
      <c r="AB96" s="149"/>
      <c r="AC96" s="149"/>
      <c r="AD96" s="149"/>
      <c r="AE96" s="149"/>
      <c r="AF96" s="149"/>
      <c r="AG96" s="149" t="s">
        <v>151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3" x14ac:dyDescent="0.2">
      <c r="A97" s="156"/>
      <c r="B97" s="157"/>
      <c r="C97" s="186" t="s">
        <v>205</v>
      </c>
      <c r="D97" s="161"/>
      <c r="E97" s="162">
        <v>2.79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9"/>
      <c r="AA97" s="149"/>
      <c r="AB97" s="149"/>
      <c r="AC97" s="149"/>
      <c r="AD97" s="149"/>
      <c r="AE97" s="149"/>
      <c r="AF97" s="149"/>
      <c r="AG97" s="149" t="s">
        <v>151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3" x14ac:dyDescent="0.2">
      <c r="A98" s="156"/>
      <c r="B98" s="157"/>
      <c r="C98" s="186" t="s">
        <v>206</v>
      </c>
      <c r="D98" s="161"/>
      <c r="E98" s="162">
        <v>7.92</v>
      </c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9"/>
      <c r="AA98" s="149"/>
      <c r="AB98" s="149"/>
      <c r="AC98" s="149"/>
      <c r="AD98" s="149"/>
      <c r="AE98" s="149"/>
      <c r="AF98" s="149"/>
      <c r="AG98" s="149" t="s">
        <v>151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3" x14ac:dyDescent="0.2">
      <c r="A99" s="156"/>
      <c r="B99" s="157"/>
      <c r="C99" s="186" t="s">
        <v>207</v>
      </c>
      <c r="D99" s="161"/>
      <c r="E99" s="162">
        <v>78.14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9"/>
      <c r="AA99" s="149"/>
      <c r="AB99" s="149"/>
      <c r="AC99" s="149"/>
      <c r="AD99" s="149"/>
      <c r="AE99" s="149"/>
      <c r="AF99" s="149"/>
      <c r="AG99" s="149" t="s">
        <v>151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2.5" outlineLevel="3" x14ac:dyDescent="0.2">
      <c r="A100" s="156"/>
      <c r="B100" s="157"/>
      <c r="C100" s="186" t="s">
        <v>208</v>
      </c>
      <c r="D100" s="161"/>
      <c r="E100" s="162">
        <v>4.8600000000000003</v>
      </c>
      <c r="F100" s="159"/>
      <c r="G100" s="159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9"/>
      <c r="AA100" s="149"/>
      <c r="AB100" s="149"/>
      <c r="AC100" s="149"/>
      <c r="AD100" s="149"/>
      <c r="AE100" s="149"/>
      <c r="AF100" s="149"/>
      <c r="AG100" s="149" t="s">
        <v>151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3" x14ac:dyDescent="0.2">
      <c r="A101" s="156"/>
      <c r="B101" s="157"/>
      <c r="C101" s="186" t="s">
        <v>209</v>
      </c>
      <c r="D101" s="161"/>
      <c r="E101" s="162">
        <v>32.76</v>
      </c>
      <c r="F101" s="159"/>
      <c r="G101" s="159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9"/>
      <c r="AA101" s="149"/>
      <c r="AB101" s="149"/>
      <c r="AC101" s="149"/>
      <c r="AD101" s="149"/>
      <c r="AE101" s="149"/>
      <c r="AF101" s="149"/>
      <c r="AG101" s="149" t="s">
        <v>151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3" x14ac:dyDescent="0.2">
      <c r="A102" s="156"/>
      <c r="B102" s="157"/>
      <c r="C102" s="186" t="s">
        <v>210</v>
      </c>
      <c r="D102" s="161"/>
      <c r="E102" s="162">
        <v>1.44</v>
      </c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9"/>
      <c r="AA102" s="149"/>
      <c r="AB102" s="149"/>
      <c r="AC102" s="149"/>
      <c r="AD102" s="149"/>
      <c r="AE102" s="149"/>
      <c r="AF102" s="149"/>
      <c r="AG102" s="149" t="s">
        <v>151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3" x14ac:dyDescent="0.2">
      <c r="A103" s="156"/>
      <c r="B103" s="157"/>
      <c r="C103" s="186" t="s">
        <v>211</v>
      </c>
      <c r="D103" s="161"/>
      <c r="E103" s="162">
        <v>23.52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9"/>
      <c r="AA103" s="149"/>
      <c r="AB103" s="149"/>
      <c r="AC103" s="149"/>
      <c r="AD103" s="149"/>
      <c r="AE103" s="149"/>
      <c r="AF103" s="149"/>
      <c r="AG103" s="149" t="s">
        <v>151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2.5" outlineLevel="1" x14ac:dyDescent="0.2">
      <c r="A104" s="172">
        <v>30</v>
      </c>
      <c r="B104" s="173" t="s">
        <v>254</v>
      </c>
      <c r="C104" s="185" t="s">
        <v>255</v>
      </c>
      <c r="D104" s="174" t="s">
        <v>145</v>
      </c>
      <c r="E104" s="175">
        <v>3.54</v>
      </c>
      <c r="F104" s="176">
        <v>0</v>
      </c>
      <c r="G104" s="177">
        <f>ROUND(E104*F104,2)</f>
        <v>0</v>
      </c>
      <c r="H104" s="160">
        <v>800.17</v>
      </c>
      <c r="I104" s="159">
        <f>ROUND(E104*H104,2)</f>
        <v>2832.6</v>
      </c>
      <c r="J104" s="160">
        <v>240.83</v>
      </c>
      <c r="K104" s="159">
        <f>ROUND(E104*J104,2)</f>
        <v>852.54</v>
      </c>
      <c r="L104" s="159">
        <v>21</v>
      </c>
      <c r="M104" s="159">
        <f>G104*(1+L104/100)</f>
        <v>0</v>
      </c>
      <c r="N104" s="158">
        <v>2.9139999999999999E-2</v>
      </c>
      <c r="O104" s="158">
        <f>ROUND(E104*N104,2)</f>
        <v>0.1</v>
      </c>
      <c r="P104" s="158">
        <v>0</v>
      </c>
      <c r="Q104" s="158">
        <f>ROUND(E104*P104,2)</f>
        <v>0</v>
      </c>
      <c r="R104" s="159"/>
      <c r="S104" s="159" t="s">
        <v>146</v>
      </c>
      <c r="T104" s="159" t="s">
        <v>146</v>
      </c>
      <c r="U104" s="159">
        <v>0.42</v>
      </c>
      <c r="V104" s="159">
        <f>ROUND(E104*U104,2)</f>
        <v>1.49</v>
      </c>
      <c r="W104" s="159"/>
      <c r="X104" s="159" t="s">
        <v>147</v>
      </c>
      <c r="Y104" s="159" t="s">
        <v>148</v>
      </c>
      <c r="Z104" s="149"/>
      <c r="AA104" s="149"/>
      <c r="AB104" s="149"/>
      <c r="AC104" s="149"/>
      <c r="AD104" s="149"/>
      <c r="AE104" s="149"/>
      <c r="AF104" s="149"/>
      <c r="AG104" s="149" t="s">
        <v>149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2" x14ac:dyDescent="0.2">
      <c r="A105" s="156"/>
      <c r="B105" s="157"/>
      <c r="C105" s="186" t="s">
        <v>256</v>
      </c>
      <c r="D105" s="161"/>
      <c r="E105" s="162">
        <v>2.34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9"/>
      <c r="AA105" s="149"/>
      <c r="AB105" s="149"/>
      <c r="AC105" s="149"/>
      <c r="AD105" s="149"/>
      <c r="AE105" s="149"/>
      <c r="AF105" s="149"/>
      <c r="AG105" s="149" t="s">
        <v>151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3" x14ac:dyDescent="0.2">
      <c r="A106" s="156"/>
      <c r="B106" s="157"/>
      <c r="C106" s="186" t="s">
        <v>257</v>
      </c>
      <c r="D106" s="161"/>
      <c r="E106" s="162">
        <v>1.2</v>
      </c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9"/>
      <c r="AA106" s="149"/>
      <c r="AB106" s="149"/>
      <c r="AC106" s="149"/>
      <c r="AD106" s="149"/>
      <c r="AE106" s="149"/>
      <c r="AF106" s="149"/>
      <c r="AG106" s="149" t="s">
        <v>151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ht="22.5" outlineLevel="1" x14ac:dyDescent="0.2">
      <c r="A107" s="172">
        <v>31</v>
      </c>
      <c r="B107" s="173" t="s">
        <v>258</v>
      </c>
      <c r="C107" s="185" t="s">
        <v>259</v>
      </c>
      <c r="D107" s="174" t="s">
        <v>185</v>
      </c>
      <c r="E107" s="175">
        <v>70.8</v>
      </c>
      <c r="F107" s="176">
        <v>0</v>
      </c>
      <c r="G107" s="177">
        <f>ROUND(E107*F107,2)</f>
        <v>0</v>
      </c>
      <c r="H107" s="160">
        <v>19.93</v>
      </c>
      <c r="I107" s="159">
        <f>ROUND(E107*H107,2)</f>
        <v>1411.04</v>
      </c>
      <c r="J107" s="160">
        <v>30.67</v>
      </c>
      <c r="K107" s="159">
        <f>ROUND(E107*J107,2)</f>
        <v>2171.44</v>
      </c>
      <c r="L107" s="159">
        <v>21</v>
      </c>
      <c r="M107" s="159">
        <f>G107*(1+L107/100)</f>
        <v>0</v>
      </c>
      <c r="N107" s="158">
        <v>1.4999999999999999E-4</v>
      </c>
      <c r="O107" s="158">
        <f>ROUND(E107*N107,2)</f>
        <v>0.01</v>
      </c>
      <c r="P107" s="158">
        <v>0</v>
      </c>
      <c r="Q107" s="158">
        <f>ROUND(E107*P107,2)</f>
        <v>0</v>
      </c>
      <c r="R107" s="159"/>
      <c r="S107" s="159" t="s">
        <v>146</v>
      </c>
      <c r="T107" s="159" t="s">
        <v>146</v>
      </c>
      <c r="U107" s="159">
        <v>0.06</v>
      </c>
      <c r="V107" s="159">
        <f>ROUND(E107*U107,2)</f>
        <v>4.25</v>
      </c>
      <c r="W107" s="159"/>
      <c r="X107" s="159" t="s">
        <v>147</v>
      </c>
      <c r="Y107" s="159" t="s">
        <v>148</v>
      </c>
      <c r="Z107" s="149"/>
      <c r="AA107" s="149"/>
      <c r="AB107" s="149"/>
      <c r="AC107" s="149"/>
      <c r="AD107" s="149"/>
      <c r="AE107" s="149"/>
      <c r="AF107" s="149"/>
      <c r="AG107" s="149" t="s">
        <v>149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2" x14ac:dyDescent="0.2">
      <c r="A108" s="156"/>
      <c r="B108" s="157"/>
      <c r="C108" s="186" t="s">
        <v>260</v>
      </c>
      <c r="D108" s="161"/>
      <c r="E108" s="162">
        <v>28.8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9"/>
      <c r="AA108" s="149"/>
      <c r="AB108" s="149"/>
      <c r="AC108" s="149"/>
      <c r="AD108" s="149"/>
      <c r="AE108" s="149"/>
      <c r="AF108" s="149"/>
      <c r="AG108" s="149" t="s">
        <v>151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3" x14ac:dyDescent="0.2">
      <c r="A109" s="156"/>
      <c r="B109" s="157"/>
      <c r="C109" s="186" t="s">
        <v>261</v>
      </c>
      <c r="D109" s="161"/>
      <c r="E109" s="162">
        <v>32.4</v>
      </c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9"/>
      <c r="AA109" s="149"/>
      <c r="AB109" s="149"/>
      <c r="AC109" s="149"/>
      <c r="AD109" s="149"/>
      <c r="AE109" s="149"/>
      <c r="AF109" s="149"/>
      <c r="AG109" s="149" t="s">
        <v>151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3" x14ac:dyDescent="0.2">
      <c r="A110" s="156"/>
      <c r="B110" s="157"/>
      <c r="C110" s="186" t="s">
        <v>262</v>
      </c>
      <c r="D110" s="161"/>
      <c r="E110" s="162">
        <v>9.6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9"/>
      <c r="AA110" s="149"/>
      <c r="AB110" s="149"/>
      <c r="AC110" s="149"/>
      <c r="AD110" s="149"/>
      <c r="AE110" s="149"/>
      <c r="AF110" s="149"/>
      <c r="AG110" s="149" t="s">
        <v>151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ht="22.5" outlineLevel="1" x14ac:dyDescent="0.2">
      <c r="A111" s="172">
        <v>32</v>
      </c>
      <c r="B111" s="173" t="s">
        <v>263</v>
      </c>
      <c r="C111" s="185" t="s">
        <v>264</v>
      </c>
      <c r="D111" s="174" t="s">
        <v>145</v>
      </c>
      <c r="E111" s="175">
        <v>22.086500000000001</v>
      </c>
      <c r="F111" s="176">
        <v>0</v>
      </c>
      <c r="G111" s="177">
        <f>ROUND(E111*F111,2)</f>
        <v>0</v>
      </c>
      <c r="H111" s="160">
        <v>213.9</v>
      </c>
      <c r="I111" s="159">
        <f>ROUND(E111*H111,2)</f>
        <v>4724.3</v>
      </c>
      <c r="J111" s="160">
        <v>278.10000000000002</v>
      </c>
      <c r="K111" s="159">
        <f>ROUND(E111*J111,2)</f>
        <v>6142.26</v>
      </c>
      <c r="L111" s="159">
        <v>21</v>
      </c>
      <c r="M111" s="159">
        <f>G111*(1+L111/100)</f>
        <v>0</v>
      </c>
      <c r="N111" s="158">
        <v>3.2820000000000002E-2</v>
      </c>
      <c r="O111" s="158">
        <f>ROUND(E111*N111,2)</f>
        <v>0.72</v>
      </c>
      <c r="P111" s="158">
        <v>0</v>
      </c>
      <c r="Q111" s="158">
        <f>ROUND(E111*P111,2)</f>
        <v>0</v>
      </c>
      <c r="R111" s="159"/>
      <c r="S111" s="159" t="s">
        <v>146</v>
      </c>
      <c r="T111" s="159" t="s">
        <v>146</v>
      </c>
      <c r="U111" s="159">
        <v>0.39</v>
      </c>
      <c r="V111" s="159">
        <f>ROUND(E111*U111,2)</f>
        <v>8.61</v>
      </c>
      <c r="W111" s="159"/>
      <c r="X111" s="159" t="s">
        <v>147</v>
      </c>
      <c r="Y111" s="159" t="s">
        <v>148</v>
      </c>
      <c r="Z111" s="149"/>
      <c r="AA111" s="149"/>
      <c r="AB111" s="149"/>
      <c r="AC111" s="149"/>
      <c r="AD111" s="149"/>
      <c r="AE111" s="149"/>
      <c r="AF111" s="149"/>
      <c r="AG111" s="149" t="s">
        <v>149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2" x14ac:dyDescent="0.2">
      <c r="A112" s="156"/>
      <c r="B112" s="157"/>
      <c r="C112" s="186" t="s">
        <v>265</v>
      </c>
      <c r="D112" s="161"/>
      <c r="E112" s="162">
        <v>22.086500000000001</v>
      </c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9"/>
      <c r="AA112" s="149"/>
      <c r="AB112" s="149"/>
      <c r="AC112" s="149"/>
      <c r="AD112" s="149"/>
      <c r="AE112" s="149"/>
      <c r="AF112" s="149"/>
      <c r="AG112" s="149" t="s">
        <v>151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2.5" outlineLevel="1" x14ac:dyDescent="0.2">
      <c r="A113" s="172">
        <v>33</v>
      </c>
      <c r="B113" s="173" t="s">
        <v>266</v>
      </c>
      <c r="C113" s="185" t="s">
        <v>267</v>
      </c>
      <c r="D113" s="174" t="s">
        <v>145</v>
      </c>
      <c r="E113" s="175">
        <v>4.0149999999999997</v>
      </c>
      <c r="F113" s="176">
        <v>0</v>
      </c>
      <c r="G113" s="177">
        <f>ROUND(E113*F113,2)</f>
        <v>0</v>
      </c>
      <c r="H113" s="160">
        <v>84.87</v>
      </c>
      <c r="I113" s="159">
        <f>ROUND(E113*H113,2)</f>
        <v>340.75</v>
      </c>
      <c r="J113" s="160">
        <v>234.63</v>
      </c>
      <c r="K113" s="159">
        <f>ROUND(E113*J113,2)</f>
        <v>942.04</v>
      </c>
      <c r="L113" s="159">
        <v>21</v>
      </c>
      <c r="M113" s="159">
        <f>G113*(1+L113/100)</f>
        <v>0</v>
      </c>
      <c r="N113" s="158">
        <v>3.6700000000000001E-3</v>
      </c>
      <c r="O113" s="158">
        <f>ROUND(E113*N113,2)</f>
        <v>0.01</v>
      </c>
      <c r="P113" s="158">
        <v>0</v>
      </c>
      <c r="Q113" s="158">
        <f>ROUND(E113*P113,2)</f>
        <v>0</v>
      </c>
      <c r="R113" s="159"/>
      <c r="S113" s="159" t="s">
        <v>146</v>
      </c>
      <c r="T113" s="159" t="s">
        <v>146</v>
      </c>
      <c r="U113" s="159">
        <v>0.36199999999999999</v>
      </c>
      <c r="V113" s="159">
        <f>ROUND(E113*U113,2)</f>
        <v>1.45</v>
      </c>
      <c r="W113" s="159"/>
      <c r="X113" s="159" t="s">
        <v>147</v>
      </c>
      <c r="Y113" s="159" t="s">
        <v>148</v>
      </c>
      <c r="Z113" s="149"/>
      <c r="AA113" s="149"/>
      <c r="AB113" s="149"/>
      <c r="AC113" s="149"/>
      <c r="AD113" s="149"/>
      <c r="AE113" s="149"/>
      <c r="AF113" s="149"/>
      <c r="AG113" s="149" t="s">
        <v>149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2" x14ac:dyDescent="0.2">
      <c r="A114" s="156"/>
      <c r="B114" s="157"/>
      <c r="C114" s="186" t="s">
        <v>196</v>
      </c>
      <c r="D114" s="161"/>
      <c r="E114" s="162">
        <v>2.79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9"/>
      <c r="AA114" s="149"/>
      <c r="AB114" s="149"/>
      <c r="AC114" s="149"/>
      <c r="AD114" s="149"/>
      <c r="AE114" s="149"/>
      <c r="AF114" s="149"/>
      <c r="AG114" s="149" t="s">
        <v>151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3" x14ac:dyDescent="0.2">
      <c r="A115" s="156"/>
      <c r="B115" s="157"/>
      <c r="C115" s="186" t="s">
        <v>199</v>
      </c>
      <c r="D115" s="161"/>
      <c r="E115" s="162">
        <v>1.2250000000000001</v>
      </c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9"/>
      <c r="AA115" s="149"/>
      <c r="AB115" s="149"/>
      <c r="AC115" s="149"/>
      <c r="AD115" s="149"/>
      <c r="AE115" s="149"/>
      <c r="AF115" s="149"/>
      <c r="AG115" s="149" t="s">
        <v>151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72">
        <v>34</v>
      </c>
      <c r="B116" s="173" t="s">
        <v>268</v>
      </c>
      <c r="C116" s="185" t="s">
        <v>269</v>
      </c>
      <c r="D116" s="174" t="s">
        <v>145</v>
      </c>
      <c r="E116" s="175">
        <v>266.17399999999998</v>
      </c>
      <c r="F116" s="176">
        <v>0</v>
      </c>
      <c r="G116" s="177">
        <f>ROUND(E116*F116,2)</f>
        <v>0</v>
      </c>
      <c r="H116" s="160">
        <v>5.3</v>
      </c>
      <c r="I116" s="159">
        <f>ROUND(E116*H116,2)</f>
        <v>1410.72</v>
      </c>
      <c r="J116" s="160">
        <v>70.099999999999994</v>
      </c>
      <c r="K116" s="159">
        <f>ROUND(E116*J116,2)</f>
        <v>18658.8</v>
      </c>
      <c r="L116" s="159">
        <v>21</v>
      </c>
      <c r="M116" s="159">
        <f>G116*(1+L116/100)</f>
        <v>0</v>
      </c>
      <c r="N116" s="158">
        <v>2.0000000000000002E-5</v>
      </c>
      <c r="O116" s="158">
        <f>ROUND(E116*N116,2)</f>
        <v>0.01</v>
      </c>
      <c r="P116" s="158">
        <v>0</v>
      </c>
      <c r="Q116" s="158">
        <f>ROUND(E116*P116,2)</f>
        <v>0</v>
      </c>
      <c r="R116" s="159"/>
      <c r="S116" s="159" t="s">
        <v>146</v>
      </c>
      <c r="T116" s="159" t="s">
        <v>146</v>
      </c>
      <c r="U116" s="159">
        <v>0.11</v>
      </c>
      <c r="V116" s="159">
        <f>ROUND(E116*U116,2)</f>
        <v>29.28</v>
      </c>
      <c r="W116" s="159"/>
      <c r="X116" s="159" t="s">
        <v>147</v>
      </c>
      <c r="Y116" s="159" t="s">
        <v>148</v>
      </c>
      <c r="Z116" s="149"/>
      <c r="AA116" s="149"/>
      <c r="AB116" s="149"/>
      <c r="AC116" s="149"/>
      <c r="AD116" s="149"/>
      <c r="AE116" s="149"/>
      <c r="AF116" s="149"/>
      <c r="AG116" s="149" t="s">
        <v>149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2" x14ac:dyDescent="0.2">
      <c r="A117" s="156"/>
      <c r="B117" s="157"/>
      <c r="C117" s="186" t="s">
        <v>203</v>
      </c>
      <c r="D117" s="161"/>
      <c r="E117" s="162">
        <v>60.98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59"/>
      <c r="Z117" s="149"/>
      <c r="AA117" s="149"/>
      <c r="AB117" s="149"/>
      <c r="AC117" s="149"/>
      <c r="AD117" s="149"/>
      <c r="AE117" s="149"/>
      <c r="AF117" s="149"/>
      <c r="AG117" s="149" t="s">
        <v>151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3" x14ac:dyDescent="0.2">
      <c r="A118" s="156"/>
      <c r="B118" s="157"/>
      <c r="C118" s="186" t="s">
        <v>204</v>
      </c>
      <c r="D118" s="161"/>
      <c r="E118" s="162">
        <v>4.32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9"/>
      <c r="AA118" s="149"/>
      <c r="AB118" s="149"/>
      <c r="AC118" s="149"/>
      <c r="AD118" s="149"/>
      <c r="AE118" s="149"/>
      <c r="AF118" s="149"/>
      <c r="AG118" s="149" t="s">
        <v>151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3" x14ac:dyDescent="0.2">
      <c r="A119" s="156"/>
      <c r="B119" s="157"/>
      <c r="C119" s="186" t="s">
        <v>192</v>
      </c>
      <c r="D119" s="161"/>
      <c r="E119" s="162">
        <v>4.7625000000000002</v>
      </c>
      <c r="F119" s="159"/>
      <c r="G119" s="159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9"/>
      <c r="AA119" s="149"/>
      <c r="AB119" s="149"/>
      <c r="AC119" s="149"/>
      <c r="AD119" s="149"/>
      <c r="AE119" s="149"/>
      <c r="AF119" s="149"/>
      <c r="AG119" s="149" t="s">
        <v>151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3" x14ac:dyDescent="0.2">
      <c r="A120" s="156"/>
      <c r="B120" s="157"/>
      <c r="C120" s="186" t="s">
        <v>206</v>
      </c>
      <c r="D120" s="161"/>
      <c r="E120" s="162">
        <v>7.92</v>
      </c>
      <c r="F120" s="159"/>
      <c r="G120" s="1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9"/>
      <c r="AA120" s="149"/>
      <c r="AB120" s="149"/>
      <c r="AC120" s="149"/>
      <c r="AD120" s="149"/>
      <c r="AE120" s="149"/>
      <c r="AF120" s="149"/>
      <c r="AG120" s="149" t="s">
        <v>151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3" x14ac:dyDescent="0.2">
      <c r="A121" s="156"/>
      <c r="B121" s="157"/>
      <c r="C121" s="186" t="s">
        <v>207</v>
      </c>
      <c r="D121" s="161"/>
      <c r="E121" s="162">
        <v>78.14</v>
      </c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9"/>
      <c r="AA121" s="149"/>
      <c r="AB121" s="149"/>
      <c r="AC121" s="149"/>
      <c r="AD121" s="149"/>
      <c r="AE121" s="149"/>
      <c r="AF121" s="149"/>
      <c r="AG121" s="149" t="s">
        <v>151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ht="22.5" outlineLevel="3" x14ac:dyDescent="0.2">
      <c r="A122" s="156"/>
      <c r="B122" s="157"/>
      <c r="C122" s="186" t="s">
        <v>208</v>
      </c>
      <c r="D122" s="161"/>
      <c r="E122" s="162">
        <v>4.8600000000000003</v>
      </c>
      <c r="F122" s="159"/>
      <c r="G122" s="1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9"/>
      <c r="AA122" s="149"/>
      <c r="AB122" s="149"/>
      <c r="AC122" s="149"/>
      <c r="AD122" s="149"/>
      <c r="AE122" s="149"/>
      <c r="AF122" s="149"/>
      <c r="AG122" s="149" t="s">
        <v>151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3" x14ac:dyDescent="0.2">
      <c r="A123" s="156"/>
      <c r="B123" s="157"/>
      <c r="C123" s="186" t="s">
        <v>209</v>
      </c>
      <c r="D123" s="161"/>
      <c r="E123" s="162">
        <v>32.76</v>
      </c>
      <c r="F123" s="159"/>
      <c r="G123" s="159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59"/>
      <c r="Z123" s="149"/>
      <c r="AA123" s="149"/>
      <c r="AB123" s="149"/>
      <c r="AC123" s="149"/>
      <c r="AD123" s="149"/>
      <c r="AE123" s="149"/>
      <c r="AF123" s="149"/>
      <c r="AG123" s="149" t="s">
        <v>151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3" x14ac:dyDescent="0.2">
      <c r="A124" s="156"/>
      <c r="B124" s="157"/>
      <c r="C124" s="186" t="s">
        <v>210</v>
      </c>
      <c r="D124" s="161"/>
      <c r="E124" s="162">
        <v>1.44</v>
      </c>
      <c r="F124" s="159"/>
      <c r="G124" s="1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9"/>
      <c r="AA124" s="149"/>
      <c r="AB124" s="149"/>
      <c r="AC124" s="149"/>
      <c r="AD124" s="149"/>
      <c r="AE124" s="149"/>
      <c r="AF124" s="149"/>
      <c r="AG124" s="149" t="s">
        <v>151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3" x14ac:dyDescent="0.2">
      <c r="A125" s="156"/>
      <c r="B125" s="157"/>
      <c r="C125" s="186" t="s">
        <v>211</v>
      </c>
      <c r="D125" s="161"/>
      <c r="E125" s="162">
        <v>23.52</v>
      </c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9"/>
      <c r="AA125" s="149"/>
      <c r="AB125" s="149"/>
      <c r="AC125" s="149"/>
      <c r="AD125" s="149"/>
      <c r="AE125" s="149"/>
      <c r="AF125" s="149"/>
      <c r="AG125" s="149" t="s">
        <v>151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3" x14ac:dyDescent="0.2">
      <c r="A126" s="156"/>
      <c r="B126" s="157"/>
      <c r="C126" s="186" t="s">
        <v>228</v>
      </c>
      <c r="D126" s="161"/>
      <c r="E126" s="162"/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9"/>
      <c r="AA126" s="149"/>
      <c r="AB126" s="149"/>
      <c r="AC126" s="149"/>
      <c r="AD126" s="149"/>
      <c r="AE126" s="149"/>
      <c r="AF126" s="149"/>
      <c r="AG126" s="149" t="s">
        <v>151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3" x14ac:dyDescent="0.2">
      <c r="A127" s="156"/>
      <c r="B127" s="157"/>
      <c r="C127" s="186" t="s">
        <v>212</v>
      </c>
      <c r="D127" s="161"/>
      <c r="E127" s="162">
        <v>25.385000000000002</v>
      </c>
      <c r="F127" s="159"/>
      <c r="G127" s="159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9"/>
      <c r="AA127" s="149"/>
      <c r="AB127" s="149"/>
      <c r="AC127" s="149"/>
      <c r="AD127" s="149"/>
      <c r="AE127" s="149"/>
      <c r="AF127" s="149"/>
      <c r="AG127" s="149" t="s">
        <v>151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3" x14ac:dyDescent="0.2">
      <c r="A128" s="156"/>
      <c r="B128" s="157"/>
      <c r="C128" s="186" t="s">
        <v>265</v>
      </c>
      <c r="D128" s="161"/>
      <c r="E128" s="162">
        <v>22.086500000000001</v>
      </c>
      <c r="F128" s="159"/>
      <c r="G128" s="1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9"/>
      <c r="AA128" s="149"/>
      <c r="AB128" s="149"/>
      <c r="AC128" s="149"/>
      <c r="AD128" s="149"/>
      <c r="AE128" s="149"/>
      <c r="AF128" s="149"/>
      <c r="AG128" s="149" t="s">
        <v>151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22.5" outlineLevel="1" x14ac:dyDescent="0.2">
      <c r="A129" s="172">
        <v>35</v>
      </c>
      <c r="B129" s="173" t="s">
        <v>270</v>
      </c>
      <c r="C129" s="185" t="s">
        <v>271</v>
      </c>
      <c r="D129" s="174" t="s">
        <v>145</v>
      </c>
      <c r="E129" s="175">
        <v>25.385000000000002</v>
      </c>
      <c r="F129" s="176">
        <v>0</v>
      </c>
      <c r="G129" s="177">
        <f>ROUND(E129*F129,2)</f>
        <v>0</v>
      </c>
      <c r="H129" s="160">
        <v>40.07</v>
      </c>
      <c r="I129" s="159">
        <f>ROUND(E129*H129,2)</f>
        <v>1017.18</v>
      </c>
      <c r="J129" s="160">
        <v>1600.93</v>
      </c>
      <c r="K129" s="159">
        <f>ROUND(E129*J129,2)</f>
        <v>40639.61</v>
      </c>
      <c r="L129" s="159">
        <v>21</v>
      </c>
      <c r="M129" s="159">
        <f>G129*(1+L129/100)</f>
        <v>0</v>
      </c>
      <c r="N129" s="158">
        <v>3.2340000000000001E-2</v>
      </c>
      <c r="O129" s="158">
        <f>ROUND(E129*N129,2)</f>
        <v>0.82</v>
      </c>
      <c r="P129" s="158">
        <v>0</v>
      </c>
      <c r="Q129" s="158">
        <f>ROUND(E129*P129,2)</f>
        <v>0</v>
      </c>
      <c r="R129" s="159"/>
      <c r="S129" s="159" t="s">
        <v>146</v>
      </c>
      <c r="T129" s="159" t="s">
        <v>146</v>
      </c>
      <c r="U129" s="159">
        <v>2.71</v>
      </c>
      <c r="V129" s="159">
        <f>ROUND(E129*U129,2)</f>
        <v>68.790000000000006</v>
      </c>
      <c r="W129" s="159"/>
      <c r="X129" s="159" t="s">
        <v>147</v>
      </c>
      <c r="Y129" s="159" t="s">
        <v>148</v>
      </c>
      <c r="Z129" s="149"/>
      <c r="AA129" s="149"/>
      <c r="AB129" s="149"/>
      <c r="AC129" s="149"/>
      <c r="AD129" s="149"/>
      <c r="AE129" s="149"/>
      <c r="AF129" s="149"/>
      <c r="AG129" s="149" t="s">
        <v>149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2" x14ac:dyDescent="0.2">
      <c r="A130" s="156"/>
      <c r="B130" s="157"/>
      <c r="C130" s="186" t="s">
        <v>212</v>
      </c>
      <c r="D130" s="161"/>
      <c r="E130" s="162">
        <v>25.385000000000002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9"/>
      <c r="AA130" s="149"/>
      <c r="AB130" s="149"/>
      <c r="AC130" s="149"/>
      <c r="AD130" s="149"/>
      <c r="AE130" s="149"/>
      <c r="AF130" s="149"/>
      <c r="AG130" s="149" t="s">
        <v>151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72">
        <v>36</v>
      </c>
      <c r="B131" s="173" t="s">
        <v>272</v>
      </c>
      <c r="C131" s="185" t="s">
        <v>273</v>
      </c>
      <c r="D131" s="174" t="s">
        <v>185</v>
      </c>
      <c r="E131" s="175">
        <v>33.299999999999997</v>
      </c>
      <c r="F131" s="176">
        <v>0</v>
      </c>
      <c r="G131" s="177">
        <f>ROUND(E131*F131,2)</f>
        <v>0</v>
      </c>
      <c r="H131" s="160">
        <v>0</v>
      </c>
      <c r="I131" s="159">
        <f>ROUND(E131*H131,2)</f>
        <v>0</v>
      </c>
      <c r="J131" s="160">
        <v>250</v>
      </c>
      <c r="K131" s="159">
        <f>ROUND(E131*J131,2)</f>
        <v>8325</v>
      </c>
      <c r="L131" s="159">
        <v>21</v>
      </c>
      <c r="M131" s="159">
        <f>G131*(1+L131/100)</f>
        <v>0</v>
      </c>
      <c r="N131" s="158">
        <v>0</v>
      </c>
      <c r="O131" s="158">
        <f>ROUND(E131*N131,2)</f>
        <v>0</v>
      </c>
      <c r="P131" s="158">
        <v>0</v>
      </c>
      <c r="Q131" s="158">
        <f>ROUND(E131*P131,2)</f>
        <v>0</v>
      </c>
      <c r="R131" s="159"/>
      <c r="S131" s="159" t="s">
        <v>177</v>
      </c>
      <c r="T131" s="159" t="s">
        <v>215</v>
      </c>
      <c r="U131" s="159">
        <v>0</v>
      </c>
      <c r="V131" s="159">
        <f>ROUND(E131*U131,2)</f>
        <v>0</v>
      </c>
      <c r="W131" s="159"/>
      <c r="X131" s="159" t="s">
        <v>147</v>
      </c>
      <c r="Y131" s="159" t="s">
        <v>148</v>
      </c>
      <c r="Z131" s="149"/>
      <c r="AA131" s="149"/>
      <c r="AB131" s="149"/>
      <c r="AC131" s="149"/>
      <c r="AD131" s="149"/>
      <c r="AE131" s="149"/>
      <c r="AF131" s="149"/>
      <c r="AG131" s="149" t="s">
        <v>149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2" x14ac:dyDescent="0.2">
      <c r="A132" s="156"/>
      <c r="B132" s="157"/>
      <c r="C132" s="186" t="s">
        <v>274</v>
      </c>
      <c r="D132" s="161"/>
      <c r="E132" s="162">
        <v>33.299999999999997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9"/>
      <c r="AA132" s="149"/>
      <c r="AB132" s="149"/>
      <c r="AC132" s="149"/>
      <c r="AD132" s="149"/>
      <c r="AE132" s="149"/>
      <c r="AF132" s="149"/>
      <c r="AG132" s="149" t="s">
        <v>151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x14ac:dyDescent="0.2">
      <c r="A133" s="165" t="s">
        <v>141</v>
      </c>
      <c r="B133" s="166" t="s">
        <v>80</v>
      </c>
      <c r="C133" s="184" t="s">
        <v>81</v>
      </c>
      <c r="D133" s="167"/>
      <c r="E133" s="168"/>
      <c r="F133" s="169"/>
      <c r="G133" s="170">
        <f>SUMIF(AG134:AG137,"&lt;&gt;NOR",G134:G137)</f>
        <v>0</v>
      </c>
      <c r="H133" s="164"/>
      <c r="I133" s="164">
        <f>SUM(I134:I137)</f>
        <v>5966.9000000000005</v>
      </c>
      <c r="J133" s="164"/>
      <c r="K133" s="164">
        <f>SUM(K134:K137)</f>
        <v>5244.5999999999995</v>
      </c>
      <c r="L133" s="164"/>
      <c r="M133" s="164">
        <f>SUM(M134:M137)</f>
        <v>0</v>
      </c>
      <c r="N133" s="163"/>
      <c r="O133" s="163">
        <f>SUM(O134:O137)</f>
        <v>9.4499999999999993</v>
      </c>
      <c r="P133" s="163"/>
      <c r="Q133" s="163">
        <f>SUM(Q134:Q137)</f>
        <v>0</v>
      </c>
      <c r="R133" s="164"/>
      <c r="S133" s="164"/>
      <c r="T133" s="164"/>
      <c r="U133" s="164"/>
      <c r="V133" s="164">
        <f>SUM(V134:V137)</f>
        <v>10.199999999999999</v>
      </c>
      <c r="W133" s="164"/>
      <c r="X133" s="164"/>
      <c r="Y133" s="164"/>
      <c r="AG133" t="s">
        <v>142</v>
      </c>
    </row>
    <row r="134" spans="1:60" ht="22.5" outlineLevel="1" x14ac:dyDescent="0.2">
      <c r="A134" s="172">
        <v>37</v>
      </c>
      <c r="B134" s="173" t="s">
        <v>275</v>
      </c>
      <c r="C134" s="185" t="s">
        <v>276</v>
      </c>
      <c r="D134" s="174" t="s">
        <v>145</v>
      </c>
      <c r="E134" s="175">
        <v>3.5</v>
      </c>
      <c r="F134" s="176">
        <v>0</v>
      </c>
      <c r="G134" s="177">
        <f>ROUND(E134*F134,2)</f>
        <v>0</v>
      </c>
      <c r="H134" s="160">
        <v>583.04</v>
      </c>
      <c r="I134" s="159">
        <f>ROUND(E134*H134,2)</f>
        <v>2040.64</v>
      </c>
      <c r="J134" s="160">
        <v>231.96</v>
      </c>
      <c r="K134" s="159">
        <f>ROUND(E134*J134,2)</f>
        <v>811.86</v>
      </c>
      <c r="L134" s="159">
        <v>21</v>
      </c>
      <c r="M134" s="159">
        <f>G134*(1+L134/100)</f>
        <v>0</v>
      </c>
      <c r="N134" s="158">
        <v>2.5649999999999999E-2</v>
      </c>
      <c r="O134" s="158">
        <f>ROUND(E134*N134,2)</f>
        <v>0.09</v>
      </c>
      <c r="P134" s="158">
        <v>0</v>
      </c>
      <c r="Q134" s="158">
        <f>ROUND(E134*P134,2)</f>
        <v>0</v>
      </c>
      <c r="R134" s="159"/>
      <c r="S134" s="159" t="s">
        <v>146</v>
      </c>
      <c r="T134" s="159" t="s">
        <v>146</v>
      </c>
      <c r="U134" s="159">
        <v>0.38750000000000001</v>
      </c>
      <c r="V134" s="159">
        <f>ROUND(E134*U134,2)</f>
        <v>1.36</v>
      </c>
      <c r="W134" s="159"/>
      <c r="X134" s="159" t="s">
        <v>147</v>
      </c>
      <c r="Y134" s="159" t="s">
        <v>148</v>
      </c>
      <c r="Z134" s="149"/>
      <c r="AA134" s="149"/>
      <c r="AB134" s="149"/>
      <c r="AC134" s="149"/>
      <c r="AD134" s="149"/>
      <c r="AE134" s="149"/>
      <c r="AF134" s="149"/>
      <c r="AG134" s="149" t="s">
        <v>149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2" x14ac:dyDescent="0.2">
      <c r="A135" s="156"/>
      <c r="B135" s="157"/>
      <c r="C135" s="186" t="s">
        <v>277</v>
      </c>
      <c r="D135" s="161"/>
      <c r="E135" s="162">
        <v>3.5</v>
      </c>
      <c r="F135" s="159"/>
      <c r="G135" s="159"/>
      <c r="H135" s="159"/>
      <c r="I135" s="159"/>
      <c r="J135" s="159"/>
      <c r="K135" s="159"/>
      <c r="L135" s="159"/>
      <c r="M135" s="159"/>
      <c r="N135" s="158"/>
      <c r="O135" s="158"/>
      <c r="P135" s="158"/>
      <c r="Q135" s="158"/>
      <c r="R135" s="159"/>
      <c r="S135" s="159"/>
      <c r="T135" s="159"/>
      <c r="U135" s="159"/>
      <c r="V135" s="159"/>
      <c r="W135" s="159"/>
      <c r="X135" s="159"/>
      <c r="Y135" s="159"/>
      <c r="Z135" s="149"/>
      <c r="AA135" s="149"/>
      <c r="AB135" s="149"/>
      <c r="AC135" s="149"/>
      <c r="AD135" s="149"/>
      <c r="AE135" s="149"/>
      <c r="AF135" s="149"/>
      <c r="AG135" s="149" t="s">
        <v>151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72">
        <v>38</v>
      </c>
      <c r="B136" s="173" t="s">
        <v>278</v>
      </c>
      <c r="C136" s="185" t="s">
        <v>279</v>
      </c>
      <c r="D136" s="174" t="s">
        <v>145</v>
      </c>
      <c r="E136" s="175">
        <v>26</v>
      </c>
      <c r="F136" s="176">
        <v>0</v>
      </c>
      <c r="G136" s="177">
        <f>ROUND(E136*F136,2)</f>
        <v>0</v>
      </c>
      <c r="H136" s="160">
        <v>151.01</v>
      </c>
      <c r="I136" s="159">
        <f>ROUND(E136*H136,2)</f>
        <v>3926.26</v>
      </c>
      <c r="J136" s="160">
        <v>170.49</v>
      </c>
      <c r="K136" s="159">
        <f>ROUND(E136*J136,2)</f>
        <v>4432.74</v>
      </c>
      <c r="L136" s="159">
        <v>21</v>
      </c>
      <c r="M136" s="159">
        <f>G136*(1+L136/100)</f>
        <v>0</v>
      </c>
      <c r="N136" s="158">
        <v>0.36</v>
      </c>
      <c r="O136" s="158">
        <f>ROUND(E136*N136,2)</f>
        <v>9.36</v>
      </c>
      <c r="P136" s="158">
        <v>0</v>
      </c>
      <c r="Q136" s="158">
        <f>ROUND(E136*P136,2)</f>
        <v>0</v>
      </c>
      <c r="R136" s="159"/>
      <c r="S136" s="159" t="s">
        <v>146</v>
      </c>
      <c r="T136" s="159" t="s">
        <v>146</v>
      </c>
      <c r="U136" s="159">
        <v>0.34</v>
      </c>
      <c r="V136" s="159">
        <f>ROUND(E136*U136,2)</f>
        <v>8.84</v>
      </c>
      <c r="W136" s="159"/>
      <c r="X136" s="159" t="s">
        <v>147</v>
      </c>
      <c r="Y136" s="159" t="s">
        <v>148</v>
      </c>
      <c r="Z136" s="149"/>
      <c r="AA136" s="149"/>
      <c r="AB136" s="149"/>
      <c r="AC136" s="149"/>
      <c r="AD136" s="149"/>
      <c r="AE136" s="149"/>
      <c r="AF136" s="149"/>
      <c r="AG136" s="149" t="s">
        <v>149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2" x14ac:dyDescent="0.2">
      <c r="A137" s="156"/>
      <c r="B137" s="157"/>
      <c r="C137" s="186" t="s">
        <v>280</v>
      </c>
      <c r="D137" s="161"/>
      <c r="E137" s="162">
        <v>26</v>
      </c>
      <c r="F137" s="159"/>
      <c r="G137" s="159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49"/>
      <c r="AA137" s="149"/>
      <c r="AB137" s="149"/>
      <c r="AC137" s="149"/>
      <c r="AD137" s="149"/>
      <c r="AE137" s="149"/>
      <c r="AF137" s="149"/>
      <c r="AG137" s="149" t="s">
        <v>151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x14ac:dyDescent="0.2">
      <c r="A138" s="165" t="s">
        <v>141</v>
      </c>
      <c r="B138" s="166" t="s">
        <v>82</v>
      </c>
      <c r="C138" s="184" t="s">
        <v>83</v>
      </c>
      <c r="D138" s="167"/>
      <c r="E138" s="168"/>
      <c r="F138" s="169"/>
      <c r="G138" s="170">
        <f>SUMIF(AG139:AG142,"&lt;&gt;NOR",G139:G142)</f>
        <v>0</v>
      </c>
      <c r="H138" s="164"/>
      <c r="I138" s="164">
        <f>SUM(I139:I142)</f>
        <v>27999.54</v>
      </c>
      <c r="J138" s="164"/>
      <c r="K138" s="164">
        <f>SUM(K139:K142)</f>
        <v>65735.459999999992</v>
      </c>
      <c r="L138" s="164"/>
      <c r="M138" s="164">
        <f>SUM(M139:M142)</f>
        <v>0</v>
      </c>
      <c r="N138" s="163"/>
      <c r="O138" s="163">
        <f>SUM(O139:O142)</f>
        <v>33.230000000000004</v>
      </c>
      <c r="P138" s="163"/>
      <c r="Q138" s="163">
        <f>SUM(Q139:Q142)</f>
        <v>0</v>
      </c>
      <c r="R138" s="164"/>
      <c r="S138" s="164"/>
      <c r="T138" s="164"/>
      <c r="U138" s="164"/>
      <c r="V138" s="164">
        <f>SUM(V139:V142)</f>
        <v>0</v>
      </c>
      <c r="W138" s="164"/>
      <c r="X138" s="164"/>
      <c r="Y138" s="164"/>
      <c r="AG138" t="s">
        <v>142</v>
      </c>
    </row>
    <row r="139" spans="1:60" ht="22.5" outlineLevel="1" x14ac:dyDescent="0.2">
      <c r="A139" s="172">
        <v>39</v>
      </c>
      <c r="B139" s="173" t="s">
        <v>281</v>
      </c>
      <c r="C139" s="185" t="s">
        <v>282</v>
      </c>
      <c r="D139" s="174" t="s">
        <v>185</v>
      </c>
      <c r="E139" s="175">
        <v>27</v>
      </c>
      <c r="F139" s="176">
        <v>0</v>
      </c>
      <c r="G139" s="177">
        <f>ROUND(E139*F139,2)</f>
        <v>0</v>
      </c>
      <c r="H139" s="160">
        <v>729.93</v>
      </c>
      <c r="I139" s="159">
        <f>ROUND(E139*H139,2)</f>
        <v>19708.11</v>
      </c>
      <c r="J139" s="160">
        <v>1815.07</v>
      </c>
      <c r="K139" s="159">
        <f>ROUND(E139*J139,2)</f>
        <v>49006.89</v>
      </c>
      <c r="L139" s="159">
        <v>21</v>
      </c>
      <c r="M139" s="159">
        <f>G139*(1+L139/100)</f>
        <v>0</v>
      </c>
      <c r="N139" s="158">
        <v>0.90803</v>
      </c>
      <c r="O139" s="158">
        <f>ROUND(E139*N139,2)</f>
        <v>24.52</v>
      </c>
      <c r="P139" s="158">
        <v>0</v>
      </c>
      <c r="Q139" s="158">
        <f>ROUND(E139*P139,2)</f>
        <v>0</v>
      </c>
      <c r="R139" s="159"/>
      <c r="S139" s="159" t="s">
        <v>146</v>
      </c>
      <c r="T139" s="159" t="s">
        <v>146</v>
      </c>
      <c r="U139" s="159">
        <v>0</v>
      </c>
      <c r="V139" s="159">
        <f>ROUND(E139*U139,2)</f>
        <v>0</v>
      </c>
      <c r="W139" s="159"/>
      <c r="X139" s="159" t="s">
        <v>169</v>
      </c>
      <c r="Y139" s="159" t="s">
        <v>148</v>
      </c>
      <c r="Z139" s="149"/>
      <c r="AA139" s="149"/>
      <c r="AB139" s="149"/>
      <c r="AC139" s="149"/>
      <c r="AD139" s="149"/>
      <c r="AE139" s="149"/>
      <c r="AF139" s="149"/>
      <c r="AG139" s="149" t="s">
        <v>170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2" x14ac:dyDescent="0.2">
      <c r="A140" s="156"/>
      <c r="B140" s="157"/>
      <c r="C140" s="186" t="s">
        <v>283</v>
      </c>
      <c r="D140" s="161"/>
      <c r="E140" s="162">
        <v>27</v>
      </c>
      <c r="F140" s="159"/>
      <c r="G140" s="159"/>
      <c r="H140" s="159"/>
      <c r="I140" s="159"/>
      <c r="J140" s="159"/>
      <c r="K140" s="159"/>
      <c r="L140" s="159"/>
      <c r="M140" s="159"/>
      <c r="N140" s="158"/>
      <c r="O140" s="158"/>
      <c r="P140" s="158"/>
      <c r="Q140" s="158"/>
      <c r="R140" s="159"/>
      <c r="S140" s="159"/>
      <c r="T140" s="159"/>
      <c r="U140" s="159"/>
      <c r="V140" s="159"/>
      <c r="W140" s="159"/>
      <c r="X140" s="159"/>
      <c r="Y140" s="159"/>
      <c r="Z140" s="149"/>
      <c r="AA140" s="149"/>
      <c r="AB140" s="149"/>
      <c r="AC140" s="149"/>
      <c r="AD140" s="149"/>
      <c r="AE140" s="149"/>
      <c r="AF140" s="149"/>
      <c r="AG140" s="149" t="s">
        <v>151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ht="22.5" outlineLevel="1" x14ac:dyDescent="0.2">
      <c r="A141" s="172">
        <v>40</v>
      </c>
      <c r="B141" s="173" t="s">
        <v>284</v>
      </c>
      <c r="C141" s="185" t="s">
        <v>285</v>
      </c>
      <c r="D141" s="174" t="s">
        <v>185</v>
      </c>
      <c r="E141" s="175">
        <v>9</v>
      </c>
      <c r="F141" s="176">
        <v>0</v>
      </c>
      <c r="G141" s="177">
        <f>ROUND(E141*F141,2)</f>
        <v>0</v>
      </c>
      <c r="H141" s="160">
        <v>921.27</v>
      </c>
      <c r="I141" s="159">
        <f>ROUND(E141*H141,2)</f>
        <v>8291.43</v>
      </c>
      <c r="J141" s="160">
        <v>1858.73</v>
      </c>
      <c r="K141" s="159">
        <f>ROUND(E141*J141,2)</f>
        <v>16728.57</v>
      </c>
      <c r="L141" s="159">
        <v>21</v>
      </c>
      <c r="M141" s="159">
        <f>G141*(1+L141/100)</f>
        <v>0</v>
      </c>
      <c r="N141" s="158">
        <v>0.96763999999999994</v>
      </c>
      <c r="O141" s="158">
        <f>ROUND(E141*N141,2)</f>
        <v>8.7100000000000009</v>
      </c>
      <c r="P141" s="158">
        <v>0</v>
      </c>
      <c r="Q141" s="158">
        <f>ROUND(E141*P141,2)</f>
        <v>0</v>
      </c>
      <c r="R141" s="159"/>
      <c r="S141" s="159" t="s">
        <v>146</v>
      </c>
      <c r="T141" s="159" t="s">
        <v>146</v>
      </c>
      <c r="U141" s="159">
        <v>0</v>
      </c>
      <c r="V141" s="159">
        <f>ROUND(E141*U141,2)</f>
        <v>0</v>
      </c>
      <c r="W141" s="159"/>
      <c r="X141" s="159" t="s">
        <v>169</v>
      </c>
      <c r="Y141" s="159" t="s">
        <v>148</v>
      </c>
      <c r="Z141" s="149"/>
      <c r="AA141" s="149"/>
      <c r="AB141" s="149"/>
      <c r="AC141" s="149"/>
      <c r="AD141" s="149"/>
      <c r="AE141" s="149"/>
      <c r="AF141" s="149"/>
      <c r="AG141" s="149" t="s">
        <v>170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2" x14ac:dyDescent="0.2">
      <c r="A142" s="156"/>
      <c r="B142" s="157"/>
      <c r="C142" s="186" t="s">
        <v>286</v>
      </c>
      <c r="D142" s="161"/>
      <c r="E142" s="162">
        <v>9</v>
      </c>
      <c r="F142" s="159"/>
      <c r="G142" s="159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149"/>
      <c r="AA142" s="149"/>
      <c r="AB142" s="149"/>
      <c r="AC142" s="149"/>
      <c r="AD142" s="149"/>
      <c r="AE142" s="149"/>
      <c r="AF142" s="149"/>
      <c r="AG142" s="149" t="s">
        <v>151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x14ac:dyDescent="0.2">
      <c r="A143" s="165" t="s">
        <v>141</v>
      </c>
      <c r="B143" s="166" t="s">
        <v>84</v>
      </c>
      <c r="C143" s="184" t="s">
        <v>85</v>
      </c>
      <c r="D143" s="167"/>
      <c r="E143" s="168"/>
      <c r="F143" s="169"/>
      <c r="G143" s="170">
        <f>SUMIF(AG144:AG147,"&lt;&gt;NOR",G144:G147)</f>
        <v>0</v>
      </c>
      <c r="H143" s="164"/>
      <c r="I143" s="164">
        <f>SUM(I144:I147)</f>
        <v>23184.82</v>
      </c>
      <c r="J143" s="164"/>
      <c r="K143" s="164">
        <f>SUM(K144:K147)</f>
        <v>17815.18</v>
      </c>
      <c r="L143" s="164"/>
      <c r="M143" s="164">
        <f>SUM(M144:M147)</f>
        <v>0</v>
      </c>
      <c r="N143" s="163"/>
      <c r="O143" s="163">
        <f>SUM(O144:O147)</f>
        <v>14.95</v>
      </c>
      <c r="P143" s="163"/>
      <c r="Q143" s="163">
        <f>SUM(Q144:Q147)</f>
        <v>0</v>
      </c>
      <c r="R143" s="164"/>
      <c r="S143" s="164"/>
      <c r="T143" s="164"/>
      <c r="U143" s="164"/>
      <c r="V143" s="164">
        <f>SUM(V144:V147)</f>
        <v>28.490000000000002</v>
      </c>
      <c r="W143" s="164"/>
      <c r="X143" s="164"/>
      <c r="Y143" s="164"/>
      <c r="AG143" t="s">
        <v>142</v>
      </c>
    </row>
    <row r="144" spans="1:60" ht="22.5" outlineLevel="1" x14ac:dyDescent="0.2">
      <c r="A144" s="172">
        <v>41</v>
      </c>
      <c r="B144" s="173" t="s">
        <v>287</v>
      </c>
      <c r="C144" s="185" t="s">
        <v>288</v>
      </c>
      <c r="D144" s="174" t="s">
        <v>185</v>
      </c>
      <c r="E144" s="175">
        <v>52</v>
      </c>
      <c r="F144" s="176">
        <v>0</v>
      </c>
      <c r="G144" s="177">
        <f>ROUND(E144*F144,2)</f>
        <v>0</v>
      </c>
      <c r="H144" s="160">
        <v>277.63</v>
      </c>
      <c r="I144" s="159">
        <f>ROUND(E144*H144,2)</f>
        <v>14436.76</v>
      </c>
      <c r="J144" s="160">
        <v>84.87</v>
      </c>
      <c r="K144" s="159">
        <f>ROUND(E144*J144,2)</f>
        <v>4413.24</v>
      </c>
      <c r="L144" s="159">
        <v>21</v>
      </c>
      <c r="M144" s="159">
        <f>G144*(1+L144/100)</f>
        <v>0</v>
      </c>
      <c r="N144" s="158">
        <v>0.15223999999999999</v>
      </c>
      <c r="O144" s="158">
        <f>ROUND(E144*N144,2)</f>
        <v>7.92</v>
      </c>
      <c r="P144" s="158">
        <v>0</v>
      </c>
      <c r="Q144" s="158">
        <f>ROUND(E144*P144,2)</f>
        <v>0</v>
      </c>
      <c r="R144" s="159"/>
      <c r="S144" s="159" t="s">
        <v>146</v>
      </c>
      <c r="T144" s="159" t="s">
        <v>146</v>
      </c>
      <c r="U144" s="159">
        <v>0.14000000000000001</v>
      </c>
      <c r="V144" s="159">
        <f>ROUND(E144*U144,2)</f>
        <v>7.28</v>
      </c>
      <c r="W144" s="159"/>
      <c r="X144" s="159" t="s">
        <v>147</v>
      </c>
      <c r="Y144" s="159" t="s">
        <v>148</v>
      </c>
      <c r="Z144" s="149"/>
      <c r="AA144" s="149"/>
      <c r="AB144" s="149"/>
      <c r="AC144" s="149"/>
      <c r="AD144" s="149"/>
      <c r="AE144" s="149"/>
      <c r="AF144" s="149"/>
      <c r="AG144" s="149" t="s">
        <v>149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2" x14ac:dyDescent="0.2">
      <c r="A145" s="156"/>
      <c r="B145" s="157"/>
      <c r="C145" s="186" t="s">
        <v>289</v>
      </c>
      <c r="D145" s="161"/>
      <c r="E145" s="162">
        <v>52</v>
      </c>
      <c r="F145" s="159"/>
      <c r="G145" s="159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59"/>
      <c r="Z145" s="149"/>
      <c r="AA145" s="149"/>
      <c r="AB145" s="149"/>
      <c r="AC145" s="149"/>
      <c r="AD145" s="149"/>
      <c r="AE145" s="149"/>
      <c r="AF145" s="149"/>
      <c r="AG145" s="149" t="s">
        <v>151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72">
        <v>42</v>
      </c>
      <c r="B146" s="173" t="s">
        <v>290</v>
      </c>
      <c r="C146" s="185" t="s">
        <v>291</v>
      </c>
      <c r="D146" s="174" t="s">
        <v>292</v>
      </c>
      <c r="E146" s="175">
        <v>1</v>
      </c>
      <c r="F146" s="176">
        <v>0</v>
      </c>
      <c r="G146" s="177">
        <f>ROUND(E146*F146,2)</f>
        <v>0</v>
      </c>
      <c r="H146" s="160">
        <v>8748.06</v>
      </c>
      <c r="I146" s="159">
        <f>ROUND(E146*H146,2)</f>
        <v>8748.06</v>
      </c>
      <c r="J146" s="160">
        <v>13401.94</v>
      </c>
      <c r="K146" s="159">
        <f>ROUND(E146*J146,2)</f>
        <v>13401.94</v>
      </c>
      <c r="L146" s="159">
        <v>21</v>
      </c>
      <c r="M146" s="159">
        <f>G146*(1+L146/100)</f>
        <v>0</v>
      </c>
      <c r="N146" s="158">
        <v>7.0274999999999999</v>
      </c>
      <c r="O146" s="158">
        <f>ROUND(E146*N146,2)</f>
        <v>7.03</v>
      </c>
      <c r="P146" s="158">
        <v>0</v>
      </c>
      <c r="Q146" s="158">
        <f>ROUND(E146*P146,2)</f>
        <v>0</v>
      </c>
      <c r="R146" s="159"/>
      <c r="S146" s="159" t="s">
        <v>146</v>
      </c>
      <c r="T146" s="159" t="s">
        <v>146</v>
      </c>
      <c r="U146" s="159">
        <v>21.213999999999999</v>
      </c>
      <c r="V146" s="159">
        <f>ROUND(E146*U146,2)</f>
        <v>21.21</v>
      </c>
      <c r="W146" s="159"/>
      <c r="X146" s="159" t="s">
        <v>147</v>
      </c>
      <c r="Y146" s="159" t="s">
        <v>148</v>
      </c>
      <c r="Z146" s="149"/>
      <c r="AA146" s="149"/>
      <c r="AB146" s="149"/>
      <c r="AC146" s="149"/>
      <c r="AD146" s="149"/>
      <c r="AE146" s="149"/>
      <c r="AF146" s="149"/>
      <c r="AG146" s="149" t="s">
        <v>149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2" x14ac:dyDescent="0.2">
      <c r="A147" s="156"/>
      <c r="B147" s="157"/>
      <c r="C147" s="186" t="s">
        <v>293</v>
      </c>
      <c r="D147" s="161"/>
      <c r="E147" s="162">
        <v>1</v>
      </c>
      <c r="F147" s="159"/>
      <c r="G147" s="159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9"/>
      <c r="AA147" s="149"/>
      <c r="AB147" s="149"/>
      <c r="AC147" s="149"/>
      <c r="AD147" s="149"/>
      <c r="AE147" s="149"/>
      <c r="AF147" s="149"/>
      <c r="AG147" s="149" t="s">
        <v>151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x14ac:dyDescent="0.2">
      <c r="A148" s="165" t="s">
        <v>141</v>
      </c>
      <c r="B148" s="166" t="s">
        <v>86</v>
      </c>
      <c r="C148" s="184" t="s">
        <v>87</v>
      </c>
      <c r="D148" s="167"/>
      <c r="E148" s="168"/>
      <c r="F148" s="169"/>
      <c r="G148" s="170">
        <f>SUMIF(AG149:AG152,"&lt;&gt;NOR",G149:G152)</f>
        <v>0</v>
      </c>
      <c r="H148" s="164"/>
      <c r="I148" s="164">
        <f>SUM(I149:I152)</f>
        <v>7233.62</v>
      </c>
      <c r="J148" s="164"/>
      <c r="K148" s="164">
        <f>SUM(K149:K152)</f>
        <v>12212.01</v>
      </c>
      <c r="L148" s="164"/>
      <c r="M148" s="164">
        <f>SUM(M149:M152)</f>
        <v>0</v>
      </c>
      <c r="N148" s="163"/>
      <c r="O148" s="163">
        <f>SUM(O149:O152)</f>
        <v>0.53</v>
      </c>
      <c r="P148" s="163"/>
      <c r="Q148" s="163">
        <f>SUM(Q149:Q152)</f>
        <v>0</v>
      </c>
      <c r="R148" s="164"/>
      <c r="S148" s="164"/>
      <c r="T148" s="164"/>
      <c r="U148" s="164"/>
      <c r="V148" s="164">
        <f>SUM(V149:V152)</f>
        <v>22</v>
      </c>
      <c r="W148" s="164"/>
      <c r="X148" s="164"/>
      <c r="Y148" s="164"/>
      <c r="AG148" t="s">
        <v>142</v>
      </c>
    </row>
    <row r="149" spans="1:60" outlineLevel="1" x14ac:dyDescent="0.2">
      <c r="A149" s="172">
        <v>43</v>
      </c>
      <c r="B149" s="173" t="s">
        <v>294</v>
      </c>
      <c r="C149" s="185" t="s">
        <v>295</v>
      </c>
      <c r="D149" s="174" t="s">
        <v>145</v>
      </c>
      <c r="E149" s="175">
        <v>2.25</v>
      </c>
      <c r="F149" s="176">
        <v>0</v>
      </c>
      <c r="G149" s="177">
        <f>ROUND(E149*F149,2)</f>
        <v>0</v>
      </c>
      <c r="H149" s="160">
        <v>80.150000000000006</v>
      </c>
      <c r="I149" s="159">
        <f>ROUND(E149*H149,2)</f>
        <v>180.34</v>
      </c>
      <c r="J149" s="160">
        <v>144.35</v>
      </c>
      <c r="K149" s="159">
        <f>ROUND(E149*J149,2)</f>
        <v>324.79000000000002</v>
      </c>
      <c r="L149" s="159">
        <v>21</v>
      </c>
      <c r="M149" s="159">
        <f>G149*(1+L149/100)</f>
        <v>0</v>
      </c>
      <c r="N149" s="158">
        <v>5.9199999999999999E-3</v>
      </c>
      <c r="O149" s="158">
        <f>ROUND(E149*N149,2)</f>
        <v>0.01</v>
      </c>
      <c r="P149" s="158">
        <v>0</v>
      </c>
      <c r="Q149" s="158">
        <f>ROUND(E149*P149,2)</f>
        <v>0</v>
      </c>
      <c r="R149" s="159"/>
      <c r="S149" s="159" t="s">
        <v>146</v>
      </c>
      <c r="T149" s="159" t="s">
        <v>146</v>
      </c>
      <c r="U149" s="159">
        <v>0.26</v>
      </c>
      <c r="V149" s="159">
        <f>ROUND(E149*U149,2)</f>
        <v>0.59</v>
      </c>
      <c r="W149" s="159"/>
      <c r="X149" s="159" t="s">
        <v>147</v>
      </c>
      <c r="Y149" s="159" t="s">
        <v>148</v>
      </c>
      <c r="Z149" s="149"/>
      <c r="AA149" s="149"/>
      <c r="AB149" s="149"/>
      <c r="AC149" s="149"/>
      <c r="AD149" s="149"/>
      <c r="AE149" s="149"/>
      <c r="AF149" s="149"/>
      <c r="AG149" s="149" t="s">
        <v>149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2" x14ac:dyDescent="0.2">
      <c r="A150" s="156"/>
      <c r="B150" s="157"/>
      <c r="C150" s="186" t="s">
        <v>296</v>
      </c>
      <c r="D150" s="161"/>
      <c r="E150" s="162">
        <v>2.25</v>
      </c>
      <c r="F150" s="159"/>
      <c r="G150" s="159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59"/>
      <c r="Z150" s="149"/>
      <c r="AA150" s="149"/>
      <c r="AB150" s="149"/>
      <c r="AC150" s="149"/>
      <c r="AD150" s="149"/>
      <c r="AE150" s="149"/>
      <c r="AF150" s="149"/>
      <c r="AG150" s="149" t="s">
        <v>151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72">
        <v>44</v>
      </c>
      <c r="B151" s="173" t="s">
        <v>297</v>
      </c>
      <c r="C151" s="185" t="s">
        <v>298</v>
      </c>
      <c r="D151" s="174" t="s">
        <v>145</v>
      </c>
      <c r="E151" s="175">
        <v>82.35</v>
      </c>
      <c r="F151" s="176">
        <v>0</v>
      </c>
      <c r="G151" s="177">
        <f>ROUND(E151*F151,2)</f>
        <v>0</v>
      </c>
      <c r="H151" s="160">
        <v>85.65</v>
      </c>
      <c r="I151" s="159">
        <f>ROUND(E151*H151,2)</f>
        <v>7053.28</v>
      </c>
      <c r="J151" s="160">
        <v>144.35</v>
      </c>
      <c r="K151" s="159">
        <f>ROUND(E151*J151,2)</f>
        <v>11887.22</v>
      </c>
      <c r="L151" s="159">
        <v>21</v>
      </c>
      <c r="M151" s="159">
        <f>G151*(1+L151/100)</f>
        <v>0</v>
      </c>
      <c r="N151" s="158">
        <v>6.3499999999999997E-3</v>
      </c>
      <c r="O151" s="158">
        <f>ROUND(E151*N151,2)</f>
        <v>0.52</v>
      </c>
      <c r="P151" s="158">
        <v>0</v>
      </c>
      <c r="Q151" s="158">
        <f>ROUND(E151*P151,2)</f>
        <v>0</v>
      </c>
      <c r="R151" s="159"/>
      <c r="S151" s="159" t="s">
        <v>146</v>
      </c>
      <c r="T151" s="159" t="s">
        <v>146</v>
      </c>
      <c r="U151" s="159">
        <v>0.26</v>
      </c>
      <c r="V151" s="159">
        <f>ROUND(E151*U151,2)</f>
        <v>21.41</v>
      </c>
      <c r="W151" s="159"/>
      <c r="X151" s="159" t="s">
        <v>147</v>
      </c>
      <c r="Y151" s="159" t="s">
        <v>148</v>
      </c>
      <c r="Z151" s="149"/>
      <c r="AA151" s="149"/>
      <c r="AB151" s="149"/>
      <c r="AC151" s="149"/>
      <c r="AD151" s="149"/>
      <c r="AE151" s="149"/>
      <c r="AF151" s="149"/>
      <c r="AG151" s="149" t="s">
        <v>149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2" x14ac:dyDescent="0.2">
      <c r="A152" s="156"/>
      <c r="B152" s="157"/>
      <c r="C152" s="186" t="s">
        <v>299</v>
      </c>
      <c r="D152" s="161"/>
      <c r="E152" s="162">
        <v>82.35</v>
      </c>
      <c r="F152" s="159"/>
      <c r="G152" s="159"/>
      <c r="H152" s="159"/>
      <c r="I152" s="159"/>
      <c r="J152" s="159"/>
      <c r="K152" s="159"/>
      <c r="L152" s="159"/>
      <c r="M152" s="159"/>
      <c r="N152" s="158"/>
      <c r="O152" s="158"/>
      <c r="P152" s="158"/>
      <c r="Q152" s="158"/>
      <c r="R152" s="159"/>
      <c r="S152" s="159"/>
      <c r="T152" s="159"/>
      <c r="U152" s="159"/>
      <c r="V152" s="159"/>
      <c r="W152" s="159"/>
      <c r="X152" s="159"/>
      <c r="Y152" s="159"/>
      <c r="Z152" s="149"/>
      <c r="AA152" s="149"/>
      <c r="AB152" s="149"/>
      <c r="AC152" s="149"/>
      <c r="AD152" s="149"/>
      <c r="AE152" s="149"/>
      <c r="AF152" s="149"/>
      <c r="AG152" s="149" t="s">
        <v>151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ht="25.5" x14ac:dyDescent="0.2">
      <c r="A153" s="165" t="s">
        <v>141</v>
      </c>
      <c r="B153" s="166" t="s">
        <v>88</v>
      </c>
      <c r="C153" s="184" t="s">
        <v>89</v>
      </c>
      <c r="D153" s="167"/>
      <c r="E153" s="168"/>
      <c r="F153" s="169"/>
      <c r="G153" s="170">
        <f>SUMIF(AG154:AG166,"&lt;&gt;NOR",G154:G166)</f>
        <v>0</v>
      </c>
      <c r="H153" s="164"/>
      <c r="I153" s="164">
        <f>SUM(I154:I166)</f>
        <v>9564.369999999999</v>
      </c>
      <c r="J153" s="164"/>
      <c r="K153" s="164">
        <f>SUM(K154:K166)</f>
        <v>16569.13</v>
      </c>
      <c r="L153" s="164"/>
      <c r="M153" s="164">
        <f>SUM(M154:M166)</f>
        <v>0</v>
      </c>
      <c r="N153" s="163"/>
      <c r="O153" s="163">
        <f>SUM(O154:O166)</f>
        <v>0.06</v>
      </c>
      <c r="P153" s="163"/>
      <c r="Q153" s="163">
        <f>SUM(Q154:Q166)</f>
        <v>0</v>
      </c>
      <c r="R153" s="164"/>
      <c r="S153" s="164"/>
      <c r="T153" s="164"/>
      <c r="U153" s="164"/>
      <c r="V153" s="164">
        <f>SUM(V154:V166)</f>
        <v>26.27</v>
      </c>
      <c r="W153" s="164"/>
      <c r="X153" s="164"/>
      <c r="Y153" s="164"/>
      <c r="AG153" t="s">
        <v>142</v>
      </c>
    </row>
    <row r="154" spans="1:60" outlineLevel="1" x14ac:dyDescent="0.2">
      <c r="A154" s="172">
        <v>45</v>
      </c>
      <c r="B154" s="173" t="s">
        <v>300</v>
      </c>
      <c r="C154" s="185" t="s">
        <v>301</v>
      </c>
      <c r="D154" s="174" t="s">
        <v>292</v>
      </c>
      <c r="E154" s="175">
        <v>3</v>
      </c>
      <c r="F154" s="176">
        <v>0</v>
      </c>
      <c r="G154" s="177">
        <f>ROUND(E154*F154,2)</f>
        <v>0</v>
      </c>
      <c r="H154" s="160">
        <v>14.63</v>
      </c>
      <c r="I154" s="159">
        <f>ROUND(E154*H154,2)</f>
        <v>43.89</v>
      </c>
      <c r="J154" s="160">
        <v>161.37</v>
      </c>
      <c r="K154" s="159">
        <f>ROUND(E154*J154,2)</f>
        <v>484.11</v>
      </c>
      <c r="L154" s="159">
        <v>21</v>
      </c>
      <c r="M154" s="159">
        <f>G154*(1+L154/100)</f>
        <v>0</v>
      </c>
      <c r="N154" s="158">
        <v>1.17E-2</v>
      </c>
      <c r="O154" s="158">
        <f>ROUND(E154*N154,2)</f>
        <v>0.04</v>
      </c>
      <c r="P154" s="158">
        <v>0</v>
      </c>
      <c r="Q154" s="158">
        <f>ROUND(E154*P154,2)</f>
        <v>0</v>
      </c>
      <c r="R154" s="159"/>
      <c r="S154" s="159" t="s">
        <v>146</v>
      </c>
      <c r="T154" s="159" t="s">
        <v>146</v>
      </c>
      <c r="U154" s="159">
        <v>0.28999999999999998</v>
      </c>
      <c r="V154" s="159">
        <f>ROUND(E154*U154,2)</f>
        <v>0.87</v>
      </c>
      <c r="W154" s="159"/>
      <c r="X154" s="159" t="s">
        <v>147</v>
      </c>
      <c r="Y154" s="159" t="s">
        <v>148</v>
      </c>
      <c r="Z154" s="149"/>
      <c r="AA154" s="149"/>
      <c r="AB154" s="149"/>
      <c r="AC154" s="149"/>
      <c r="AD154" s="149"/>
      <c r="AE154" s="149"/>
      <c r="AF154" s="149"/>
      <c r="AG154" s="149" t="s">
        <v>149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2" x14ac:dyDescent="0.2">
      <c r="A155" s="156"/>
      <c r="B155" s="157"/>
      <c r="C155" s="186" t="s">
        <v>302</v>
      </c>
      <c r="D155" s="161"/>
      <c r="E155" s="162">
        <v>2</v>
      </c>
      <c r="F155" s="159"/>
      <c r="G155" s="159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59"/>
      <c r="Z155" s="149"/>
      <c r="AA155" s="149"/>
      <c r="AB155" s="149"/>
      <c r="AC155" s="149"/>
      <c r="AD155" s="149"/>
      <c r="AE155" s="149"/>
      <c r="AF155" s="149"/>
      <c r="AG155" s="149" t="s">
        <v>151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3" x14ac:dyDescent="0.2">
      <c r="A156" s="156"/>
      <c r="B156" s="157"/>
      <c r="C156" s="186" t="s">
        <v>303</v>
      </c>
      <c r="D156" s="161"/>
      <c r="E156" s="162">
        <v>1</v>
      </c>
      <c r="F156" s="159"/>
      <c r="G156" s="159"/>
      <c r="H156" s="159"/>
      <c r="I156" s="159"/>
      <c r="J156" s="159"/>
      <c r="K156" s="159"/>
      <c r="L156" s="159"/>
      <c r="M156" s="159"/>
      <c r="N156" s="158"/>
      <c r="O156" s="158"/>
      <c r="P156" s="158"/>
      <c r="Q156" s="158"/>
      <c r="R156" s="159"/>
      <c r="S156" s="159"/>
      <c r="T156" s="159"/>
      <c r="U156" s="159"/>
      <c r="V156" s="159"/>
      <c r="W156" s="159"/>
      <c r="X156" s="159"/>
      <c r="Y156" s="159"/>
      <c r="Z156" s="149"/>
      <c r="AA156" s="149"/>
      <c r="AB156" s="149"/>
      <c r="AC156" s="149"/>
      <c r="AD156" s="149"/>
      <c r="AE156" s="149"/>
      <c r="AF156" s="149"/>
      <c r="AG156" s="149" t="s">
        <v>151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72">
        <v>46</v>
      </c>
      <c r="B157" s="173" t="s">
        <v>304</v>
      </c>
      <c r="C157" s="185" t="s">
        <v>305</v>
      </c>
      <c r="D157" s="174" t="s">
        <v>292</v>
      </c>
      <c r="E157" s="175">
        <v>1</v>
      </c>
      <c r="F157" s="176">
        <v>0</v>
      </c>
      <c r="G157" s="177">
        <f>ROUND(E157*F157,2)</f>
        <v>0</v>
      </c>
      <c r="H157" s="160">
        <v>20.48</v>
      </c>
      <c r="I157" s="159">
        <f>ROUND(E157*H157,2)</f>
        <v>20.48</v>
      </c>
      <c r="J157" s="160">
        <v>222.52</v>
      </c>
      <c r="K157" s="159">
        <f>ROUND(E157*J157,2)</f>
        <v>222.52</v>
      </c>
      <c r="L157" s="159">
        <v>21</v>
      </c>
      <c r="M157" s="159">
        <f>G157*(1+L157/100)</f>
        <v>0</v>
      </c>
      <c r="N157" s="158">
        <v>1.6379999999999999E-2</v>
      </c>
      <c r="O157" s="158">
        <f>ROUND(E157*N157,2)</f>
        <v>0.02</v>
      </c>
      <c r="P157" s="158">
        <v>0</v>
      </c>
      <c r="Q157" s="158">
        <f>ROUND(E157*P157,2)</f>
        <v>0</v>
      </c>
      <c r="R157" s="159"/>
      <c r="S157" s="159" t="s">
        <v>146</v>
      </c>
      <c r="T157" s="159" t="s">
        <v>146</v>
      </c>
      <c r="U157" s="159">
        <v>0.4</v>
      </c>
      <c r="V157" s="159">
        <f>ROUND(E157*U157,2)</f>
        <v>0.4</v>
      </c>
      <c r="W157" s="159"/>
      <c r="X157" s="159" t="s">
        <v>147</v>
      </c>
      <c r="Y157" s="159" t="s">
        <v>148</v>
      </c>
      <c r="Z157" s="149"/>
      <c r="AA157" s="149"/>
      <c r="AB157" s="149"/>
      <c r="AC157" s="149"/>
      <c r="AD157" s="149"/>
      <c r="AE157" s="149"/>
      <c r="AF157" s="149"/>
      <c r="AG157" s="149" t="s">
        <v>149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2" x14ac:dyDescent="0.2">
      <c r="A158" s="156"/>
      <c r="B158" s="157"/>
      <c r="C158" s="186" t="s">
        <v>306</v>
      </c>
      <c r="D158" s="161"/>
      <c r="E158" s="162">
        <v>1</v>
      </c>
      <c r="F158" s="159"/>
      <c r="G158" s="159"/>
      <c r="H158" s="159"/>
      <c r="I158" s="159"/>
      <c r="J158" s="159"/>
      <c r="K158" s="159"/>
      <c r="L158" s="159"/>
      <c r="M158" s="159"/>
      <c r="N158" s="158"/>
      <c r="O158" s="158"/>
      <c r="P158" s="158"/>
      <c r="Q158" s="158"/>
      <c r="R158" s="159"/>
      <c r="S158" s="159"/>
      <c r="T158" s="159"/>
      <c r="U158" s="159"/>
      <c r="V158" s="159"/>
      <c r="W158" s="159"/>
      <c r="X158" s="159"/>
      <c r="Y158" s="159"/>
      <c r="Z158" s="149"/>
      <c r="AA158" s="149"/>
      <c r="AB158" s="149"/>
      <c r="AC158" s="149"/>
      <c r="AD158" s="149"/>
      <c r="AE158" s="149"/>
      <c r="AF158" s="149"/>
      <c r="AG158" s="149" t="s">
        <v>151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72">
        <v>47</v>
      </c>
      <c r="B159" s="173" t="s">
        <v>307</v>
      </c>
      <c r="C159" s="185" t="s">
        <v>308</v>
      </c>
      <c r="D159" s="174" t="s">
        <v>292</v>
      </c>
      <c r="E159" s="175">
        <v>6</v>
      </c>
      <c r="F159" s="176">
        <v>0</v>
      </c>
      <c r="G159" s="177">
        <f>ROUND(E159*F159,2)</f>
        <v>0</v>
      </c>
      <c r="H159" s="160">
        <v>0</v>
      </c>
      <c r="I159" s="159">
        <f>ROUND(E159*H159,2)</f>
        <v>0</v>
      </c>
      <c r="J159" s="160">
        <v>650</v>
      </c>
      <c r="K159" s="159">
        <f>ROUND(E159*J159,2)</f>
        <v>3900</v>
      </c>
      <c r="L159" s="159">
        <v>21</v>
      </c>
      <c r="M159" s="159">
        <f>G159*(1+L159/100)</f>
        <v>0</v>
      </c>
      <c r="N159" s="158">
        <v>0</v>
      </c>
      <c r="O159" s="158">
        <f>ROUND(E159*N159,2)</f>
        <v>0</v>
      </c>
      <c r="P159" s="158">
        <v>0</v>
      </c>
      <c r="Q159" s="158">
        <f>ROUND(E159*P159,2)</f>
        <v>0</v>
      </c>
      <c r="R159" s="159"/>
      <c r="S159" s="159" t="s">
        <v>177</v>
      </c>
      <c r="T159" s="159" t="s">
        <v>215</v>
      </c>
      <c r="U159" s="159">
        <v>0</v>
      </c>
      <c r="V159" s="159">
        <f>ROUND(E159*U159,2)</f>
        <v>0</v>
      </c>
      <c r="W159" s="159"/>
      <c r="X159" s="159" t="s">
        <v>147</v>
      </c>
      <c r="Y159" s="159" t="s">
        <v>148</v>
      </c>
      <c r="Z159" s="149"/>
      <c r="AA159" s="149"/>
      <c r="AB159" s="149"/>
      <c r="AC159" s="149"/>
      <c r="AD159" s="149"/>
      <c r="AE159" s="149"/>
      <c r="AF159" s="149"/>
      <c r="AG159" s="149" t="s">
        <v>149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2" x14ac:dyDescent="0.2">
      <c r="A160" s="156"/>
      <c r="B160" s="157"/>
      <c r="C160" s="186" t="s">
        <v>74</v>
      </c>
      <c r="D160" s="161"/>
      <c r="E160" s="162">
        <v>6</v>
      </c>
      <c r="F160" s="159"/>
      <c r="G160" s="159"/>
      <c r="H160" s="159"/>
      <c r="I160" s="159"/>
      <c r="J160" s="159"/>
      <c r="K160" s="159"/>
      <c r="L160" s="159"/>
      <c r="M160" s="159"/>
      <c r="N160" s="158"/>
      <c r="O160" s="158"/>
      <c r="P160" s="158"/>
      <c r="Q160" s="158"/>
      <c r="R160" s="159"/>
      <c r="S160" s="159"/>
      <c r="T160" s="159"/>
      <c r="U160" s="159"/>
      <c r="V160" s="159"/>
      <c r="W160" s="159"/>
      <c r="X160" s="159"/>
      <c r="Y160" s="159"/>
      <c r="Z160" s="149"/>
      <c r="AA160" s="149"/>
      <c r="AB160" s="149"/>
      <c r="AC160" s="149"/>
      <c r="AD160" s="149"/>
      <c r="AE160" s="149"/>
      <c r="AF160" s="149"/>
      <c r="AG160" s="149" t="s">
        <v>151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72">
        <v>48</v>
      </c>
      <c r="B161" s="173" t="s">
        <v>309</v>
      </c>
      <c r="C161" s="185" t="s">
        <v>310</v>
      </c>
      <c r="D161" s="174" t="s">
        <v>311</v>
      </c>
      <c r="E161" s="175">
        <v>25</v>
      </c>
      <c r="F161" s="176">
        <v>0</v>
      </c>
      <c r="G161" s="177">
        <f>ROUND(E161*F161,2)</f>
        <v>0</v>
      </c>
      <c r="H161" s="160">
        <v>0</v>
      </c>
      <c r="I161" s="159">
        <f>ROUND(E161*H161,2)</f>
        <v>0</v>
      </c>
      <c r="J161" s="160">
        <v>478.5</v>
      </c>
      <c r="K161" s="159">
        <f>ROUND(E161*J161,2)</f>
        <v>11962.5</v>
      </c>
      <c r="L161" s="159">
        <v>21</v>
      </c>
      <c r="M161" s="159">
        <f>G161*(1+L161/100)</f>
        <v>0</v>
      </c>
      <c r="N161" s="158">
        <v>0</v>
      </c>
      <c r="O161" s="158">
        <f>ROUND(E161*N161,2)</f>
        <v>0</v>
      </c>
      <c r="P161" s="158">
        <v>0</v>
      </c>
      <c r="Q161" s="158">
        <f>ROUND(E161*P161,2)</f>
        <v>0</v>
      </c>
      <c r="R161" s="159" t="s">
        <v>312</v>
      </c>
      <c r="S161" s="159" t="s">
        <v>146</v>
      </c>
      <c r="T161" s="159" t="s">
        <v>146</v>
      </c>
      <c r="U161" s="159">
        <v>1</v>
      </c>
      <c r="V161" s="159">
        <f>ROUND(E161*U161,2)</f>
        <v>25</v>
      </c>
      <c r="W161" s="159"/>
      <c r="X161" s="159" t="s">
        <v>313</v>
      </c>
      <c r="Y161" s="159" t="s">
        <v>148</v>
      </c>
      <c r="Z161" s="149"/>
      <c r="AA161" s="149"/>
      <c r="AB161" s="149"/>
      <c r="AC161" s="149"/>
      <c r="AD161" s="149"/>
      <c r="AE161" s="149"/>
      <c r="AF161" s="149"/>
      <c r="AG161" s="149" t="s">
        <v>314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2" x14ac:dyDescent="0.2">
      <c r="A162" s="156"/>
      <c r="B162" s="157"/>
      <c r="C162" s="186" t="s">
        <v>315</v>
      </c>
      <c r="D162" s="161"/>
      <c r="E162" s="162">
        <v>10</v>
      </c>
      <c r="F162" s="159"/>
      <c r="G162" s="159"/>
      <c r="H162" s="159"/>
      <c r="I162" s="159"/>
      <c r="J162" s="159"/>
      <c r="K162" s="159"/>
      <c r="L162" s="159"/>
      <c r="M162" s="159"/>
      <c r="N162" s="158"/>
      <c r="O162" s="158"/>
      <c r="P162" s="158"/>
      <c r="Q162" s="158"/>
      <c r="R162" s="159"/>
      <c r="S162" s="159"/>
      <c r="T162" s="159"/>
      <c r="U162" s="159"/>
      <c r="V162" s="159"/>
      <c r="W162" s="159"/>
      <c r="X162" s="159"/>
      <c r="Y162" s="159"/>
      <c r="Z162" s="149"/>
      <c r="AA162" s="149"/>
      <c r="AB162" s="149"/>
      <c r="AC162" s="149"/>
      <c r="AD162" s="149"/>
      <c r="AE162" s="149"/>
      <c r="AF162" s="149"/>
      <c r="AG162" s="149" t="s">
        <v>151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3" x14ac:dyDescent="0.2">
      <c r="A163" s="156"/>
      <c r="B163" s="157"/>
      <c r="C163" s="186" t="s">
        <v>316</v>
      </c>
      <c r="D163" s="161"/>
      <c r="E163" s="162">
        <v>15</v>
      </c>
      <c r="F163" s="159"/>
      <c r="G163" s="159"/>
      <c r="H163" s="159"/>
      <c r="I163" s="159"/>
      <c r="J163" s="159"/>
      <c r="K163" s="159"/>
      <c r="L163" s="159"/>
      <c r="M163" s="159"/>
      <c r="N163" s="158"/>
      <c r="O163" s="158"/>
      <c r="P163" s="158"/>
      <c r="Q163" s="158"/>
      <c r="R163" s="159"/>
      <c r="S163" s="159"/>
      <c r="T163" s="159"/>
      <c r="U163" s="159"/>
      <c r="V163" s="159"/>
      <c r="W163" s="159"/>
      <c r="X163" s="159"/>
      <c r="Y163" s="159"/>
      <c r="Z163" s="149"/>
      <c r="AA163" s="149"/>
      <c r="AB163" s="149"/>
      <c r="AC163" s="149"/>
      <c r="AD163" s="149"/>
      <c r="AE163" s="149"/>
      <c r="AF163" s="149"/>
      <c r="AG163" s="149" t="s">
        <v>151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78">
        <v>49</v>
      </c>
      <c r="B164" s="179" t="s">
        <v>317</v>
      </c>
      <c r="C164" s="187" t="s">
        <v>318</v>
      </c>
      <c r="D164" s="180" t="s">
        <v>292</v>
      </c>
      <c r="E164" s="181">
        <v>1</v>
      </c>
      <c r="F164" s="182">
        <v>0</v>
      </c>
      <c r="G164" s="183">
        <f>ROUND(E164*F164,2)</f>
        <v>0</v>
      </c>
      <c r="H164" s="160">
        <v>2500</v>
      </c>
      <c r="I164" s="159">
        <f>ROUND(E164*H164,2)</f>
        <v>2500</v>
      </c>
      <c r="J164" s="160">
        <v>0</v>
      </c>
      <c r="K164" s="159">
        <f>ROUND(E164*J164,2)</f>
        <v>0</v>
      </c>
      <c r="L164" s="159">
        <v>21</v>
      </c>
      <c r="M164" s="159">
        <f>G164*(1+L164/100)</f>
        <v>0</v>
      </c>
      <c r="N164" s="158">
        <v>0</v>
      </c>
      <c r="O164" s="158">
        <f>ROUND(E164*N164,2)</f>
        <v>0</v>
      </c>
      <c r="P164" s="158">
        <v>0</v>
      </c>
      <c r="Q164" s="158">
        <f>ROUND(E164*P164,2)</f>
        <v>0</v>
      </c>
      <c r="R164" s="159"/>
      <c r="S164" s="159" t="s">
        <v>177</v>
      </c>
      <c r="T164" s="159" t="s">
        <v>215</v>
      </c>
      <c r="U164" s="159">
        <v>0</v>
      </c>
      <c r="V164" s="159">
        <f>ROUND(E164*U164,2)</f>
        <v>0</v>
      </c>
      <c r="W164" s="159"/>
      <c r="X164" s="159" t="s">
        <v>319</v>
      </c>
      <c r="Y164" s="159" t="s">
        <v>148</v>
      </c>
      <c r="Z164" s="149"/>
      <c r="AA164" s="149"/>
      <c r="AB164" s="149"/>
      <c r="AC164" s="149"/>
      <c r="AD164" s="149"/>
      <c r="AE164" s="149"/>
      <c r="AF164" s="149"/>
      <c r="AG164" s="149" t="s">
        <v>320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78">
        <v>50</v>
      </c>
      <c r="B165" s="179" t="s">
        <v>321</v>
      </c>
      <c r="C165" s="187" t="s">
        <v>322</v>
      </c>
      <c r="D165" s="180" t="s">
        <v>292</v>
      </c>
      <c r="E165" s="181">
        <v>1</v>
      </c>
      <c r="F165" s="182">
        <v>0</v>
      </c>
      <c r="G165" s="183">
        <f>ROUND(E165*F165,2)</f>
        <v>0</v>
      </c>
      <c r="H165" s="160">
        <v>1500</v>
      </c>
      <c r="I165" s="159">
        <f>ROUND(E165*H165,2)</f>
        <v>1500</v>
      </c>
      <c r="J165" s="160">
        <v>0</v>
      </c>
      <c r="K165" s="159">
        <f>ROUND(E165*J165,2)</f>
        <v>0</v>
      </c>
      <c r="L165" s="159">
        <v>21</v>
      </c>
      <c r="M165" s="159">
        <f>G165*(1+L165/100)</f>
        <v>0</v>
      </c>
      <c r="N165" s="158">
        <v>0</v>
      </c>
      <c r="O165" s="158">
        <f>ROUND(E165*N165,2)</f>
        <v>0</v>
      </c>
      <c r="P165" s="158">
        <v>0</v>
      </c>
      <c r="Q165" s="158">
        <f>ROUND(E165*P165,2)</f>
        <v>0</v>
      </c>
      <c r="R165" s="159"/>
      <c r="S165" s="159" t="s">
        <v>177</v>
      </c>
      <c r="T165" s="159" t="s">
        <v>215</v>
      </c>
      <c r="U165" s="159">
        <v>0</v>
      </c>
      <c r="V165" s="159">
        <f>ROUND(E165*U165,2)</f>
        <v>0</v>
      </c>
      <c r="W165" s="159"/>
      <c r="X165" s="159" t="s">
        <v>319</v>
      </c>
      <c r="Y165" s="159" t="s">
        <v>148</v>
      </c>
      <c r="Z165" s="149"/>
      <c r="AA165" s="149"/>
      <c r="AB165" s="149"/>
      <c r="AC165" s="149"/>
      <c r="AD165" s="149"/>
      <c r="AE165" s="149"/>
      <c r="AF165" s="149"/>
      <c r="AG165" s="149" t="s">
        <v>320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78">
        <v>51</v>
      </c>
      <c r="B166" s="179" t="s">
        <v>323</v>
      </c>
      <c r="C166" s="187" t="s">
        <v>324</v>
      </c>
      <c r="D166" s="180" t="s">
        <v>292</v>
      </c>
      <c r="E166" s="181">
        <v>1</v>
      </c>
      <c r="F166" s="182">
        <v>0</v>
      </c>
      <c r="G166" s="183">
        <f>ROUND(E166*F166,2)</f>
        <v>0</v>
      </c>
      <c r="H166" s="160">
        <v>5500</v>
      </c>
      <c r="I166" s="159">
        <f>ROUND(E166*H166,2)</f>
        <v>5500</v>
      </c>
      <c r="J166" s="160">
        <v>0</v>
      </c>
      <c r="K166" s="159">
        <f>ROUND(E166*J166,2)</f>
        <v>0</v>
      </c>
      <c r="L166" s="159">
        <v>21</v>
      </c>
      <c r="M166" s="159">
        <f>G166*(1+L166/100)</f>
        <v>0</v>
      </c>
      <c r="N166" s="158">
        <v>0</v>
      </c>
      <c r="O166" s="158">
        <f>ROUND(E166*N166,2)</f>
        <v>0</v>
      </c>
      <c r="P166" s="158">
        <v>0</v>
      </c>
      <c r="Q166" s="158">
        <f>ROUND(E166*P166,2)</f>
        <v>0</v>
      </c>
      <c r="R166" s="159"/>
      <c r="S166" s="159" t="s">
        <v>177</v>
      </c>
      <c r="T166" s="159" t="s">
        <v>215</v>
      </c>
      <c r="U166" s="159">
        <v>0</v>
      </c>
      <c r="V166" s="159">
        <f>ROUND(E166*U166,2)</f>
        <v>0</v>
      </c>
      <c r="W166" s="159"/>
      <c r="X166" s="159" t="s">
        <v>319</v>
      </c>
      <c r="Y166" s="159" t="s">
        <v>148</v>
      </c>
      <c r="Z166" s="149"/>
      <c r="AA166" s="149"/>
      <c r="AB166" s="149"/>
      <c r="AC166" s="149"/>
      <c r="AD166" s="149"/>
      <c r="AE166" s="149"/>
      <c r="AF166" s="149"/>
      <c r="AG166" s="149" t="s">
        <v>320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x14ac:dyDescent="0.2">
      <c r="A167" s="165" t="s">
        <v>141</v>
      </c>
      <c r="B167" s="166" t="s">
        <v>90</v>
      </c>
      <c r="C167" s="184" t="s">
        <v>91</v>
      </c>
      <c r="D167" s="167"/>
      <c r="E167" s="168"/>
      <c r="F167" s="169"/>
      <c r="G167" s="170">
        <f>SUMIF(AG168:AG191,"&lt;&gt;NOR",G168:G191)</f>
        <v>0</v>
      </c>
      <c r="H167" s="164"/>
      <c r="I167" s="164">
        <f>SUM(I168:I191)</f>
        <v>34.58</v>
      </c>
      <c r="J167" s="164"/>
      <c r="K167" s="164">
        <f>SUM(K168:K191)</f>
        <v>38730.47</v>
      </c>
      <c r="L167" s="164"/>
      <c r="M167" s="164">
        <f>SUM(M168:M191)</f>
        <v>0</v>
      </c>
      <c r="N167" s="163"/>
      <c r="O167" s="163">
        <f>SUM(O168:O191)</f>
        <v>0</v>
      </c>
      <c r="P167" s="163"/>
      <c r="Q167" s="163">
        <f>SUM(Q168:Q191)</f>
        <v>16.36</v>
      </c>
      <c r="R167" s="164"/>
      <c r="S167" s="164"/>
      <c r="T167" s="164"/>
      <c r="U167" s="164"/>
      <c r="V167" s="164">
        <f>SUM(V168:V191)</f>
        <v>57.11</v>
      </c>
      <c r="W167" s="164"/>
      <c r="X167" s="164"/>
      <c r="Y167" s="164"/>
      <c r="AG167" t="s">
        <v>142</v>
      </c>
    </row>
    <row r="168" spans="1:60" ht="22.5" outlineLevel="1" x14ac:dyDescent="0.2">
      <c r="A168" s="172">
        <v>52</v>
      </c>
      <c r="B168" s="173" t="s">
        <v>325</v>
      </c>
      <c r="C168" s="185" t="s">
        <v>326</v>
      </c>
      <c r="D168" s="174" t="s">
        <v>154</v>
      </c>
      <c r="E168" s="175">
        <v>7.0000000000000007E-2</v>
      </c>
      <c r="F168" s="176">
        <v>0</v>
      </c>
      <c r="G168" s="177">
        <f>ROUND(E168*F168,2)</f>
        <v>0</v>
      </c>
      <c r="H168" s="160">
        <v>0</v>
      </c>
      <c r="I168" s="159">
        <f>ROUND(E168*H168,2)</f>
        <v>0</v>
      </c>
      <c r="J168" s="160">
        <v>6815</v>
      </c>
      <c r="K168" s="159">
        <f>ROUND(E168*J168,2)</f>
        <v>477.05</v>
      </c>
      <c r="L168" s="159">
        <v>21</v>
      </c>
      <c r="M168" s="159">
        <f>G168*(1+L168/100)</f>
        <v>0</v>
      </c>
      <c r="N168" s="158">
        <v>0</v>
      </c>
      <c r="O168" s="158">
        <f>ROUND(E168*N168,2)</f>
        <v>0</v>
      </c>
      <c r="P168" s="158">
        <v>2.2000000000000002</v>
      </c>
      <c r="Q168" s="158">
        <f>ROUND(E168*P168,2)</f>
        <v>0.15</v>
      </c>
      <c r="R168" s="159"/>
      <c r="S168" s="159" t="s">
        <v>146</v>
      </c>
      <c r="T168" s="159" t="s">
        <v>146</v>
      </c>
      <c r="U168" s="159">
        <v>14.85</v>
      </c>
      <c r="V168" s="159">
        <f>ROUND(E168*U168,2)</f>
        <v>1.04</v>
      </c>
      <c r="W168" s="159"/>
      <c r="X168" s="159" t="s">
        <v>147</v>
      </c>
      <c r="Y168" s="159" t="s">
        <v>148</v>
      </c>
      <c r="Z168" s="149"/>
      <c r="AA168" s="149"/>
      <c r="AB168" s="149"/>
      <c r="AC168" s="149"/>
      <c r="AD168" s="149"/>
      <c r="AE168" s="149"/>
      <c r="AF168" s="149"/>
      <c r="AG168" s="149" t="s">
        <v>149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2" x14ac:dyDescent="0.2">
      <c r="A169" s="156"/>
      <c r="B169" s="157"/>
      <c r="C169" s="186" t="s">
        <v>327</v>
      </c>
      <c r="D169" s="161"/>
      <c r="E169" s="162">
        <v>7.0000000000000007E-2</v>
      </c>
      <c r="F169" s="159"/>
      <c r="G169" s="159"/>
      <c r="H169" s="159"/>
      <c r="I169" s="159"/>
      <c r="J169" s="159"/>
      <c r="K169" s="159"/>
      <c r="L169" s="159"/>
      <c r="M169" s="159"/>
      <c r="N169" s="158"/>
      <c r="O169" s="158"/>
      <c r="P169" s="158"/>
      <c r="Q169" s="158"/>
      <c r="R169" s="159"/>
      <c r="S169" s="159"/>
      <c r="T169" s="159"/>
      <c r="U169" s="159"/>
      <c r="V169" s="159"/>
      <c r="W169" s="159"/>
      <c r="X169" s="159"/>
      <c r="Y169" s="159"/>
      <c r="Z169" s="149"/>
      <c r="AA169" s="149"/>
      <c r="AB169" s="149"/>
      <c r="AC169" s="149"/>
      <c r="AD169" s="149"/>
      <c r="AE169" s="149"/>
      <c r="AF169" s="149"/>
      <c r="AG169" s="149" t="s">
        <v>151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72">
        <v>53</v>
      </c>
      <c r="B170" s="173" t="s">
        <v>328</v>
      </c>
      <c r="C170" s="185" t="s">
        <v>329</v>
      </c>
      <c r="D170" s="174" t="s">
        <v>145</v>
      </c>
      <c r="E170" s="175">
        <v>3.5</v>
      </c>
      <c r="F170" s="176">
        <v>0</v>
      </c>
      <c r="G170" s="177">
        <f>ROUND(E170*F170,2)</f>
        <v>0</v>
      </c>
      <c r="H170" s="160">
        <v>0</v>
      </c>
      <c r="I170" s="159">
        <f>ROUND(E170*H170,2)</f>
        <v>0</v>
      </c>
      <c r="J170" s="160">
        <v>211</v>
      </c>
      <c r="K170" s="159">
        <f>ROUND(E170*J170,2)</f>
        <v>738.5</v>
      </c>
      <c r="L170" s="159">
        <v>21</v>
      </c>
      <c r="M170" s="159">
        <f>G170*(1+L170/100)</f>
        <v>0</v>
      </c>
      <c r="N170" s="158">
        <v>0</v>
      </c>
      <c r="O170" s="158">
        <f>ROUND(E170*N170,2)</f>
        <v>0</v>
      </c>
      <c r="P170" s="158">
        <v>7.0000000000000007E-2</v>
      </c>
      <c r="Q170" s="158">
        <f>ROUND(E170*P170,2)</f>
        <v>0.25</v>
      </c>
      <c r="R170" s="159"/>
      <c r="S170" s="159" t="s">
        <v>146</v>
      </c>
      <c r="T170" s="159" t="s">
        <v>146</v>
      </c>
      <c r="U170" s="159">
        <v>0.42</v>
      </c>
      <c r="V170" s="159">
        <f>ROUND(E170*U170,2)</f>
        <v>1.47</v>
      </c>
      <c r="W170" s="159"/>
      <c r="X170" s="159" t="s">
        <v>147</v>
      </c>
      <c r="Y170" s="159" t="s">
        <v>148</v>
      </c>
      <c r="Z170" s="149"/>
      <c r="AA170" s="149"/>
      <c r="AB170" s="149"/>
      <c r="AC170" s="149"/>
      <c r="AD170" s="149"/>
      <c r="AE170" s="149"/>
      <c r="AF170" s="149"/>
      <c r="AG170" s="149" t="s">
        <v>149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2" x14ac:dyDescent="0.2">
      <c r="A171" s="156"/>
      <c r="B171" s="157"/>
      <c r="C171" s="186" t="s">
        <v>330</v>
      </c>
      <c r="D171" s="161"/>
      <c r="E171" s="162">
        <v>3.5</v>
      </c>
      <c r="F171" s="159"/>
      <c r="G171" s="159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59"/>
      <c r="Z171" s="149"/>
      <c r="AA171" s="149"/>
      <c r="AB171" s="149"/>
      <c r="AC171" s="149"/>
      <c r="AD171" s="149"/>
      <c r="AE171" s="149"/>
      <c r="AF171" s="149"/>
      <c r="AG171" s="149" t="s">
        <v>151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ht="22.5" outlineLevel="1" x14ac:dyDescent="0.2">
      <c r="A172" s="172">
        <v>54</v>
      </c>
      <c r="B172" s="173" t="s">
        <v>331</v>
      </c>
      <c r="C172" s="185" t="s">
        <v>332</v>
      </c>
      <c r="D172" s="174" t="s">
        <v>292</v>
      </c>
      <c r="E172" s="175">
        <v>1</v>
      </c>
      <c r="F172" s="176">
        <v>0</v>
      </c>
      <c r="G172" s="177">
        <f>ROUND(E172*F172,2)</f>
        <v>0</v>
      </c>
      <c r="H172" s="160">
        <v>0</v>
      </c>
      <c r="I172" s="159">
        <f>ROUND(E172*H172,2)</f>
        <v>0</v>
      </c>
      <c r="J172" s="160">
        <v>13.8</v>
      </c>
      <c r="K172" s="159">
        <f>ROUND(E172*J172,2)</f>
        <v>13.8</v>
      </c>
      <c r="L172" s="159">
        <v>21</v>
      </c>
      <c r="M172" s="159">
        <f>G172*(1+L172/100)</f>
        <v>0</v>
      </c>
      <c r="N172" s="158">
        <v>0</v>
      </c>
      <c r="O172" s="158">
        <f>ROUND(E172*N172,2)</f>
        <v>0</v>
      </c>
      <c r="P172" s="158">
        <v>0</v>
      </c>
      <c r="Q172" s="158">
        <f>ROUND(E172*P172,2)</f>
        <v>0</v>
      </c>
      <c r="R172" s="159"/>
      <c r="S172" s="159" t="s">
        <v>146</v>
      </c>
      <c r="T172" s="159" t="s">
        <v>146</v>
      </c>
      <c r="U172" s="159">
        <v>0.03</v>
      </c>
      <c r="V172" s="159">
        <f>ROUND(E172*U172,2)</f>
        <v>0.03</v>
      </c>
      <c r="W172" s="159"/>
      <c r="X172" s="159" t="s">
        <v>147</v>
      </c>
      <c r="Y172" s="159" t="s">
        <v>148</v>
      </c>
      <c r="Z172" s="149"/>
      <c r="AA172" s="149"/>
      <c r="AB172" s="149"/>
      <c r="AC172" s="149"/>
      <c r="AD172" s="149"/>
      <c r="AE172" s="149"/>
      <c r="AF172" s="149"/>
      <c r="AG172" s="149" t="s">
        <v>149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2" x14ac:dyDescent="0.2">
      <c r="A173" s="156"/>
      <c r="B173" s="157"/>
      <c r="C173" s="186" t="s">
        <v>68</v>
      </c>
      <c r="D173" s="161"/>
      <c r="E173" s="162">
        <v>1</v>
      </c>
      <c r="F173" s="159"/>
      <c r="G173" s="159"/>
      <c r="H173" s="159"/>
      <c r="I173" s="159"/>
      <c r="J173" s="159"/>
      <c r="K173" s="159"/>
      <c r="L173" s="159"/>
      <c r="M173" s="159"/>
      <c r="N173" s="158"/>
      <c r="O173" s="158"/>
      <c r="P173" s="158"/>
      <c r="Q173" s="158"/>
      <c r="R173" s="159"/>
      <c r="S173" s="159"/>
      <c r="T173" s="159"/>
      <c r="U173" s="159"/>
      <c r="V173" s="159"/>
      <c r="W173" s="159"/>
      <c r="X173" s="159"/>
      <c r="Y173" s="159"/>
      <c r="Z173" s="149"/>
      <c r="AA173" s="149"/>
      <c r="AB173" s="149"/>
      <c r="AC173" s="149"/>
      <c r="AD173" s="149"/>
      <c r="AE173" s="149"/>
      <c r="AF173" s="149"/>
      <c r="AG173" s="149" t="s">
        <v>151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72">
        <v>55</v>
      </c>
      <c r="B174" s="173" t="s">
        <v>333</v>
      </c>
      <c r="C174" s="185" t="s">
        <v>334</v>
      </c>
      <c r="D174" s="174" t="s">
        <v>145</v>
      </c>
      <c r="E174" s="175">
        <v>0.54</v>
      </c>
      <c r="F174" s="176">
        <v>0</v>
      </c>
      <c r="G174" s="177">
        <f>ROUND(E174*F174,2)</f>
        <v>0</v>
      </c>
      <c r="H174" s="160">
        <v>64.03</v>
      </c>
      <c r="I174" s="159">
        <f>ROUND(E174*H174,2)</f>
        <v>34.58</v>
      </c>
      <c r="J174" s="160">
        <v>489.97</v>
      </c>
      <c r="K174" s="159">
        <f>ROUND(E174*J174,2)</f>
        <v>264.58</v>
      </c>
      <c r="L174" s="159">
        <v>21</v>
      </c>
      <c r="M174" s="159">
        <f>G174*(1+L174/100)</f>
        <v>0</v>
      </c>
      <c r="N174" s="158">
        <v>2.1900000000000001E-3</v>
      </c>
      <c r="O174" s="158">
        <f>ROUND(E174*N174,2)</f>
        <v>0</v>
      </c>
      <c r="P174" s="158">
        <v>7.4999999999999997E-2</v>
      </c>
      <c r="Q174" s="158">
        <f>ROUND(E174*P174,2)</f>
        <v>0.04</v>
      </c>
      <c r="R174" s="159"/>
      <c r="S174" s="159" t="s">
        <v>146</v>
      </c>
      <c r="T174" s="159" t="s">
        <v>146</v>
      </c>
      <c r="U174" s="159">
        <v>0.95499999999999996</v>
      </c>
      <c r="V174" s="159">
        <f>ROUND(E174*U174,2)</f>
        <v>0.52</v>
      </c>
      <c r="W174" s="159"/>
      <c r="X174" s="159" t="s">
        <v>147</v>
      </c>
      <c r="Y174" s="159" t="s">
        <v>148</v>
      </c>
      <c r="Z174" s="149"/>
      <c r="AA174" s="149"/>
      <c r="AB174" s="149"/>
      <c r="AC174" s="149"/>
      <c r="AD174" s="149"/>
      <c r="AE174" s="149"/>
      <c r="AF174" s="149"/>
      <c r="AG174" s="149" t="s">
        <v>149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2" x14ac:dyDescent="0.2">
      <c r="A175" s="156"/>
      <c r="B175" s="157"/>
      <c r="C175" s="186" t="s">
        <v>335</v>
      </c>
      <c r="D175" s="161"/>
      <c r="E175" s="162">
        <v>0.54</v>
      </c>
      <c r="F175" s="159"/>
      <c r="G175" s="159"/>
      <c r="H175" s="159"/>
      <c r="I175" s="159"/>
      <c r="J175" s="159"/>
      <c r="K175" s="159"/>
      <c r="L175" s="159"/>
      <c r="M175" s="159"/>
      <c r="N175" s="158"/>
      <c r="O175" s="158"/>
      <c r="P175" s="158"/>
      <c r="Q175" s="158"/>
      <c r="R175" s="159"/>
      <c r="S175" s="159"/>
      <c r="T175" s="159"/>
      <c r="U175" s="159"/>
      <c r="V175" s="159"/>
      <c r="W175" s="159"/>
      <c r="X175" s="159"/>
      <c r="Y175" s="159"/>
      <c r="Z175" s="149"/>
      <c r="AA175" s="149"/>
      <c r="AB175" s="149"/>
      <c r="AC175" s="149"/>
      <c r="AD175" s="149"/>
      <c r="AE175" s="149"/>
      <c r="AF175" s="149"/>
      <c r="AG175" s="149" t="s">
        <v>151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72">
        <v>56</v>
      </c>
      <c r="B176" s="173" t="s">
        <v>336</v>
      </c>
      <c r="C176" s="185" t="s">
        <v>337</v>
      </c>
      <c r="D176" s="174" t="s">
        <v>292</v>
      </c>
      <c r="E176" s="175">
        <v>1</v>
      </c>
      <c r="F176" s="176">
        <v>0</v>
      </c>
      <c r="G176" s="177">
        <f>ROUND(E176*F176,2)</f>
        <v>0</v>
      </c>
      <c r="H176" s="160">
        <v>0</v>
      </c>
      <c r="I176" s="159">
        <f>ROUND(E176*H176,2)</f>
        <v>0</v>
      </c>
      <c r="J176" s="160">
        <v>119.5</v>
      </c>
      <c r="K176" s="159">
        <f>ROUND(E176*J176,2)</f>
        <v>119.5</v>
      </c>
      <c r="L176" s="159">
        <v>21</v>
      </c>
      <c r="M176" s="159">
        <f>G176*(1+L176/100)</f>
        <v>0</v>
      </c>
      <c r="N176" s="158">
        <v>0</v>
      </c>
      <c r="O176" s="158">
        <f>ROUND(E176*N176,2)</f>
        <v>0</v>
      </c>
      <c r="P176" s="158">
        <v>4.4999999999999998E-2</v>
      </c>
      <c r="Q176" s="158">
        <f>ROUND(E176*P176,2)</f>
        <v>0.05</v>
      </c>
      <c r="R176" s="159"/>
      <c r="S176" s="159" t="s">
        <v>146</v>
      </c>
      <c r="T176" s="159" t="s">
        <v>146</v>
      </c>
      <c r="U176" s="159">
        <v>0.26</v>
      </c>
      <c r="V176" s="159">
        <f>ROUND(E176*U176,2)</f>
        <v>0.26</v>
      </c>
      <c r="W176" s="159"/>
      <c r="X176" s="159" t="s">
        <v>147</v>
      </c>
      <c r="Y176" s="159" t="s">
        <v>148</v>
      </c>
      <c r="Z176" s="149"/>
      <c r="AA176" s="149"/>
      <c r="AB176" s="149"/>
      <c r="AC176" s="149"/>
      <c r="AD176" s="149"/>
      <c r="AE176" s="149"/>
      <c r="AF176" s="149"/>
      <c r="AG176" s="149" t="s">
        <v>149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2" x14ac:dyDescent="0.2">
      <c r="A177" s="156"/>
      <c r="B177" s="157"/>
      <c r="C177" s="186" t="s">
        <v>338</v>
      </c>
      <c r="D177" s="161"/>
      <c r="E177" s="162">
        <v>1</v>
      </c>
      <c r="F177" s="159"/>
      <c r="G177" s="159"/>
      <c r="H177" s="159"/>
      <c r="I177" s="159"/>
      <c r="J177" s="159"/>
      <c r="K177" s="159"/>
      <c r="L177" s="159"/>
      <c r="M177" s="159"/>
      <c r="N177" s="158"/>
      <c r="O177" s="158"/>
      <c r="P177" s="158"/>
      <c r="Q177" s="158"/>
      <c r="R177" s="159"/>
      <c r="S177" s="159"/>
      <c r="T177" s="159"/>
      <c r="U177" s="159"/>
      <c r="V177" s="159"/>
      <c r="W177" s="159"/>
      <c r="X177" s="159"/>
      <c r="Y177" s="159"/>
      <c r="Z177" s="149"/>
      <c r="AA177" s="149"/>
      <c r="AB177" s="149"/>
      <c r="AC177" s="149"/>
      <c r="AD177" s="149"/>
      <c r="AE177" s="149"/>
      <c r="AF177" s="149"/>
      <c r="AG177" s="149" t="s">
        <v>151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72">
        <v>57</v>
      </c>
      <c r="B178" s="173" t="s">
        <v>339</v>
      </c>
      <c r="C178" s="185" t="s">
        <v>340</v>
      </c>
      <c r="D178" s="174" t="s">
        <v>145</v>
      </c>
      <c r="E178" s="175">
        <v>47.471499999999999</v>
      </c>
      <c r="F178" s="176">
        <v>0</v>
      </c>
      <c r="G178" s="177">
        <f>ROUND(E178*F178,2)</f>
        <v>0</v>
      </c>
      <c r="H178" s="160">
        <v>0</v>
      </c>
      <c r="I178" s="159">
        <f>ROUND(E178*H178,2)</f>
        <v>0</v>
      </c>
      <c r="J178" s="160">
        <v>138</v>
      </c>
      <c r="K178" s="159">
        <f>ROUND(E178*J178,2)</f>
        <v>6551.07</v>
      </c>
      <c r="L178" s="159">
        <v>21</v>
      </c>
      <c r="M178" s="159">
        <f>G178*(1+L178/100)</f>
        <v>0</v>
      </c>
      <c r="N178" s="158">
        <v>0</v>
      </c>
      <c r="O178" s="158">
        <f>ROUND(E178*N178,2)</f>
        <v>0</v>
      </c>
      <c r="P178" s="158">
        <v>5.8999999999999997E-2</v>
      </c>
      <c r="Q178" s="158">
        <f>ROUND(E178*P178,2)</f>
        <v>2.8</v>
      </c>
      <c r="R178" s="159"/>
      <c r="S178" s="159" t="s">
        <v>146</v>
      </c>
      <c r="T178" s="159" t="s">
        <v>146</v>
      </c>
      <c r="U178" s="159">
        <v>0.2</v>
      </c>
      <c r="V178" s="159">
        <f>ROUND(E178*U178,2)</f>
        <v>9.49</v>
      </c>
      <c r="W178" s="159"/>
      <c r="X178" s="159" t="s">
        <v>147</v>
      </c>
      <c r="Y178" s="159" t="s">
        <v>148</v>
      </c>
      <c r="Z178" s="149"/>
      <c r="AA178" s="149"/>
      <c r="AB178" s="149"/>
      <c r="AC178" s="149"/>
      <c r="AD178" s="149"/>
      <c r="AE178" s="149"/>
      <c r="AF178" s="149"/>
      <c r="AG178" s="149" t="s">
        <v>149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2" x14ac:dyDescent="0.2">
      <c r="A179" s="156"/>
      <c r="B179" s="157"/>
      <c r="C179" s="186" t="s">
        <v>212</v>
      </c>
      <c r="D179" s="161"/>
      <c r="E179" s="162">
        <v>25.385000000000002</v>
      </c>
      <c r="F179" s="159"/>
      <c r="G179" s="159"/>
      <c r="H179" s="159"/>
      <c r="I179" s="159"/>
      <c r="J179" s="159"/>
      <c r="K179" s="159"/>
      <c r="L179" s="159"/>
      <c r="M179" s="159"/>
      <c r="N179" s="158"/>
      <c r="O179" s="158"/>
      <c r="P179" s="158"/>
      <c r="Q179" s="158"/>
      <c r="R179" s="159"/>
      <c r="S179" s="159"/>
      <c r="T179" s="159"/>
      <c r="U179" s="159"/>
      <c r="V179" s="159"/>
      <c r="W179" s="159"/>
      <c r="X179" s="159"/>
      <c r="Y179" s="159"/>
      <c r="Z179" s="149"/>
      <c r="AA179" s="149"/>
      <c r="AB179" s="149"/>
      <c r="AC179" s="149"/>
      <c r="AD179" s="149"/>
      <c r="AE179" s="149"/>
      <c r="AF179" s="149"/>
      <c r="AG179" s="149" t="s">
        <v>151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3" x14ac:dyDescent="0.2">
      <c r="A180" s="156"/>
      <c r="B180" s="157"/>
      <c r="C180" s="186" t="s">
        <v>265</v>
      </c>
      <c r="D180" s="161"/>
      <c r="E180" s="162">
        <v>22.086500000000001</v>
      </c>
      <c r="F180" s="159"/>
      <c r="G180" s="159"/>
      <c r="H180" s="159"/>
      <c r="I180" s="159"/>
      <c r="J180" s="159"/>
      <c r="K180" s="159"/>
      <c r="L180" s="159"/>
      <c r="M180" s="159"/>
      <c r="N180" s="158"/>
      <c r="O180" s="158"/>
      <c r="P180" s="158"/>
      <c r="Q180" s="158"/>
      <c r="R180" s="159"/>
      <c r="S180" s="159"/>
      <c r="T180" s="159"/>
      <c r="U180" s="159"/>
      <c r="V180" s="159"/>
      <c r="W180" s="159"/>
      <c r="X180" s="159"/>
      <c r="Y180" s="159"/>
      <c r="Z180" s="149"/>
      <c r="AA180" s="149"/>
      <c r="AB180" s="149"/>
      <c r="AC180" s="149"/>
      <c r="AD180" s="149"/>
      <c r="AE180" s="149"/>
      <c r="AF180" s="149"/>
      <c r="AG180" s="149" t="s">
        <v>151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72">
        <v>58</v>
      </c>
      <c r="B181" s="173" t="s">
        <v>339</v>
      </c>
      <c r="C181" s="185" t="s">
        <v>340</v>
      </c>
      <c r="D181" s="174" t="s">
        <v>145</v>
      </c>
      <c r="E181" s="175">
        <v>221.49250000000001</v>
      </c>
      <c r="F181" s="176">
        <v>0</v>
      </c>
      <c r="G181" s="177">
        <f>ROUND(E181*F181,2)</f>
        <v>0</v>
      </c>
      <c r="H181" s="160">
        <v>0</v>
      </c>
      <c r="I181" s="159">
        <f>ROUND(E181*H181,2)</f>
        <v>0</v>
      </c>
      <c r="J181" s="160">
        <v>138</v>
      </c>
      <c r="K181" s="159">
        <f>ROUND(E181*J181,2)</f>
        <v>30565.97</v>
      </c>
      <c r="L181" s="159">
        <v>21</v>
      </c>
      <c r="M181" s="159">
        <f>G181*(1+L181/100)</f>
        <v>0</v>
      </c>
      <c r="N181" s="158">
        <v>0</v>
      </c>
      <c r="O181" s="158">
        <f>ROUND(E181*N181,2)</f>
        <v>0</v>
      </c>
      <c r="P181" s="158">
        <v>5.8999999999999997E-2</v>
      </c>
      <c r="Q181" s="158">
        <f>ROUND(E181*P181,2)</f>
        <v>13.07</v>
      </c>
      <c r="R181" s="159"/>
      <c r="S181" s="159" t="s">
        <v>146</v>
      </c>
      <c r="T181" s="159" t="s">
        <v>146</v>
      </c>
      <c r="U181" s="159">
        <v>0.2</v>
      </c>
      <c r="V181" s="159">
        <f>ROUND(E181*U181,2)</f>
        <v>44.3</v>
      </c>
      <c r="W181" s="159"/>
      <c r="X181" s="159" t="s">
        <v>147</v>
      </c>
      <c r="Y181" s="159" t="s">
        <v>148</v>
      </c>
      <c r="Z181" s="149"/>
      <c r="AA181" s="149"/>
      <c r="AB181" s="149"/>
      <c r="AC181" s="149"/>
      <c r="AD181" s="149"/>
      <c r="AE181" s="149"/>
      <c r="AF181" s="149"/>
      <c r="AG181" s="149" t="s">
        <v>149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2" x14ac:dyDescent="0.2">
      <c r="A182" s="156"/>
      <c r="B182" s="157"/>
      <c r="C182" s="186" t="s">
        <v>203</v>
      </c>
      <c r="D182" s="161"/>
      <c r="E182" s="162">
        <v>60.98</v>
      </c>
      <c r="F182" s="159"/>
      <c r="G182" s="159"/>
      <c r="H182" s="159"/>
      <c r="I182" s="159"/>
      <c r="J182" s="159"/>
      <c r="K182" s="159"/>
      <c r="L182" s="159"/>
      <c r="M182" s="159"/>
      <c r="N182" s="158"/>
      <c r="O182" s="158"/>
      <c r="P182" s="158"/>
      <c r="Q182" s="158"/>
      <c r="R182" s="159"/>
      <c r="S182" s="159"/>
      <c r="T182" s="159"/>
      <c r="U182" s="159"/>
      <c r="V182" s="159"/>
      <c r="W182" s="159"/>
      <c r="X182" s="159"/>
      <c r="Y182" s="159"/>
      <c r="Z182" s="149"/>
      <c r="AA182" s="149"/>
      <c r="AB182" s="149"/>
      <c r="AC182" s="149"/>
      <c r="AD182" s="149"/>
      <c r="AE182" s="149"/>
      <c r="AF182" s="149"/>
      <c r="AG182" s="149" t="s">
        <v>151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3" x14ac:dyDescent="0.2">
      <c r="A183" s="156"/>
      <c r="B183" s="157"/>
      <c r="C183" s="186" t="s">
        <v>204</v>
      </c>
      <c r="D183" s="161"/>
      <c r="E183" s="162">
        <v>4.32</v>
      </c>
      <c r="F183" s="159"/>
      <c r="G183" s="159"/>
      <c r="H183" s="159"/>
      <c r="I183" s="159"/>
      <c r="J183" s="159"/>
      <c r="K183" s="159"/>
      <c r="L183" s="159"/>
      <c r="M183" s="159"/>
      <c r="N183" s="158"/>
      <c r="O183" s="158"/>
      <c r="P183" s="158"/>
      <c r="Q183" s="158"/>
      <c r="R183" s="159"/>
      <c r="S183" s="159"/>
      <c r="T183" s="159"/>
      <c r="U183" s="159"/>
      <c r="V183" s="159"/>
      <c r="W183" s="159"/>
      <c r="X183" s="159"/>
      <c r="Y183" s="159"/>
      <c r="Z183" s="149"/>
      <c r="AA183" s="149"/>
      <c r="AB183" s="149"/>
      <c r="AC183" s="149"/>
      <c r="AD183" s="149"/>
      <c r="AE183" s="149"/>
      <c r="AF183" s="149"/>
      <c r="AG183" s="149" t="s">
        <v>151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3" x14ac:dyDescent="0.2">
      <c r="A184" s="156"/>
      <c r="B184" s="157"/>
      <c r="C184" s="186" t="s">
        <v>192</v>
      </c>
      <c r="D184" s="161"/>
      <c r="E184" s="162">
        <v>4.7625000000000002</v>
      </c>
      <c r="F184" s="159"/>
      <c r="G184" s="159"/>
      <c r="H184" s="159"/>
      <c r="I184" s="159"/>
      <c r="J184" s="159"/>
      <c r="K184" s="159"/>
      <c r="L184" s="159"/>
      <c r="M184" s="159"/>
      <c r="N184" s="158"/>
      <c r="O184" s="158"/>
      <c r="P184" s="158"/>
      <c r="Q184" s="158"/>
      <c r="R184" s="159"/>
      <c r="S184" s="159"/>
      <c r="T184" s="159"/>
      <c r="U184" s="159"/>
      <c r="V184" s="159"/>
      <c r="W184" s="159"/>
      <c r="X184" s="159"/>
      <c r="Y184" s="159"/>
      <c r="Z184" s="149"/>
      <c r="AA184" s="149"/>
      <c r="AB184" s="149"/>
      <c r="AC184" s="149"/>
      <c r="AD184" s="149"/>
      <c r="AE184" s="149"/>
      <c r="AF184" s="149"/>
      <c r="AG184" s="149" t="s">
        <v>151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3" x14ac:dyDescent="0.2">
      <c r="A185" s="156"/>
      <c r="B185" s="157"/>
      <c r="C185" s="186" t="s">
        <v>205</v>
      </c>
      <c r="D185" s="161"/>
      <c r="E185" s="162">
        <v>2.79</v>
      </c>
      <c r="F185" s="159"/>
      <c r="G185" s="159"/>
      <c r="H185" s="159"/>
      <c r="I185" s="159"/>
      <c r="J185" s="159"/>
      <c r="K185" s="159"/>
      <c r="L185" s="159"/>
      <c r="M185" s="159"/>
      <c r="N185" s="158"/>
      <c r="O185" s="158"/>
      <c r="P185" s="158"/>
      <c r="Q185" s="158"/>
      <c r="R185" s="159"/>
      <c r="S185" s="159"/>
      <c r="T185" s="159"/>
      <c r="U185" s="159"/>
      <c r="V185" s="159"/>
      <c r="W185" s="159"/>
      <c r="X185" s="159"/>
      <c r="Y185" s="159"/>
      <c r="Z185" s="149"/>
      <c r="AA185" s="149"/>
      <c r="AB185" s="149"/>
      <c r="AC185" s="149"/>
      <c r="AD185" s="149"/>
      <c r="AE185" s="149"/>
      <c r="AF185" s="149"/>
      <c r="AG185" s="149" t="s">
        <v>151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3" x14ac:dyDescent="0.2">
      <c r="A186" s="156"/>
      <c r="B186" s="157"/>
      <c r="C186" s="186" t="s">
        <v>206</v>
      </c>
      <c r="D186" s="161"/>
      <c r="E186" s="162">
        <v>7.92</v>
      </c>
      <c r="F186" s="159"/>
      <c r="G186" s="159"/>
      <c r="H186" s="159"/>
      <c r="I186" s="159"/>
      <c r="J186" s="159"/>
      <c r="K186" s="159"/>
      <c r="L186" s="159"/>
      <c r="M186" s="159"/>
      <c r="N186" s="158"/>
      <c r="O186" s="158"/>
      <c r="P186" s="158"/>
      <c r="Q186" s="158"/>
      <c r="R186" s="159"/>
      <c r="S186" s="159"/>
      <c r="T186" s="159"/>
      <c r="U186" s="159"/>
      <c r="V186" s="159"/>
      <c r="W186" s="159"/>
      <c r="X186" s="159"/>
      <c r="Y186" s="159"/>
      <c r="Z186" s="149"/>
      <c r="AA186" s="149"/>
      <c r="AB186" s="149"/>
      <c r="AC186" s="149"/>
      <c r="AD186" s="149"/>
      <c r="AE186" s="149"/>
      <c r="AF186" s="149"/>
      <c r="AG186" s="149" t="s">
        <v>151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3" x14ac:dyDescent="0.2">
      <c r="A187" s="156"/>
      <c r="B187" s="157"/>
      <c r="C187" s="186" t="s">
        <v>207</v>
      </c>
      <c r="D187" s="161"/>
      <c r="E187" s="162">
        <v>78.14</v>
      </c>
      <c r="F187" s="159"/>
      <c r="G187" s="159"/>
      <c r="H187" s="159"/>
      <c r="I187" s="159"/>
      <c r="J187" s="159"/>
      <c r="K187" s="159"/>
      <c r="L187" s="159"/>
      <c r="M187" s="159"/>
      <c r="N187" s="158"/>
      <c r="O187" s="158"/>
      <c r="P187" s="158"/>
      <c r="Q187" s="158"/>
      <c r="R187" s="159"/>
      <c r="S187" s="159"/>
      <c r="T187" s="159"/>
      <c r="U187" s="159"/>
      <c r="V187" s="159"/>
      <c r="W187" s="159"/>
      <c r="X187" s="159"/>
      <c r="Y187" s="159"/>
      <c r="Z187" s="149"/>
      <c r="AA187" s="149"/>
      <c r="AB187" s="149"/>
      <c r="AC187" s="149"/>
      <c r="AD187" s="149"/>
      <c r="AE187" s="149"/>
      <c r="AF187" s="149"/>
      <c r="AG187" s="149" t="s">
        <v>151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ht="22.5" outlineLevel="3" x14ac:dyDescent="0.2">
      <c r="A188" s="156"/>
      <c r="B188" s="157"/>
      <c r="C188" s="186" t="s">
        <v>208</v>
      </c>
      <c r="D188" s="161"/>
      <c r="E188" s="162">
        <v>4.8600000000000003</v>
      </c>
      <c r="F188" s="159"/>
      <c r="G188" s="159"/>
      <c r="H188" s="159"/>
      <c r="I188" s="159"/>
      <c r="J188" s="159"/>
      <c r="K188" s="159"/>
      <c r="L188" s="159"/>
      <c r="M188" s="159"/>
      <c r="N188" s="158"/>
      <c r="O188" s="158"/>
      <c r="P188" s="158"/>
      <c r="Q188" s="158"/>
      <c r="R188" s="159"/>
      <c r="S188" s="159"/>
      <c r="T188" s="159"/>
      <c r="U188" s="159"/>
      <c r="V188" s="159"/>
      <c r="W188" s="159"/>
      <c r="X188" s="159"/>
      <c r="Y188" s="159"/>
      <c r="Z188" s="149"/>
      <c r="AA188" s="149"/>
      <c r="AB188" s="149"/>
      <c r="AC188" s="149"/>
      <c r="AD188" s="149"/>
      <c r="AE188" s="149"/>
      <c r="AF188" s="149"/>
      <c r="AG188" s="149" t="s">
        <v>151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3" x14ac:dyDescent="0.2">
      <c r="A189" s="156"/>
      <c r="B189" s="157"/>
      <c r="C189" s="186" t="s">
        <v>209</v>
      </c>
      <c r="D189" s="161"/>
      <c r="E189" s="162">
        <v>32.76</v>
      </c>
      <c r="F189" s="159"/>
      <c r="G189" s="159"/>
      <c r="H189" s="159"/>
      <c r="I189" s="159"/>
      <c r="J189" s="159"/>
      <c r="K189" s="159"/>
      <c r="L189" s="159"/>
      <c r="M189" s="159"/>
      <c r="N189" s="158"/>
      <c r="O189" s="158"/>
      <c r="P189" s="158"/>
      <c r="Q189" s="158"/>
      <c r="R189" s="159"/>
      <c r="S189" s="159"/>
      <c r="T189" s="159"/>
      <c r="U189" s="159"/>
      <c r="V189" s="159"/>
      <c r="W189" s="159"/>
      <c r="X189" s="159"/>
      <c r="Y189" s="159"/>
      <c r="Z189" s="149"/>
      <c r="AA189" s="149"/>
      <c r="AB189" s="149"/>
      <c r="AC189" s="149"/>
      <c r="AD189" s="149"/>
      <c r="AE189" s="149"/>
      <c r="AF189" s="149"/>
      <c r="AG189" s="149" t="s">
        <v>151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3" x14ac:dyDescent="0.2">
      <c r="A190" s="156"/>
      <c r="B190" s="157"/>
      <c r="C190" s="186" t="s">
        <v>210</v>
      </c>
      <c r="D190" s="161"/>
      <c r="E190" s="162">
        <v>1.44</v>
      </c>
      <c r="F190" s="159"/>
      <c r="G190" s="159"/>
      <c r="H190" s="159"/>
      <c r="I190" s="159"/>
      <c r="J190" s="159"/>
      <c r="K190" s="159"/>
      <c r="L190" s="159"/>
      <c r="M190" s="159"/>
      <c r="N190" s="158"/>
      <c r="O190" s="158"/>
      <c r="P190" s="158"/>
      <c r="Q190" s="158"/>
      <c r="R190" s="159"/>
      <c r="S190" s="159"/>
      <c r="T190" s="159"/>
      <c r="U190" s="159"/>
      <c r="V190" s="159"/>
      <c r="W190" s="159"/>
      <c r="X190" s="159"/>
      <c r="Y190" s="159"/>
      <c r="Z190" s="149"/>
      <c r="AA190" s="149"/>
      <c r="AB190" s="149"/>
      <c r="AC190" s="149"/>
      <c r="AD190" s="149"/>
      <c r="AE190" s="149"/>
      <c r="AF190" s="149"/>
      <c r="AG190" s="149" t="s">
        <v>151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3" x14ac:dyDescent="0.2">
      <c r="A191" s="156"/>
      <c r="B191" s="157"/>
      <c r="C191" s="186" t="s">
        <v>211</v>
      </c>
      <c r="D191" s="161"/>
      <c r="E191" s="162">
        <v>23.52</v>
      </c>
      <c r="F191" s="159"/>
      <c r="G191" s="159"/>
      <c r="H191" s="159"/>
      <c r="I191" s="159"/>
      <c r="J191" s="159"/>
      <c r="K191" s="159"/>
      <c r="L191" s="159"/>
      <c r="M191" s="159"/>
      <c r="N191" s="158"/>
      <c r="O191" s="158"/>
      <c r="P191" s="158"/>
      <c r="Q191" s="158"/>
      <c r="R191" s="159"/>
      <c r="S191" s="159"/>
      <c r="T191" s="159"/>
      <c r="U191" s="159"/>
      <c r="V191" s="159"/>
      <c r="W191" s="159"/>
      <c r="X191" s="159"/>
      <c r="Y191" s="159"/>
      <c r="Z191" s="149"/>
      <c r="AA191" s="149"/>
      <c r="AB191" s="149"/>
      <c r="AC191" s="149"/>
      <c r="AD191" s="149"/>
      <c r="AE191" s="149"/>
      <c r="AF191" s="149"/>
      <c r="AG191" s="149" t="s">
        <v>151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x14ac:dyDescent="0.2">
      <c r="A192" s="165" t="s">
        <v>141</v>
      </c>
      <c r="B192" s="166" t="s">
        <v>92</v>
      </c>
      <c r="C192" s="184" t="s">
        <v>93</v>
      </c>
      <c r="D192" s="167"/>
      <c r="E192" s="168"/>
      <c r="F192" s="169"/>
      <c r="G192" s="170">
        <f>SUMIF(AG193:AG193,"&lt;&gt;NOR",G193:G193)</f>
        <v>0</v>
      </c>
      <c r="H192" s="164"/>
      <c r="I192" s="164">
        <f>SUM(I193:I193)</f>
        <v>0</v>
      </c>
      <c r="J192" s="164"/>
      <c r="K192" s="164">
        <f>SUM(K193:K193)</f>
        <v>57609.14</v>
      </c>
      <c r="L192" s="164"/>
      <c r="M192" s="164">
        <f>SUM(M193:M193)</f>
        <v>0</v>
      </c>
      <c r="N192" s="163"/>
      <c r="O192" s="163">
        <f>SUM(O193:O193)</f>
        <v>0</v>
      </c>
      <c r="P192" s="163"/>
      <c r="Q192" s="163">
        <f>SUM(Q193:Q193)</f>
        <v>0</v>
      </c>
      <c r="R192" s="164"/>
      <c r="S192" s="164"/>
      <c r="T192" s="164"/>
      <c r="U192" s="164"/>
      <c r="V192" s="164">
        <f>SUM(V193:V193)</f>
        <v>103</v>
      </c>
      <c r="W192" s="164"/>
      <c r="X192" s="164"/>
      <c r="Y192" s="164"/>
      <c r="AG192" t="s">
        <v>142</v>
      </c>
    </row>
    <row r="193" spans="1:60" outlineLevel="1" x14ac:dyDescent="0.2">
      <c r="A193" s="178">
        <v>59</v>
      </c>
      <c r="B193" s="179" t="s">
        <v>341</v>
      </c>
      <c r="C193" s="187" t="s">
        <v>342</v>
      </c>
      <c r="D193" s="180" t="s">
        <v>343</v>
      </c>
      <c r="E193" s="181">
        <v>55.023060000000001</v>
      </c>
      <c r="F193" s="182">
        <v>0</v>
      </c>
      <c r="G193" s="183">
        <f>ROUND(E193*F193,2)</f>
        <v>0</v>
      </c>
      <c r="H193" s="160">
        <v>0</v>
      </c>
      <c r="I193" s="159">
        <f>ROUND(E193*H193,2)</f>
        <v>0</v>
      </c>
      <c r="J193" s="160">
        <v>1047</v>
      </c>
      <c r="K193" s="159">
        <f>ROUND(E193*J193,2)</f>
        <v>57609.14</v>
      </c>
      <c r="L193" s="159">
        <v>21</v>
      </c>
      <c r="M193" s="159">
        <f>G193*(1+L193/100)</f>
        <v>0</v>
      </c>
      <c r="N193" s="158">
        <v>0</v>
      </c>
      <c r="O193" s="158">
        <f>ROUND(E193*N193,2)</f>
        <v>0</v>
      </c>
      <c r="P193" s="158">
        <v>0</v>
      </c>
      <c r="Q193" s="158">
        <f>ROUND(E193*P193,2)</f>
        <v>0</v>
      </c>
      <c r="R193" s="159"/>
      <c r="S193" s="159" t="s">
        <v>146</v>
      </c>
      <c r="T193" s="159" t="s">
        <v>146</v>
      </c>
      <c r="U193" s="159">
        <v>1.8720000000000001</v>
      </c>
      <c r="V193" s="159">
        <f>ROUND(E193*U193,2)</f>
        <v>103</v>
      </c>
      <c r="W193" s="159"/>
      <c r="X193" s="159" t="s">
        <v>344</v>
      </c>
      <c r="Y193" s="159" t="s">
        <v>148</v>
      </c>
      <c r="Z193" s="149"/>
      <c r="AA193" s="149"/>
      <c r="AB193" s="149"/>
      <c r="AC193" s="149"/>
      <c r="AD193" s="149"/>
      <c r="AE193" s="149"/>
      <c r="AF193" s="149"/>
      <c r="AG193" s="149" t="s">
        <v>345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x14ac:dyDescent="0.2">
      <c r="A194" s="165" t="s">
        <v>141</v>
      </c>
      <c r="B194" s="166" t="s">
        <v>94</v>
      </c>
      <c r="C194" s="184" t="s">
        <v>95</v>
      </c>
      <c r="D194" s="167"/>
      <c r="E194" s="168"/>
      <c r="F194" s="169"/>
      <c r="G194" s="170">
        <f>SUMIF(AG195:AG204,"&lt;&gt;NOR",G195:G204)</f>
        <v>0</v>
      </c>
      <c r="H194" s="164"/>
      <c r="I194" s="164">
        <f>SUM(I195:I204)</f>
        <v>41123.440000000002</v>
      </c>
      <c r="J194" s="164"/>
      <c r="K194" s="164">
        <f>SUM(K195:K204)</f>
        <v>22088.639999999999</v>
      </c>
      <c r="L194" s="164"/>
      <c r="M194" s="164">
        <f>SUM(M195:M204)</f>
        <v>0</v>
      </c>
      <c r="N194" s="163"/>
      <c r="O194" s="163">
        <f>SUM(O195:O204)</f>
        <v>0.23</v>
      </c>
      <c r="P194" s="163"/>
      <c r="Q194" s="163">
        <f>SUM(Q195:Q204)</f>
        <v>0</v>
      </c>
      <c r="R194" s="164"/>
      <c r="S194" s="164"/>
      <c r="T194" s="164"/>
      <c r="U194" s="164"/>
      <c r="V194" s="164">
        <f>SUM(V195:V204)</f>
        <v>30.72</v>
      </c>
      <c r="W194" s="164"/>
      <c r="X194" s="164"/>
      <c r="Y194" s="164"/>
      <c r="AG194" t="s">
        <v>142</v>
      </c>
    </row>
    <row r="195" spans="1:60" ht="22.5" outlineLevel="1" x14ac:dyDescent="0.2">
      <c r="A195" s="172">
        <v>60</v>
      </c>
      <c r="B195" s="173" t="s">
        <v>346</v>
      </c>
      <c r="C195" s="185" t="s">
        <v>347</v>
      </c>
      <c r="D195" s="174" t="s">
        <v>145</v>
      </c>
      <c r="E195" s="175">
        <v>49.192999999999998</v>
      </c>
      <c r="F195" s="176">
        <v>0</v>
      </c>
      <c r="G195" s="177">
        <f>ROUND(E195*F195,2)</f>
        <v>0</v>
      </c>
      <c r="H195" s="160">
        <v>68.709999999999994</v>
      </c>
      <c r="I195" s="159">
        <f>ROUND(E195*H195,2)</f>
        <v>3380.05</v>
      </c>
      <c r="J195" s="160">
        <v>55.29</v>
      </c>
      <c r="K195" s="159">
        <f>ROUND(E195*J195,2)</f>
        <v>2719.88</v>
      </c>
      <c r="L195" s="159">
        <v>21</v>
      </c>
      <c r="M195" s="159">
        <f>G195*(1+L195/100)</f>
        <v>0</v>
      </c>
      <c r="N195" s="158">
        <v>2.5999999999999998E-4</v>
      </c>
      <c r="O195" s="158">
        <f>ROUND(E195*N195,2)</f>
        <v>0.01</v>
      </c>
      <c r="P195" s="158">
        <v>0</v>
      </c>
      <c r="Q195" s="158">
        <f>ROUND(E195*P195,2)</f>
        <v>0</v>
      </c>
      <c r="R195" s="159"/>
      <c r="S195" s="159" t="s">
        <v>146</v>
      </c>
      <c r="T195" s="159" t="s">
        <v>146</v>
      </c>
      <c r="U195" s="159">
        <v>9.5000000000000001E-2</v>
      </c>
      <c r="V195" s="159">
        <f>ROUND(E195*U195,2)</f>
        <v>4.67</v>
      </c>
      <c r="W195" s="159"/>
      <c r="X195" s="159" t="s">
        <v>147</v>
      </c>
      <c r="Y195" s="159" t="s">
        <v>148</v>
      </c>
      <c r="Z195" s="149"/>
      <c r="AA195" s="149"/>
      <c r="AB195" s="149"/>
      <c r="AC195" s="149"/>
      <c r="AD195" s="149"/>
      <c r="AE195" s="149"/>
      <c r="AF195" s="149"/>
      <c r="AG195" s="149" t="s">
        <v>149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2" x14ac:dyDescent="0.2">
      <c r="A196" s="156"/>
      <c r="B196" s="157"/>
      <c r="C196" s="186" t="s">
        <v>348</v>
      </c>
      <c r="D196" s="161"/>
      <c r="E196" s="162">
        <v>49.192999999999998</v>
      </c>
      <c r="F196" s="159"/>
      <c r="G196" s="159"/>
      <c r="H196" s="159"/>
      <c r="I196" s="159"/>
      <c r="J196" s="159"/>
      <c r="K196" s="159"/>
      <c r="L196" s="159"/>
      <c r="M196" s="159"/>
      <c r="N196" s="158"/>
      <c r="O196" s="158"/>
      <c r="P196" s="158"/>
      <c r="Q196" s="158"/>
      <c r="R196" s="159"/>
      <c r="S196" s="159"/>
      <c r="T196" s="159"/>
      <c r="U196" s="159"/>
      <c r="V196" s="159"/>
      <c r="W196" s="159"/>
      <c r="X196" s="159"/>
      <c r="Y196" s="159"/>
      <c r="Z196" s="149"/>
      <c r="AA196" s="149"/>
      <c r="AB196" s="149"/>
      <c r="AC196" s="149"/>
      <c r="AD196" s="149"/>
      <c r="AE196" s="149"/>
      <c r="AF196" s="149"/>
      <c r="AG196" s="149" t="s">
        <v>151</v>
      </c>
      <c r="AH196" s="149">
        <v>5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ht="33.75" outlineLevel="1" x14ac:dyDescent="0.2">
      <c r="A197" s="172">
        <v>61</v>
      </c>
      <c r="B197" s="173" t="s">
        <v>349</v>
      </c>
      <c r="C197" s="185" t="s">
        <v>350</v>
      </c>
      <c r="D197" s="174" t="s">
        <v>145</v>
      </c>
      <c r="E197" s="175">
        <v>49.192999999999998</v>
      </c>
      <c r="F197" s="176">
        <v>0</v>
      </c>
      <c r="G197" s="177">
        <f>ROUND(E197*F197,2)</f>
        <v>0</v>
      </c>
      <c r="H197" s="160">
        <v>597.23</v>
      </c>
      <c r="I197" s="159">
        <f>ROUND(E197*H197,2)</f>
        <v>29379.54</v>
      </c>
      <c r="J197" s="160">
        <v>244.77</v>
      </c>
      <c r="K197" s="159">
        <f>ROUND(E197*J197,2)</f>
        <v>12040.97</v>
      </c>
      <c r="L197" s="159">
        <v>21</v>
      </c>
      <c r="M197" s="159">
        <f>G197*(1+L197/100)</f>
        <v>0</v>
      </c>
      <c r="N197" s="158">
        <v>3.7799999999999999E-3</v>
      </c>
      <c r="O197" s="158">
        <f>ROUND(E197*N197,2)</f>
        <v>0.19</v>
      </c>
      <c r="P197" s="158">
        <v>0</v>
      </c>
      <c r="Q197" s="158">
        <f>ROUND(E197*P197,2)</f>
        <v>0</v>
      </c>
      <c r="R197" s="159"/>
      <c r="S197" s="159" t="s">
        <v>146</v>
      </c>
      <c r="T197" s="159" t="s">
        <v>146</v>
      </c>
      <c r="U197" s="159">
        <v>0.38500000000000001</v>
      </c>
      <c r="V197" s="159">
        <f>ROUND(E197*U197,2)</f>
        <v>18.940000000000001</v>
      </c>
      <c r="W197" s="159"/>
      <c r="X197" s="159" t="s">
        <v>147</v>
      </c>
      <c r="Y197" s="159" t="s">
        <v>148</v>
      </c>
      <c r="Z197" s="149"/>
      <c r="AA197" s="149"/>
      <c r="AB197" s="149"/>
      <c r="AC197" s="149"/>
      <c r="AD197" s="149"/>
      <c r="AE197" s="149"/>
      <c r="AF197" s="149"/>
      <c r="AG197" s="149" t="s">
        <v>149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2" x14ac:dyDescent="0.2">
      <c r="A198" s="156"/>
      <c r="B198" s="157"/>
      <c r="C198" s="186" t="s">
        <v>351</v>
      </c>
      <c r="D198" s="161"/>
      <c r="E198" s="162">
        <v>45.692999999999998</v>
      </c>
      <c r="F198" s="159"/>
      <c r="G198" s="159"/>
      <c r="H198" s="159"/>
      <c r="I198" s="159"/>
      <c r="J198" s="159"/>
      <c r="K198" s="159"/>
      <c r="L198" s="159"/>
      <c r="M198" s="159"/>
      <c r="N198" s="158"/>
      <c r="O198" s="158"/>
      <c r="P198" s="158"/>
      <c r="Q198" s="158"/>
      <c r="R198" s="159"/>
      <c r="S198" s="159"/>
      <c r="T198" s="159"/>
      <c r="U198" s="159"/>
      <c r="V198" s="159"/>
      <c r="W198" s="159"/>
      <c r="X198" s="159"/>
      <c r="Y198" s="159"/>
      <c r="Z198" s="149"/>
      <c r="AA198" s="149"/>
      <c r="AB198" s="149"/>
      <c r="AC198" s="149"/>
      <c r="AD198" s="149"/>
      <c r="AE198" s="149"/>
      <c r="AF198" s="149"/>
      <c r="AG198" s="149" t="s">
        <v>151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3" x14ac:dyDescent="0.2">
      <c r="A199" s="156"/>
      <c r="B199" s="157"/>
      <c r="C199" s="186" t="s">
        <v>277</v>
      </c>
      <c r="D199" s="161"/>
      <c r="E199" s="162">
        <v>3.5</v>
      </c>
      <c r="F199" s="159"/>
      <c r="G199" s="159"/>
      <c r="H199" s="159"/>
      <c r="I199" s="159"/>
      <c r="J199" s="159"/>
      <c r="K199" s="159"/>
      <c r="L199" s="159"/>
      <c r="M199" s="159"/>
      <c r="N199" s="158"/>
      <c r="O199" s="158"/>
      <c r="P199" s="158"/>
      <c r="Q199" s="158"/>
      <c r="R199" s="159"/>
      <c r="S199" s="159"/>
      <c r="T199" s="159"/>
      <c r="U199" s="159"/>
      <c r="V199" s="159"/>
      <c r="W199" s="159"/>
      <c r="X199" s="159"/>
      <c r="Y199" s="159"/>
      <c r="Z199" s="149"/>
      <c r="AA199" s="149"/>
      <c r="AB199" s="149"/>
      <c r="AC199" s="149"/>
      <c r="AD199" s="149"/>
      <c r="AE199" s="149"/>
      <c r="AF199" s="149"/>
      <c r="AG199" s="149" t="s">
        <v>151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ht="22.5" outlineLevel="1" x14ac:dyDescent="0.2">
      <c r="A200" s="172">
        <v>62</v>
      </c>
      <c r="B200" s="173" t="s">
        <v>352</v>
      </c>
      <c r="C200" s="185" t="s">
        <v>353</v>
      </c>
      <c r="D200" s="174" t="s">
        <v>145</v>
      </c>
      <c r="E200" s="175">
        <v>12.692500000000001</v>
      </c>
      <c r="F200" s="176">
        <v>0</v>
      </c>
      <c r="G200" s="177">
        <f>ROUND(E200*F200,2)</f>
        <v>0</v>
      </c>
      <c r="H200" s="160">
        <v>91.28</v>
      </c>
      <c r="I200" s="159">
        <f>ROUND(E200*H200,2)</f>
        <v>1158.57</v>
      </c>
      <c r="J200" s="160">
        <v>101.72</v>
      </c>
      <c r="K200" s="159">
        <f>ROUND(E200*J200,2)</f>
        <v>1291.08</v>
      </c>
      <c r="L200" s="159">
        <v>21</v>
      </c>
      <c r="M200" s="159">
        <f>G200*(1+L200/100)</f>
        <v>0</v>
      </c>
      <c r="N200" s="158">
        <v>1.7000000000000001E-4</v>
      </c>
      <c r="O200" s="158">
        <f>ROUND(E200*N200,2)</f>
        <v>0</v>
      </c>
      <c r="P200" s="158">
        <v>0</v>
      </c>
      <c r="Q200" s="158">
        <f>ROUND(E200*P200,2)</f>
        <v>0</v>
      </c>
      <c r="R200" s="159"/>
      <c r="S200" s="159" t="s">
        <v>146</v>
      </c>
      <c r="T200" s="159" t="s">
        <v>146</v>
      </c>
      <c r="U200" s="159">
        <v>0.16</v>
      </c>
      <c r="V200" s="159">
        <f>ROUND(E200*U200,2)</f>
        <v>2.0299999999999998</v>
      </c>
      <c r="W200" s="159"/>
      <c r="X200" s="159" t="s">
        <v>147</v>
      </c>
      <c r="Y200" s="159" t="s">
        <v>148</v>
      </c>
      <c r="Z200" s="149"/>
      <c r="AA200" s="149"/>
      <c r="AB200" s="149"/>
      <c r="AC200" s="149"/>
      <c r="AD200" s="149"/>
      <c r="AE200" s="149"/>
      <c r="AF200" s="149"/>
      <c r="AG200" s="149" t="s">
        <v>149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2" x14ac:dyDescent="0.2">
      <c r="A201" s="156"/>
      <c r="B201" s="157"/>
      <c r="C201" s="186" t="s">
        <v>354</v>
      </c>
      <c r="D201" s="161"/>
      <c r="E201" s="162">
        <v>12.692500000000001</v>
      </c>
      <c r="F201" s="159"/>
      <c r="G201" s="159"/>
      <c r="H201" s="159"/>
      <c r="I201" s="159"/>
      <c r="J201" s="159"/>
      <c r="K201" s="159"/>
      <c r="L201" s="159"/>
      <c r="M201" s="159"/>
      <c r="N201" s="158"/>
      <c r="O201" s="158"/>
      <c r="P201" s="158"/>
      <c r="Q201" s="158"/>
      <c r="R201" s="159"/>
      <c r="S201" s="159"/>
      <c r="T201" s="159"/>
      <c r="U201" s="159"/>
      <c r="V201" s="159"/>
      <c r="W201" s="159"/>
      <c r="X201" s="159"/>
      <c r="Y201" s="159"/>
      <c r="Z201" s="149"/>
      <c r="AA201" s="149"/>
      <c r="AB201" s="149"/>
      <c r="AC201" s="149"/>
      <c r="AD201" s="149"/>
      <c r="AE201" s="149"/>
      <c r="AF201" s="149"/>
      <c r="AG201" s="149" t="s">
        <v>151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ht="22.5" outlineLevel="1" x14ac:dyDescent="0.2">
      <c r="A202" s="172">
        <v>63</v>
      </c>
      <c r="B202" s="173" t="s">
        <v>355</v>
      </c>
      <c r="C202" s="185" t="s">
        <v>356</v>
      </c>
      <c r="D202" s="174" t="s">
        <v>185</v>
      </c>
      <c r="E202" s="175">
        <v>50.77</v>
      </c>
      <c r="F202" s="176">
        <v>0</v>
      </c>
      <c r="G202" s="177">
        <f>ROUND(E202*F202,2)</f>
        <v>0</v>
      </c>
      <c r="H202" s="160">
        <v>141.91999999999999</v>
      </c>
      <c r="I202" s="159">
        <f>ROUND(E202*H202,2)</f>
        <v>7205.28</v>
      </c>
      <c r="J202" s="160">
        <v>63.58</v>
      </c>
      <c r="K202" s="159">
        <f>ROUND(E202*J202,2)</f>
        <v>3227.96</v>
      </c>
      <c r="L202" s="159">
        <v>21</v>
      </c>
      <c r="M202" s="159">
        <f>G202*(1+L202/100)</f>
        <v>0</v>
      </c>
      <c r="N202" s="158">
        <v>5.2999999999999998E-4</v>
      </c>
      <c r="O202" s="158">
        <f>ROUND(E202*N202,2)</f>
        <v>0.03</v>
      </c>
      <c r="P202" s="158">
        <v>0</v>
      </c>
      <c r="Q202" s="158">
        <f>ROUND(E202*P202,2)</f>
        <v>0</v>
      </c>
      <c r="R202" s="159"/>
      <c r="S202" s="159" t="s">
        <v>146</v>
      </c>
      <c r="T202" s="159" t="s">
        <v>146</v>
      </c>
      <c r="U202" s="159">
        <v>0.1</v>
      </c>
      <c r="V202" s="159">
        <f>ROUND(E202*U202,2)</f>
        <v>5.08</v>
      </c>
      <c r="W202" s="159"/>
      <c r="X202" s="159" t="s">
        <v>147</v>
      </c>
      <c r="Y202" s="159" t="s">
        <v>148</v>
      </c>
      <c r="Z202" s="149"/>
      <c r="AA202" s="149"/>
      <c r="AB202" s="149"/>
      <c r="AC202" s="149"/>
      <c r="AD202" s="149"/>
      <c r="AE202" s="149"/>
      <c r="AF202" s="149"/>
      <c r="AG202" s="149" t="s">
        <v>149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2" x14ac:dyDescent="0.2">
      <c r="A203" s="156"/>
      <c r="B203" s="157"/>
      <c r="C203" s="186" t="s">
        <v>357</v>
      </c>
      <c r="D203" s="161"/>
      <c r="E203" s="162">
        <v>50.77</v>
      </c>
      <c r="F203" s="159"/>
      <c r="G203" s="159"/>
      <c r="H203" s="159"/>
      <c r="I203" s="159"/>
      <c r="J203" s="159"/>
      <c r="K203" s="159"/>
      <c r="L203" s="159"/>
      <c r="M203" s="159"/>
      <c r="N203" s="158"/>
      <c r="O203" s="158"/>
      <c r="P203" s="158"/>
      <c r="Q203" s="158"/>
      <c r="R203" s="159"/>
      <c r="S203" s="159"/>
      <c r="T203" s="159"/>
      <c r="U203" s="159"/>
      <c r="V203" s="159"/>
      <c r="W203" s="159"/>
      <c r="X203" s="159"/>
      <c r="Y203" s="159"/>
      <c r="Z203" s="149"/>
      <c r="AA203" s="149"/>
      <c r="AB203" s="149"/>
      <c r="AC203" s="149"/>
      <c r="AD203" s="149"/>
      <c r="AE203" s="149"/>
      <c r="AF203" s="149"/>
      <c r="AG203" s="149" t="s">
        <v>151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78">
        <v>64</v>
      </c>
      <c r="B204" s="179" t="s">
        <v>358</v>
      </c>
      <c r="C204" s="187" t="s">
        <v>359</v>
      </c>
      <c r="D204" s="180" t="s">
        <v>0</v>
      </c>
      <c r="E204" s="181">
        <v>604.03330000000005</v>
      </c>
      <c r="F204" s="182">
        <v>0</v>
      </c>
      <c r="G204" s="183">
        <f>ROUND(E204*F204,2)</f>
        <v>0</v>
      </c>
      <c r="H204" s="160">
        <v>0</v>
      </c>
      <c r="I204" s="159">
        <f>ROUND(E204*H204,2)</f>
        <v>0</v>
      </c>
      <c r="J204" s="160">
        <v>4.6500000000000004</v>
      </c>
      <c r="K204" s="159">
        <f>ROUND(E204*J204,2)</f>
        <v>2808.75</v>
      </c>
      <c r="L204" s="159">
        <v>21</v>
      </c>
      <c r="M204" s="159">
        <f>G204*(1+L204/100)</f>
        <v>0</v>
      </c>
      <c r="N204" s="158">
        <v>0</v>
      </c>
      <c r="O204" s="158">
        <f>ROUND(E204*N204,2)</f>
        <v>0</v>
      </c>
      <c r="P204" s="158">
        <v>0</v>
      </c>
      <c r="Q204" s="158">
        <f>ROUND(E204*P204,2)</f>
        <v>0</v>
      </c>
      <c r="R204" s="159"/>
      <c r="S204" s="159" t="s">
        <v>146</v>
      </c>
      <c r="T204" s="159" t="s">
        <v>146</v>
      </c>
      <c r="U204" s="159">
        <v>0</v>
      </c>
      <c r="V204" s="159">
        <f>ROUND(E204*U204,2)</f>
        <v>0</v>
      </c>
      <c r="W204" s="159"/>
      <c r="X204" s="159" t="s">
        <v>344</v>
      </c>
      <c r="Y204" s="159" t="s">
        <v>148</v>
      </c>
      <c r="Z204" s="149"/>
      <c r="AA204" s="149"/>
      <c r="AB204" s="149"/>
      <c r="AC204" s="149"/>
      <c r="AD204" s="149"/>
      <c r="AE204" s="149"/>
      <c r="AF204" s="149"/>
      <c r="AG204" s="149" t="s">
        <v>345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x14ac:dyDescent="0.2">
      <c r="A205" s="165" t="s">
        <v>141</v>
      </c>
      <c r="B205" s="166" t="s">
        <v>96</v>
      </c>
      <c r="C205" s="184" t="s">
        <v>97</v>
      </c>
      <c r="D205" s="167"/>
      <c r="E205" s="168"/>
      <c r="F205" s="169"/>
      <c r="G205" s="170">
        <f>SUMIF(AG206:AG222,"&lt;&gt;NOR",G206:G222)</f>
        <v>0</v>
      </c>
      <c r="H205" s="164"/>
      <c r="I205" s="164">
        <f>SUM(I206:I222)</f>
        <v>9860.19</v>
      </c>
      <c r="J205" s="164"/>
      <c r="K205" s="164">
        <f>SUM(K206:K222)</f>
        <v>28375.340000000004</v>
      </c>
      <c r="L205" s="164"/>
      <c r="M205" s="164">
        <f>SUM(M206:M222)</f>
        <v>0</v>
      </c>
      <c r="N205" s="163"/>
      <c r="O205" s="163">
        <f>SUM(O206:O222)</f>
        <v>0.06</v>
      </c>
      <c r="P205" s="163"/>
      <c r="Q205" s="163">
        <f>SUM(Q206:Q222)</f>
        <v>0.27</v>
      </c>
      <c r="R205" s="164"/>
      <c r="S205" s="164"/>
      <c r="T205" s="164"/>
      <c r="U205" s="164"/>
      <c r="V205" s="164">
        <f>SUM(V206:V222)</f>
        <v>37.25</v>
      </c>
      <c r="W205" s="164"/>
      <c r="X205" s="164"/>
      <c r="Y205" s="164"/>
      <c r="AG205" t="s">
        <v>142</v>
      </c>
    </row>
    <row r="206" spans="1:60" outlineLevel="1" x14ac:dyDescent="0.2">
      <c r="A206" s="172">
        <v>65</v>
      </c>
      <c r="B206" s="173" t="s">
        <v>360</v>
      </c>
      <c r="C206" s="185" t="s">
        <v>361</v>
      </c>
      <c r="D206" s="174" t="s">
        <v>185</v>
      </c>
      <c r="E206" s="175">
        <v>59</v>
      </c>
      <c r="F206" s="176">
        <v>0</v>
      </c>
      <c r="G206" s="177">
        <f>ROUND(E206*F206,2)</f>
        <v>0</v>
      </c>
      <c r="H206" s="160">
        <v>13.84</v>
      </c>
      <c r="I206" s="159">
        <f>ROUND(E206*H206,2)</f>
        <v>816.56</v>
      </c>
      <c r="J206" s="160">
        <v>200.66</v>
      </c>
      <c r="K206" s="159">
        <f>ROUND(E206*J206,2)</f>
        <v>11838.94</v>
      </c>
      <c r="L206" s="159">
        <v>21</v>
      </c>
      <c r="M206" s="159">
        <f>G206*(1+L206/100)</f>
        <v>0</v>
      </c>
      <c r="N206" s="158">
        <v>4.0000000000000003E-5</v>
      </c>
      <c r="O206" s="158">
        <f>ROUND(E206*N206,2)</f>
        <v>0</v>
      </c>
      <c r="P206" s="158">
        <v>0</v>
      </c>
      <c r="Q206" s="158">
        <f>ROUND(E206*P206,2)</f>
        <v>0</v>
      </c>
      <c r="R206" s="159"/>
      <c r="S206" s="159" t="s">
        <v>146</v>
      </c>
      <c r="T206" s="159" t="s">
        <v>146</v>
      </c>
      <c r="U206" s="159">
        <v>0.27024999999999999</v>
      </c>
      <c r="V206" s="159">
        <f>ROUND(E206*U206,2)</f>
        <v>15.94</v>
      </c>
      <c r="W206" s="159"/>
      <c r="X206" s="159" t="s">
        <v>147</v>
      </c>
      <c r="Y206" s="159" t="s">
        <v>148</v>
      </c>
      <c r="Z206" s="149"/>
      <c r="AA206" s="149"/>
      <c r="AB206" s="149"/>
      <c r="AC206" s="149"/>
      <c r="AD206" s="149"/>
      <c r="AE206" s="149"/>
      <c r="AF206" s="149"/>
      <c r="AG206" s="149" t="s">
        <v>149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2" x14ac:dyDescent="0.2">
      <c r="A207" s="156"/>
      <c r="B207" s="157"/>
      <c r="C207" s="186" t="s">
        <v>362</v>
      </c>
      <c r="D207" s="161"/>
      <c r="E207" s="162">
        <v>59</v>
      </c>
      <c r="F207" s="159"/>
      <c r="G207" s="159"/>
      <c r="H207" s="159"/>
      <c r="I207" s="159"/>
      <c r="J207" s="159"/>
      <c r="K207" s="159"/>
      <c r="L207" s="159"/>
      <c r="M207" s="159"/>
      <c r="N207" s="158"/>
      <c r="O207" s="158"/>
      <c r="P207" s="158"/>
      <c r="Q207" s="158"/>
      <c r="R207" s="159"/>
      <c r="S207" s="159"/>
      <c r="T207" s="159"/>
      <c r="U207" s="159"/>
      <c r="V207" s="159"/>
      <c r="W207" s="159"/>
      <c r="X207" s="159"/>
      <c r="Y207" s="159"/>
      <c r="Z207" s="149"/>
      <c r="AA207" s="149"/>
      <c r="AB207" s="149"/>
      <c r="AC207" s="149"/>
      <c r="AD207" s="149"/>
      <c r="AE207" s="149"/>
      <c r="AF207" s="149"/>
      <c r="AG207" s="149" t="s">
        <v>151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72">
        <v>66</v>
      </c>
      <c r="B208" s="173" t="s">
        <v>363</v>
      </c>
      <c r="C208" s="185" t="s">
        <v>364</v>
      </c>
      <c r="D208" s="174" t="s">
        <v>292</v>
      </c>
      <c r="E208" s="175">
        <v>3</v>
      </c>
      <c r="F208" s="176">
        <v>0</v>
      </c>
      <c r="G208" s="177">
        <f>ROUND(E208*F208,2)</f>
        <v>0</v>
      </c>
      <c r="H208" s="160">
        <v>30.65</v>
      </c>
      <c r="I208" s="159">
        <f>ROUND(E208*H208,2)</f>
        <v>91.95</v>
      </c>
      <c r="J208" s="160">
        <v>461.85</v>
      </c>
      <c r="K208" s="159">
        <f>ROUND(E208*J208,2)</f>
        <v>1385.55</v>
      </c>
      <c r="L208" s="159">
        <v>21</v>
      </c>
      <c r="M208" s="159">
        <f>G208*(1+L208/100)</f>
        <v>0</v>
      </c>
      <c r="N208" s="158">
        <v>6.9999999999999994E-5</v>
      </c>
      <c r="O208" s="158">
        <f>ROUND(E208*N208,2)</f>
        <v>0</v>
      </c>
      <c r="P208" s="158">
        <v>0</v>
      </c>
      <c r="Q208" s="158">
        <f>ROUND(E208*P208,2)</f>
        <v>0</v>
      </c>
      <c r="R208" s="159"/>
      <c r="S208" s="159" t="s">
        <v>146</v>
      </c>
      <c r="T208" s="159" t="s">
        <v>146</v>
      </c>
      <c r="U208" s="159">
        <v>0.62329999999999997</v>
      </c>
      <c r="V208" s="159">
        <f>ROUND(E208*U208,2)</f>
        <v>1.87</v>
      </c>
      <c r="W208" s="159"/>
      <c r="X208" s="159" t="s">
        <v>147</v>
      </c>
      <c r="Y208" s="159" t="s">
        <v>148</v>
      </c>
      <c r="Z208" s="149"/>
      <c r="AA208" s="149"/>
      <c r="AB208" s="149"/>
      <c r="AC208" s="149"/>
      <c r="AD208" s="149"/>
      <c r="AE208" s="149"/>
      <c r="AF208" s="149"/>
      <c r="AG208" s="149" t="s">
        <v>149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2" x14ac:dyDescent="0.2">
      <c r="A209" s="156"/>
      <c r="B209" s="157"/>
      <c r="C209" s="186" t="s">
        <v>70</v>
      </c>
      <c r="D209" s="161"/>
      <c r="E209" s="162">
        <v>3</v>
      </c>
      <c r="F209" s="159"/>
      <c r="G209" s="159"/>
      <c r="H209" s="159"/>
      <c r="I209" s="159"/>
      <c r="J209" s="159"/>
      <c r="K209" s="159"/>
      <c r="L209" s="159"/>
      <c r="M209" s="159"/>
      <c r="N209" s="158"/>
      <c r="O209" s="158"/>
      <c r="P209" s="158"/>
      <c r="Q209" s="158"/>
      <c r="R209" s="159"/>
      <c r="S209" s="159"/>
      <c r="T209" s="159"/>
      <c r="U209" s="159"/>
      <c r="V209" s="159"/>
      <c r="W209" s="159"/>
      <c r="X209" s="159"/>
      <c r="Y209" s="159"/>
      <c r="Z209" s="149"/>
      <c r="AA209" s="149"/>
      <c r="AB209" s="149"/>
      <c r="AC209" s="149"/>
      <c r="AD209" s="149"/>
      <c r="AE209" s="149"/>
      <c r="AF209" s="149"/>
      <c r="AG209" s="149" t="s">
        <v>151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72">
        <v>67</v>
      </c>
      <c r="B210" s="173" t="s">
        <v>365</v>
      </c>
      <c r="C210" s="185" t="s">
        <v>366</v>
      </c>
      <c r="D210" s="174" t="s">
        <v>185</v>
      </c>
      <c r="E210" s="175">
        <v>13.5</v>
      </c>
      <c r="F210" s="176">
        <v>0</v>
      </c>
      <c r="G210" s="177">
        <f>ROUND(E210*F210,2)</f>
        <v>0</v>
      </c>
      <c r="H210" s="160">
        <v>30.03</v>
      </c>
      <c r="I210" s="159">
        <f>ROUND(E210*H210,2)</f>
        <v>405.41</v>
      </c>
      <c r="J210" s="160">
        <v>190.47</v>
      </c>
      <c r="K210" s="159">
        <f>ROUND(E210*J210,2)</f>
        <v>2571.35</v>
      </c>
      <c r="L210" s="159">
        <v>21</v>
      </c>
      <c r="M210" s="159">
        <f>G210*(1+L210/100)</f>
        <v>0</v>
      </c>
      <c r="N210" s="158">
        <v>6.0000000000000002E-5</v>
      </c>
      <c r="O210" s="158">
        <f>ROUND(E210*N210,2)</f>
        <v>0</v>
      </c>
      <c r="P210" s="158">
        <v>0</v>
      </c>
      <c r="Q210" s="158">
        <f>ROUND(E210*P210,2)</f>
        <v>0</v>
      </c>
      <c r="R210" s="159"/>
      <c r="S210" s="159" t="s">
        <v>146</v>
      </c>
      <c r="T210" s="159" t="s">
        <v>146</v>
      </c>
      <c r="U210" s="159">
        <v>0.25645000000000001</v>
      </c>
      <c r="V210" s="159">
        <f>ROUND(E210*U210,2)</f>
        <v>3.46</v>
      </c>
      <c r="W210" s="159"/>
      <c r="X210" s="159" t="s">
        <v>147</v>
      </c>
      <c r="Y210" s="159" t="s">
        <v>148</v>
      </c>
      <c r="Z210" s="149"/>
      <c r="AA210" s="149"/>
      <c r="AB210" s="149"/>
      <c r="AC210" s="149"/>
      <c r="AD210" s="149"/>
      <c r="AE210" s="149"/>
      <c r="AF210" s="149"/>
      <c r="AG210" s="149" t="s">
        <v>149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2" x14ac:dyDescent="0.2">
      <c r="A211" s="156"/>
      <c r="B211" s="157"/>
      <c r="C211" s="186" t="s">
        <v>367</v>
      </c>
      <c r="D211" s="161"/>
      <c r="E211" s="162">
        <v>13.5</v>
      </c>
      <c r="F211" s="159"/>
      <c r="G211" s="159"/>
      <c r="H211" s="159"/>
      <c r="I211" s="159"/>
      <c r="J211" s="159"/>
      <c r="K211" s="159"/>
      <c r="L211" s="159"/>
      <c r="M211" s="159"/>
      <c r="N211" s="158"/>
      <c r="O211" s="158"/>
      <c r="P211" s="158"/>
      <c r="Q211" s="158"/>
      <c r="R211" s="159"/>
      <c r="S211" s="159"/>
      <c r="T211" s="159"/>
      <c r="U211" s="159"/>
      <c r="V211" s="159"/>
      <c r="W211" s="159"/>
      <c r="X211" s="159"/>
      <c r="Y211" s="159"/>
      <c r="Z211" s="149"/>
      <c r="AA211" s="149"/>
      <c r="AB211" s="149"/>
      <c r="AC211" s="149"/>
      <c r="AD211" s="149"/>
      <c r="AE211" s="149"/>
      <c r="AF211" s="149"/>
      <c r="AG211" s="149" t="s">
        <v>151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ht="22.5" outlineLevel="1" x14ac:dyDescent="0.2">
      <c r="A212" s="172">
        <v>68</v>
      </c>
      <c r="B212" s="173" t="s">
        <v>368</v>
      </c>
      <c r="C212" s="185" t="s">
        <v>369</v>
      </c>
      <c r="D212" s="174" t="s">
        <v>185</v>
      </c>
      <c r="E212" s="175">
        <v>19.5</v>
      </c>
      <c r="F212" s="176">
        <v>0</v>
      </c>
      <c r="G212" s="177">
        <f>ROUND(E212*F212,2)</f>
        <v>0</v>
      </c>
      <c r="H212" s="160">
        <v>438.27</v>
      </c>
      <c r="I212" s="159">
        <f>ROUND(E212*H212,2)</f>
        <v>8546.27</v>
      </c>
      <c r="J212" s="160">
        <v>302.73</v>
      </c>
      <c r="K212" s="159">
        <f>ROUND(E212*J212,2)</f>
        <v>5903.24</v>
      </c>
      <c r="L212" s="159">
        <v>21</v>
      </c>
      <c r="M212" s="159">
        <f>G212*(1+L212/100)</f>
        <v>0</v>
      </c>
      <c r="N212" s="158">
        <v>2.8700000000000002E-3</v>
      </c>
      <c r="O212" s="158">
        <f>ROUND(E212*N212,2)</f>
        <v>0.06</v>
      </c>
      <c r="P212" s="158">
        <v>0</v>
      </c>
      <c r="Q212" s="158">
        <f>ROUND(E212*P212,2)</f>
        <v>0</v>
      </c>
      <c r="R212" s="159"/>
      <c r="S212" s="159" t="s">
        <v>146</v>
      </c>
      <c r="T212" s="159" t="s">
        <v>146</v>
      </c>
      <c r="U212" s="159">
        <v>0.42342999999999997</v>
      </c>
      <c r="V212" s="159">
        <f>ROUND(E212*U212,2)</f>
        <v>8.26</v>
      </c>
      <c r="W212" s="159"/>
      <c r="X212" s="159" t="s">
        <v>147</v>
      </c>
      <c r="Y212" s="159" t="s">
        <v>148</v>
      </c>
      <c r="Z212" s="149"/>
      <c r="AA212" s="149"/>
      <c r="AB212" s="149"/>
      <c r="AC212" s="149"/>
      <c r="AD212" s="149"/>
      <c r="AE212" s="149"/>
      <c r="AF212" s="149"/>
      <c r="AG212" s="149" t="s">
        <v>149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2" x14ac:dyDescent="0.2">
      <c r="A213" s="156"/>
      <c r="B213" s="157"/>
      <c r="C213" s="186" t="s">
        <v>370</v>
      </c>
      <c r="D213" s="161"/>
      <c r="E213" s="162">
        <v>19.5</v>
      </c>
      <c r="F213" s="159"/>
      <c r="G213" s="159"/>
      <c r="H213" s="159"/>
      <c r="I213" s="159"/>
      <c r="J213" s="159"/>
      <c r="K213" s="159"/>
      <c r="L213" s="159"/>
      <c r="M213" s="159"/>
      <c r="N213" s="158"/>
      <c r="O213" s="158"/>
      <c r="P213" s="158"/>
      <c r="Q213" s="158"/>
      <c r="R213" s="159"/>
      <c r="S213" s="159"/>
      <c r="T213" s="159"/>
      <c r="U213" s="159"/>
      <c r="V213" s="159"/>
      <c r="W213" s="159"/>
      <c r="X213" s="159"/>
      <c r="Y213" s="159"/>
      <c r="Z213" s="149"/>
      <c r="AA213" s="149"/>
      <c r="AB213" s="149"/>
      <c r="AC213" s="149"/>
      <c r="AD213" s="149"/>
      <c r="AE213" s="149"/>
      <c r="AF213" s="149"/>
      <c r="AG213" s="149" t="s">
        <v>151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72">
        <v>69</v>
      </c>
      <c r="B214" s="173" t="s">
        <v>371</v>
      </c>
      <c r="C214" s="185" t="s">
        <v>372</v>
      </c>
      <c r="D214" s="174" t="s">
        <v>185</v>
      </c>
      <c r="E214" s="175">
        <v>59</v>
      </c>
      <c r="F214" s="176">
        <v>0</v>
      </c>
      <c r="G214" s="177">
        <f>ROUND(E214*F214,2)</f>
        <v>0</v>
      </c>
      <c r="H214" s="160">
        <v>0</v>
      </c>
      <c r="I214" s="159">
        <f>ROUND(E214*H214,2)</f>
        <v>0</v>
      </c>
      <c r="J214" s="160">
        <v>58.8</v>
      </c>
      <c r="K214" s="159">
        <f>ROUND(E214*J214,2)</f>
        <v>3469.2</v>
      </c>
      <c r="L214" s="159">
        <v>21</v>
      </c>
      <c r="M214" s="159">
        <f>G214*(1+L214/100)</f>
        <v>0</v>
      </c>
      <c r="N214" s="158">
        <v>0</v>
      </c>
      <c r="O214" s="158">
        <f>ROUND(E214*N214,2)</f>
        <v>0</v>
      </c>
      <c r="P214" s="158">
        <v>3.3600000000000001E-3</v>
      </c>
      <c r="Q214" s="158">
        <f>ROUND(E214*P214,2)</f>
        <v>0.2</v>
      </c>
      <c r="R214" s="159"/>
      <c r="S214" s="159" t="s">
        <v>146</v>
      </c>
      <c r="T214" s="159" t="s">
        <v>146</v>
      </c>
      <c r="U214" s="159">
        <v>7.9350000000000004E-2</v>
      </c>
      <c r="V214" s="159">
        <f>ROUND(E214*U214,2)</f>
        <v>4.68</v>
      </c>
      <c r="W214" s="159"/>
      <c r="X214" s="159" t="s">
        <v>147</v>
      </c>
      <c r="Y214" s="159" t="s">
        <v>148</v>
      </c>
      <c r="Z214" s="149"/>
      <c r="AA214" s="149"/>
      <c r="AB214" s="149"/>
      <c r="AC214" s="149"/>
      <c r="AD214" s="149"/>
      <c r="AE214" s="149"/>
      <c r="AF214" s="149"/>
      <c r="AG214" s="149" t="s">
        <v>149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2" x14ac:dyDescent="0.2">
      <c r="A215" s="156"/>
      <c r="B215" s="157"/>
      <c r="C215" s="186" t="s">
        <v>362</v>
      </c>
      <c r="D215" s="161"/>
      <c r="E215" s="162">
        <v>59</v>
      </c>
      <c r="F215" s="159"/>
      <c r="G215" s="159"/>
      <c r="H215" s="159"/>
      <c r="I215" s="159"/>
      <c r="J215" s="159"/>
      <c r="K215" s="159"/>
      <c r="L215" s="159"/>
      <c r="M215" s="159"/>
      <c r="N215" s="158"/>
      <c r="O215" s="158"/>
      <c r="P215" s="158"/>
      <c r="Q215" s="158"/>
      <c r="R215" s="159"/>
      <c r="S215" s="159"/>
      <c r="T215" s="159"/>
      <c r="U215" s="159"/>
      <c r="V215" s="159"/>
      <c r="W215" s="159"/>
      <c r="X215" s="159"/>
      <c r="Y215" s="159"/>
      <c r="Z215" s="149"/>
      <c r="AA215" s="149"/>
      <c r="AB215" s="149"/>
      <c r="AC215" s="149"/>
      <c r="AD215" s="149"/>
      <c r="AE215" s="149"/>
      <c r="AF215" s="149"/>
      <c r="AG215" s="149" t="s">
        <v>151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72">
        <v>70</v>
      </c>
      <c r="B216" s="173" t="s">
        <v>373</v>
      </c>
      <c r="C216" s="185" t="s">
        <v>374</v>
      </c>
      <c r="D216" s="174" t="s">
        <v>292</v>
      </c>
      <c r="E216" s="175">
        <v>3</v>
      </c>
      <c r="F216" s="176">
        <v>0</v>
      </c>
      <c r="G216" s="177">
        <f>ROUND(E216*F216,2)</f>
        <v>0</v>
      </c>
      <c r="H216" s="160">
        <v>0</v>
      </c>
      <c r="I216" s="159">
        <f>ROUND(E216*H216,2)</f>
        <v>0</v>
      </c>
      <c r="J216" s="160">
        <v>78.400000000000006</v>
      </c>
      <c r="K216" s="159">
        <f>ROUND(E216*J216,2)</f>
        <v>235.2</v>
      </c>
      <c r="L216" s="159">
        <v>21</v>
      </c>
      <c r="M216" s="159">
        <f>G216*(1+L216/100)</f>
        <v>0</v>
      </c>
      <c r="N216" s="158">
        <v>0</v>
      </c>
      <c r="O216" s="158">
        <f>ROUND(E216*N216,2)</f>
        <v>0</v>
      </c>
      <c r="P216" s="158">
        <v>1.15E-3</v>
      </c>
      <c r="Q216" s="158">
        <f>ROUND(E216*P216,2)</f>
        <v>0</v>
      </c>
      <c r="R216" s="159"/>
      <c r="S216" s="159" t="s">
        <v>146</v>
      </c>
      <c r="T216" s="159" t="s">
        <v>146</v>
      </c>
      <c r="U216" s="159">
        <v>0.10580000000000001</v>
      </c>
      <c r="V216" s="159">
        <f>ROUND(E216*U216,2)</f>
        <v>0.32</v>
      </c>
      <c r="W216" s="159"/>
      <c r="X216" s="159" t="s">
        <v>147</v>
      </c>
      <c r="Y216" s="159" t="s">
        <v>148</v>
      </c>
      <c r="Z216" s="149"/>
      <c r="AA216" s="149"/>
      <c r="AB216" s="149"/>
      <c r="AC216" s="149"/>
      <c r="AD216" s="149"/>
      <c r="AE216" s="149"/>
      <c r="AF216" s="149"/>
      <c r="AG216" s="149" t="s">
        <v>149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2" x14ac:dyDescent="0.2">
      <c r="A217" s="156"/>
      <c r="B217" s="157"/>
      <c r="C217" s="186" t="s">
        <v>70</v>
      </c>
      <c r="D217" s="161"/>
      <c r="E217" s="162">
        <v>3</v>
      </c>
      <c r="F217" s="159"/>
      <c r="G217" s="159"/>
      <c r="H217" s="159"/>
      <c r="I217" s="159"/>
      <c r="J217" s="159"/>
      <c r="K217" s="159"/>
      <c r="L217" s="159"/>
      <c r="M217" s="159"/>
      <c r="N217" s="158"/>
      <c r="O217" s="158"/>
      <c r="P217" s="158"/>
      <c r="Q217" s="158"/>
      <c r="R217" s="159"/>
      <c r="S217" s="159"/>
      <c r="T217" s="159"/>
      <c r="U217" s="159"/>
      <c r="V217" s="159"/>
      <c r="W217" s="159"/>
      <c r="X217" s="159"/>
      <c r="Y217" s="159"/>
      <c r="Z217" s="149"/>
      <c r="AA217" s="149"/>
      <c r="AB217" s="149"/>
      <c r="AC217" s="149"/>
      <c r="AD217" s="149"/>
      <c r="AE217" s="149"/>
      <c r="AF217" s="149"/>
      <c r="AG217" s="149" t="s">
        <v>151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ht="22.5" outlineLevel="1" x14ac:dyDescent="0.2">
      <c r="A218" s="172">
        <v>71</v>
      </c>
      <c r="B218" s="173" t="s">
        <v>375</v>
      </c>
      <c r="C218" s="185" t="s">
        <v>376</v>
      </c>
      <c r="D218" s="174" t="s">
        <v>185</v>
      </c>
      <c r="E218" s="175">
        <v>19.5</v>
      </c>
      <c r="F218" s="176">
        <v>0</v>
      </c>
      <c r="G218" s="177">
        <f>ROUND(E218*F218,2)</f>
        <v>0</v>
      </c>
      <c r="H218" s="160">
        <v>0</v>
      </c>
      <c r="I218" s="159">
        <f>ROUND(E218*H218,2)</f>
        <v>0</v>
      </c>
      <c r="J218" s="160">
        <v>68.2</v>
      </c>
      <c r="K218" s="159">
        <f>ROUND(E218*J218,2)</f>
        <v>1329.9</v>
      </c>
      <c r="L218" s="159">
        <v>21</v>
      </c>
      <c r="M218" s="159">
        <f>G218*(1+L218/100)</f>
        <v>0</v>
      </c>
      <c r="N218" s="158">
        <v>0</v>
      </c>
      <c r="O218" s="158">
        <f>ROUND(E218*N218,2)</f>
        <v>0</v>
      </c>
      <c r="P218" s="158">
        <v>1.3500000000000001E-3</v>
      </c>
      <c r="Q218" s="158">
        <f>ROUND(E218*P218,2)</f>
        <v>0.03</v>
      </c>
      <c r="R218" s="159"/>
      <c r="S218" s="159" t="s">
        <v>146</v>
      </c>
      <c r="T218" s="159" t="s">
        <v>146</v>
      </c>
      <c r="U218" s="159">
        <v>9.1999999999999998E-2</v>
      </c>
      <c r="V218" s="159">
        <f>ROUND(E218*U218,2)</f>
        <v>1.79</v>
      </c>
      <c r="W218" s="159"/>
      <c r="X218" s="159" t="s">
        <v>147</v>
      </c>
      <c r="Y218" s="159" t="s">
        <v>148</v>
      </c>
      <c r="Z218" s="149"/>
      <c r="AA218" s="149"/>
      <c r="AB218" s="149"/>
      <c r="AC218" s="149"/>
      <c r="AD218" s="149"/>
      <c r="AE218" s="149"/>
      <c r="AF218" s="149"/>
      <c r="AG218" s="149" t="s">
        <v>149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2" x14ac:dyDescent="0.2">
      <c r="A219" s="156"/>
      <c r="B219" s="157"/>
      <c r="C219" s="186" t="s">
        <v>370</v>
      </c>
      <c r="D219" s="161"/>
      <c r="E219" s="162">
        <v>19.5</v>
      </c>
      <c r="F219" s="159"/>
      <c r="G219" s="159"/>
      <c r="H219" s="159"/>
      <c r="I219" s="159"/>
      <c r="J219" s="159"/>
      <c r="K219" s="159"/>
      <c r="L219" s="159"/>
      <c r="M219" s="159"/>
      <c r="N219" s="158"/>
      <c r="O219" s="158"/>
      <c r="P219" s="158"/>
      <c r="Q219" s="158"/>
      <c r="R219" s="159"/>
      <c r="S219" s="159"/>
      <c r="T219" s="159"/>
      <c r="U219" s="159"/>
      <c r="V219" s="159"/>
      <c r="W219" s="159"/>
      <c r="X219" s="159"/>
      <c r="Y219" s="159"/>
      <c r="Z219" s="149"/>
      <c r="AA219" s="149"/>
      <c r="AB219" s="149"/>
      <c r="AC219" s="149"/>
      <c r="AD219" s="149"/>
      <c r="AE219" s="149"/>
      <c r="AF219" s="149"/>
      <c r="AG219" s="149" t="s">
        <v>151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72">
        <v>72</v>
      </c>
      <c r="B220" s="173" t="s">
        <v>377</v>
      </c>
      <c r="C220" s="185" t="s">
        <v>378</v>
      </c>
      <c r="D220" s="174" t="s">
        <v>185</v>
      </c>
      <c r="E220" s="175">
        <v>13.5</v>
      </c>
      <c r="F220" s="176">
        <v>0</v>
      </c>
      <c r="G220" s="177">
        <f>ROUND(E220*F220,2)</f>
        <v>0</v>
      </c>
      <c r="H220" s="160">
        <v>0</v>
      </c>
      <c r="I220" s="159">
        <f>ROUND(E220*H220,2)</f>
        <v>0</v>
      </c>
      <c r="J220" s="160">
        <v>51.2</v>
      </c>
      <c r="K220" s="159">
        <f>ROUND(E220*J220,2)</f>
        <v>691.2</v>
      </c>
      <c r="L220" s="159">
        <v>21</v>
      </c>
      <c r="M220" s="159">
        <f>G220*(1+L220/100)</f>
        <v>0</v>
      </c>
      <c r="N220" s="158">
        <v>0</v>
      </c>
      <c r="O220" s="158">
        <f>ROUND(E220*N220,2)</f>
        <v>0</v>
      </c>
      <c r="P220" s="158">
        <v>2.8500000000000001E-3</v>
      </c>
      <c r="Q220" s="158">
        <f>ROUND(E220*P220,2)</f>
        <v>0.04</v>
      </c>
      <c r="R220" s="159"/>
      <c r="S220" s="159" t="s">
        <v>146</v>
      </c>
      <c r="T220" s="159" t="s">
        <v>146</v>
      </c>
      <c r="U220" s="159">
        <v>6.9000000000000006E-2</v>
      </c>
      <c r="V220" s="159">
        <f>ROUND(E220*U220,2)</f>
        <v>0.93</v>
      </c>
      <c r="W220" s="159"/>
      <c r="X220" s="159" t="s">
        <v>147</v>
      </c>
      <c r="Y220" s="159" t="s">
        <v>148</v>
      </c>
      <c r="Z220" s="149"/>
      <c r="AA220" s="149"/>
      <c r="AB220" s="149"/>
      <c r="AC220" s="149"/>
      <c r="AD220" s="149"/>
      <c r="AE220" s="149"/>
      <c r="AF220" s="149"/>
      <c r="AG220" s="149" t="s">
        <v>149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2" x14ac:dyDescent="0.2">
      <c r="A221" s="156"/>
      <c r="B221" s="157"/>
      <c r="C221" s="186" t="s">
        <v>367</v>
      </c>
      <c r="D221" s="161"/>
      <c r="E221" s="162">
        <v>13.5</v>
      </c>
      <c r="F221" s="159"/>
      <c r="G221" s="159"/>
      <c r="H221" s="159"/>
      <c r="I221" s="159"/>
      <c r="J221" s="159"/>
      <c r="K221" s="159"/>
      <c r="L221" s="159"/>
      <c r="M221" s="159"/>
      <c r="N221" s="158"/>
      <c r="O221" s="158"/>
      <c r="P221" s="158"/>
      <c r="Q221" s="158"/>
      <c r="R221" s="159"/>
      <c r="S221" s="159"/>
      <c r="T221" s="159"/>
      <c r="U221" s="159"/>
      <c r="V221" s="159"/>
      <c r="W221" s="159"/>
      <c r="X221" s="159"/>
      <c r="Y221" s="159"/>
      <c r="Z221" s="149"/>
      <c r="AA221" s="149"/>
      <c r="AB221" s="149"/>
      <c r="AC221" s="149"/>
      <c r="AD221" s="149"/>
      <c r="AE221" s="149"/>
      <c r="AF221" s="149"/>
      <c r="AG221" s="149" t="s">
        <v>151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78">
        <v>73</v>
      </c>
      <c r="B222" s="179" t="s">
        <v>379</v>
      </c>
      <c r="C222" s="187" t="s">
        <v>380</v>
      </c>
      <c r="D222" s="180" t="s">
        <v>0</v>
      </c>
      <c r="E222" s="181">
        <v>372.84750000000003</v>
      </c>
      <c r="F222" s="182">
        <v>0</v>
      </c>
      <c r="G222" s="183">
        <f>ROUND(E222*F222,2)</f>
        <v>0</v>
      </c>
      <c r="H222" s="160">
        <v>0</v>
      </c>
      <c r="I222" s="159">
        <f>ROUND(E222*H222,2)</f>
        <v>0</v>
      </c>
      <c r="J222" s="160">
        <v>2.5499999999999998</v>
      </c>
      <c r="K222" s="159">
        <f>ROUND(E222*J222,2)</f>
        <v>950.76</v>
      </c>
      <c r="L222" s="159">
        <v>21</v>
      </c>
      <c r="M222" s="159">
        <f>G222*(1+L222/100)</f>
        <v>0</v>
      </c>
      <c r="N222" s="158">
        <v>0</v>
      </c>
      <c r="O222" s="158">
        <f>ROUND(E222*N222,2)</f>
        <v>0</v>
      </c>
      <c r="P222" s="158">
        <v>0</v>
      </c>
      <c r="Q222" s="158">
        <f>ROUND(E222*P222,2)</f>
        <v>0</v>
      </c>
      <c r="R222" s="159"/>
      <c r="S222" s="159" t="s">
        <v>146</v>
      </c>
      <c r="T222" s="159" t="s">
        <v>146</v>
      </c>
      <c r="U222" s="159">
        <v>0</v>
      </c>
      <c r="V222" s="159">
        <f>ROUND(E222*U222,2)</f>
        <v>0</v>
      </c>
      <c r="W222" s="159"/>
      <c r="X222" s="159" t="s">
        <v>344</v>
      </c>
      <c r="Y222" s="159" t="s">
        <v>148</v>
      </c>
      <c r="Z222" s="149"/>
      <c r="AA222" s="149"/>
      <c r="AB222" s="149"/>
      <c r="AC222" s="149"/>
      <c r="AD222" s="149"/>
      <c r="AE222" s="149"/>
      <c r="AF222" s="149"/>
      <c r="AG222" s="149" t="s">
        <v>345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x14ac:dyDescent="0.2">
      <c r="A223" s="165" t="s">
        <v>141</v>
      </c>
      <c r="B223" s="166" t="s">
        <v>98</v>
      </c>
      <c r="C223" s="184" t="s">
        <v>99</v>
      </c>
      <c r="D223" s="167"/>
      <c r="E223" s="168"/>
      <c r="F223" s="169"/>
      <c r="G223" s="170">
        <f>SUMIF(AG224:AG230,"&lt;&gt;NOR",G224:G230)</f>
        <v>0</v>
      </c>
      <c r="H223" s="164"/>
      <c r="I223" s="164">
        <f>SUM(I224:I230)</f>
        <v>7792.17</v>
      </c>
      <c r="J223" s="164"/>
      <c r="K223" s="164">
        <f>SUM(K224:K230)</f>
        <v>1409.33</v>
      </c>
      <c r="L223" s="164"/>
      <c r="M223" s="164">
        <f>SUM(M224:M230)</f>
        <v>0</v>
      </c>
      <c r="N223" s="163"/>
      <c r="O223" s="163">
        <f>SUM(O224:O230)</f>
        <v>0.01</v>
      </c>
      <c r="P223" s="163"/>
      <c r="Q223" s="163">
        <f>SUM(Q224:Q230)</f>
        <v>0</v>
      </c>
      <c r="R223" s="164"/>
      <c r="S223" s="164"/>
      <c r="T223" s="164"/>
      <c r="U223" s="164"/>
      <c r="V223" s="164">
        <f>SUM(V224:V230)</f>
        <v>1.94</v>
      </c>
      <c r="W223" s="164"/>
      <c r="X223" s="164"/>
      <c r="Y223" s="164"/>
      <c r="AG223" t="s">
        <v>142</v>
      </c>
    </row>
    <row r="224" spans="1:60" ht="22.5" outlineLevel="1" x14ac:dyDescent="0.2">
      <c r="A224" s="172">
        <v>74</v>
      </c>
      <c r="B224" s="173" t="s">
        <v>381</v>
      </c>
      <c r="C224" s="185" t="s">
        <v>382</v>
      </c>
      <c r="D224" s="174" t="s">
        <v>185</v>
      </c>
      <c r="E224" s="175">
        <v>3</v>
      </c>
      <c r="F224" s="176">
        <v>0</v>
      </c>
      <c r="G224" s="177">
        <f>ROUND(E224*F224,2)</f>
        <v>0</v>
      </c>
      <c r="H224" s="160">
        <v>77.569999999999993</v>
      </c>
      <c r="I224" s="159">
        <f>ROUND(E224*H224,2)</f>
        <v>232.71</v>
      </c>
      <c r="J224" s="160">
        <v>99.93</v>
      </c>
      <c r="K224" s="159">
        <f>ROUND(E224*J224,2)</f>
        <v>299.79000000000002</v>
      </c>
      <c r="L224" s="159">
        <v>21</v>
      </c>
      <c r="M224" s="159">
        <f>G224*(1+L224/100)</f>
        <v>0</v>
      </c>
      <c r="N224" s="158">
        <v>4.0000000000000003E-5</v>
      </c>
      <c r="O224" s="158">
        <f>ROUND(E224*N224,2)</f>
        <v>0</v>
      </c>
      <c r="P224" s="158">
        <v>0</v>
      </c>
      <c r="Q224" s="158">
        <f>ROUND(E224*P224,2)</f>
        <v>0</v>
      </c>
      <c r="R224" s="159"/>
      <c r="S224" s="159" t="s">
        <v>146</v>
      </c>
      <c r="T224" s="159" t="s">
        <v>146</v>
      </c>
      <c r="U224" s="159">
        <v>0.18</v>
      </c>
      <c r="V224" s="159">
        <f>ROUND(E224*U224,2)</f>
        <v>0.54</v>
      </c>
      <c r="W224" s="159"/>
      <c r="X224" s="159" t="s">
        <v>147</v>
      </c>
      <c r="Y224" s="159" t="s">
        <v>148</v>
      </c>
      <c r="Z224" s="149"/>
      <c r="AA224" s="149"/>
      <c r="AB224" s="149"/>
      <c r="AC224" s="149"/>
      <c r="AD224" s="149"/>
      <c r="AE224" s="149"/>
      <c r="AF224" s="149"/>
      <c r="AG224" s="149" t="s">
        <v>149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2" x14ac:dyDescent="0.2">
      <c r="A225" s="156"/>
      <c r="B225" s="157"/>
      <c r="C225" s="186" t="s">
        <v>383</v>
      </c>
      <c r="D225" s="161"/>
      <c r="E225" s="162">
        <v>3</v>
      </c>
      <c r="F225" s="159"/>
      <c r="G225" s="159"/>
      <c r="H225" s="159"/>
      <c r="I225" s="159"/>
      <c r="J225" s="159"/>
      <c r="K225" s="159"/>
      <c r="L225" s="159"/>
      <c r="M225" s="159"/>
      <c r="N225" s="158"/>
      <c r="O225" s="158"/>
      <c r="P225" s="158"/>
      <c r="Q225" s="158"/>
      <c r="R225" s="159"/>
      <c r="S225" s="159"/>
      <c r="T225" s="159"/>
      <c r="U225" s="159"/>
      <c r="V225" s="159"/>
      <c r="W225" s="159"/>
      <c r="X225" s="159"/>
      <c r="Y225" s="159"/>
      <c r="Z225" s="149"/>
      <c r="AA225" s="149"/>
      <c r="AB225" s="149"/>
      <c r="AC225" s="149"/>
      <c r="AD225" s="149"/>
      <c r="AE225" s="149"/>
      <c r="AF225" s="149"/>
      <c r="AG225" s="149" t="s">
        <v>151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72">
        <v>75</v>
      </c>
      <c r="B226" s="173" t="s">
        <v>384</v>
      </c>
      <c r="C226" s="185" t="s">
        <v>385</v>
      </c>
      <c r="D226" s="174" t="s">
        <v>185</v>
      </c>
      <c r="E226" s="175">
        <v>3</v>
      </c>
      <c r="F226" s="176">
        <v>0</v>
      </c>
      <c r="G226" s="177">
        <f>ROUND(E226*F226,2)</f>
        <v>0</v>
      </c>
      <c r="H226" s="160">
        <v>19.82</v>
      </c>
      <c r="I226" s="159">
        <f>ROUND(E226*H226,2)</f>
        <v>59.46</v>
      </c>
      <c r="J226" s="160">
        <v>311.18</v>
      </c>
      <c r="K226" s="159">
        <f>ROUND(E226*J226,2)</f>
        <v>933.54</v>
      </c>
      <c r="L226" s="159">
        <v>21</v>
      </c>
      <c r="M226" s="159">
        <f>G226*(1+L226/100)</f>
        <v>0</v>
      </c>
      <c r="N226" s="158">
        <v>2.0000000000000002E-5</v>
      </c>
      <c r="O226" s="158">
        <f>ROUND(E226*N226,2)</f>
        <v>0</v>
      </c>
      <c r="P226" s="158">
        <v>0</v>
      </c>
      <c r="Q226" s="158">
        <f>ROUND(E226*P226,2)</f>
        <v>0</v>
      </c>
      <c r="R226" s="159"/>
      <c r="S226" s="159" t="s">
        <v>146</v>
      </c>
      <c r="T226" s="159" t="s">
        <v>146</v>
      </c>
      <c r="U226" s="159">
        <v>0.46800000000000003</v>
      </c>
      <c r="V226" s="159">
        <f>ROUND(E226*U226,2)</f>
        <v>1.4</v>
      </c>
      <c r="W226" s="159"/>
      <c r="X226" s="159" t="s">
        <v>147</v>
      </c>
      <c r="Y226" s="159" t="s">
        <v>148</v>
      </c>
      <c r="Z226" s="149"/>
      <c r="AA226" s="149"/>
      <c r="AB226" s="149"/>
      <c r="AC226" s="149"/>
      <c r="AD226" s="149"/>
      <c r="AE226" s="149"/>
      <c r="AF226" s="149"/>
      <c r="AG226" s="149" t="s">
        <v>149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2" x14ac:dyDescent="0.2">
      <c r="A227" s="156"/>
      <c r="B227" s="157"/>
      <c r="C227" s="186" t="s">
        <v>383</v>
      </c>
      <c r="D227" s="161"/>
      <c r="E227" s="162">
        <v>3</v>
      </c>
      <c r="F227" s="159"/>
      <c r="G227" s="159"/>
      <c r="H227" s="159"/>
      <c r="I227" s="159"/>
      <c r="J227" s="159"/>
      <c r="K227" s="159"/>
      <c r="L227" s="159"/>
      <c r="M227" s="159"/>
      <c r="N227" s="158"/>
      <c r="O227" s="158"/>
      <c r="P227" s="158"/>
      <c r="Q227" s="158"/>
      <c r="R227" s="159"/>
      <c r="S227" s="159"/>
      <c r="T227" s="159"/>
      <c r="U227" s="159"/>
      <c r="V227" s="159"/>
      <c r="W227" s="159"/>
      <c r="X227" s="159"/>
      <c r="Y227" s="159"/>
      <c r="Z227" s="149"/>
      <c r="AA227" s="149"/>
      <c r="AB227" s="149"/>
      <c r="AC227" s="149"/>
      <c r="AD227" s="149"/>
      <c r="AE227" s="149"/>
      <c r="AF227" s="149"/>
      <c r="AG227" s="149" t="s">
        <v>151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ht="22.5" outlineLevel="1" x14ac:dyDescent="0.2">
      <c r="A228" s="172">
        <v>76</v>
      </c>
      <c r="B228" s="173" t="s">
        <v>386</v>
      </c>
      <c r="C228" s="185" t="s">
        <v>387</v>
      </c>
      <c r="D228" s="174" t="s">
        <v>292</v>
      </c>
      <c r="E228" s="175">
        <v>1</v>
      </c>
      <c r="F228" s="176">
        <v>0</v>
      </c>
      <c r="G228" s="177">
        <f>ROUND(E228*F228,2)</f>
        <v>0</v>
      </c>
      <c r="H228" s="160">
        <v>7500</v>
      </c>
      <c r="I228" s="159">
        <f>ROUND(E228*H228,2)</f>
        <v>7500</v>
      </c>
      <c r="J228" s="160">
        <v>0</v>
      </c>
      <c r="K228" s="159">
        <f>ROUND(E228*J228,2)</f>
        <v>0</v>
      </c>
      <c r="L228" s="159">
        <v>21</v>
      </c>
      <c r="M228" s="159">
        <f>G228*(1+L228/100)</f>
        <v>0</v>
      </c>
      <c r="N228" s="158">
        <v>7.1000000000000004E-3</v>
      </c>
      <c r="O228" s="158">
        <f>ROUND(E228*N228,2)</f>
        <v>0.01</v>
      </c>
      <c r="P228" s="158">
        <v>0</v>
      </c>
      <c r="Q228" s="158">
        <f>ROUND(E228*P228,2)</f>
        <v>0</v>
      </c>
      <c r="R228" s="159"/>
      <c r="S228" s="159" t="s">
        <v>177</v>
      </c>
      <c r="T228" s="159" t="s">
        <v>215</v>
      </c>
      <c r="U228" s="159">
        <v>0</v>
      </c>
      <c r="V228" s="159">
        <f>ROUND(E228*U228,2)</f>
        <v>0</v>
      </c>
      <c r="W228" s="159"/>
      <c r="X228" s="159" t="s">
        <v>319</v>
      </c>
      <c r="Y228" s="159" t="s">
        <v>148</v>
      </c>
      <c r="Z228" s="149"/>
      <c r="AA228" s="149"/>
      <c r="AB228" s="149"/>
      <c r="AC228" s="149"/>
      <c r="AD228" s="149"/>
      <c r="AE228" s="149"/>
      <c r="AF228" s="149"/>
      <c r="AG228" s="149" t="s">
        <v>320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2" x14ac:dyDescent="0.2">
      <c r="A229" s="156"/>
      <c r="B229" s="157"/>
      <c r="C229" s="186" t="s">
        <v>388</v>
      </c>
      <c r="D229" s="161"/>
      <c r="E229" s="162">
        <v>1</v>
      </c>
      <c r="F229" s="159"/>
      <c r="G229" s="159"/>
      <c r="H229" s="159"/>
      <c r="I229" s="159"/>
      <c r="J229" s="159"/>
      <c r="K229" s="159"/>
      <c r="L229" s="159"/>
      <c r="M229" s="159"/>
      <c r="N229" s="158"/>
      <c r="O229" s="158"/>
      <c r="P229" s="158"/>
      <c r="Q229" s="158"/>
      <c r="R229" s="159"/>
      <c r="S229" s="159"/>
      <c r="T229" s="159"/>
      <c r="U229" s="159"/>
      <c r="V229" s="159"/>
      <c r="W229" s="159"/>
      <c r="X229" s="159"/>
      <c r="Y229" s="159"/>
      <c r="Z229" s="149"/>
      <c r="AA229" s="149"/>
      <c r="AB229" s="149"/>
      <c r="AC229" s="149"/>
      <c r="AD229" s="149"/>
      <c r="AE229" s="149"/>
      <c r="AF229" s="149"/>
      <c r="AG229" s="149" t="s">
        <v>151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78">
        <v>77</v>
      </c>
      <c r="B230" s="179" t="s">
        <v>389</v>
      </c>
      <c r="C230" s="187" t="s">
        <v>390</v>
      </c>
      <c r="D230" s="180" t="s">
        <v>0</v>
      </c>
      <c r="E230" s="181">
        <v>90.254999999999995</v>
      </c>
      <c r="F230" s="182">
        <v>0</v>
      </c>
      <c r="G230" s="183">
        <f>ROUND(E230*F230,2)</f>
        <v>0</v>
      </c>
      <c r="H230" s="160">
        <v>0</v>
      </c>
      <c r="I230" s="159">
        <f>ROUND(E230*H230,2)</f>
        <v>0</v>
      </c>
      <c r="J230" s="160">
        <v>1.95</v>
      </c>
      <c r="K230" s="159">
        <f>ROUND(E230*J230,2)</f>
        <v>176</v>
      </c>
      <c r="L230" s="159">
        <v>21</v>
      </c>
      <c r="M230" s="159">
        <f>G230*(1+L230/100)</f>
        <v>0</v>
      </c>
      <c r="N230" s="158">
        <v>0</v>
      </c>
      <c r="O230" s="158">
        <f>ROUND(E230*N230,2)</f>
        <v>0</v>
      </c>
      <c r="P230" s="158">
        <v>0</v>
      </c>
      <c r="Q230" s="158">
        <f>ROUND(E230*P230,2)</f>
        <v>0</v>
      </c>
      <c r="R230" s="159"/>
      <c r="S230" s="159" t="s">
        <v>146</v>
      </c>
      <c r="T230" s="159" t="s">
        <v>146</v>
      </c>
      <c r="U230" s="159">
        <v>0</v>
      </c>
      <c r="V230" s="159">
        <f>ROUND(E230*U230,2)</f>
        <v>0</v>
      </c>
      <c r="W230" s="159"/>
      <c r="X230" s="159" t="s">
        <v>344</v>
      </c>
      <c r="Y230" s="159" t="s">
        <v>148</v>
      </c>
      <c r="Z230" s="149"/>
      <c r="AA230" s="149"/>
      <c r="AB230" s="149"/>
      <c r="AC230" s="149"/>
      <c r="AD230" s="149"/>
      <c r="AE230" s="149"/>
      <c r="AF230" s="149"/>
      <c r="AG230" s="149" t="s">
        <v>345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x14ac:dyDescent="0.2">
      <c r="A231" s="165" t="s">
        <v>141</v>
      </c>
      <c r="B231" s="166" t="s">
        <v>100</v>
      </c>
      <c r="C231" s="184" t="s">
        <v>101</v>
      </c>
      <c r="D231" s="167"/>
      <c r="E231" s="168"/>
      <c r="F231" s="169"/>
      <c r="G231" s="170">
        <f>SUMIF(AG232:AG236,"&lt;&gt;NOR",G232:G236)</f>
        <v>0</v>
      </c>
      <c r="H231" s="164"/>
      <c r="I231" s="164">
        <f>SUM(I232:I236)</f>
        <v>1243.79</v>
      </c>
      <c r="J231" s="164"/>
      <c r="K231" s="164">
        <f>SUM(K232:K236)</f>
        <v>1737.5500000000002</v>
      </c>
      <c r="L231" s="164"/>
      <c r="M231" s="164">
        <f>SUM(M232:M236)</f>
        <v>0</v>
      </c>
      <c r="N231" s="163"/>
      <c r="O231" s="163">
        <f>SUM(O232:O236)</f>
        <v>0.18</v>
      </c>
      <c r="P231" s="163"/>
      <c r="Q231" s="163">
        <f>SUM(Q232:Q236)</f>
        <v>0</v>
      </c>
      <c r="R231" s="164"/>
      <c r="S231" s="164"/>
      <c r="T231" s="164"/>
      <c r="U231" s="164"/>
      <c r="V231" s="164">
        <f>SUM(V232:V236)</f>
        <v>2.39</v>
      </c>
      <c r="W231" s="164"/>
      <c r="X231" s="164"/>
      <c r="Y231" s="164"/>
      <c r="AG231" t="s">
        <v>142</v>
      </c>
    </row>
    <row r="232" spans="1:60" outlineLevel="1" x14ac:dyDescent="0.2">
      <c r="A232" s="172">
        <v>78</v>
      </c>
      <c r="B232" s="173" t="s">
        <v>391</v>
      </c>
      <c r="C232" s="185" t="s">
        <v>392</v>
      </c>
      <c r="D232" s="174" t="s">
        <v>145</v>
      </c>
      <c r="E232" s="175">
        <v>2.96</v>
      </c>
      <c r="F232" s="176">
        <v>0</v>
      </c>
      <c r="G232" s="177">
        <f>ROUND(E232*F232,2)</f>
        <v>0</v>
      </c>
      <c r="H232" s="160">
        <v>0</v>
      </c>
      <c r="I232" s="159">
        <f>ROUND(E232*H232,2)</f>
        <v>0</v>
      </c>
      <c r="J232" s="160">
        <v>515</v>
      </c>
      <c r="K232" s="159">
        <f>ROUND(E232*J232,2)</f>
        <v>1524.4</v>
      </c>
      <c r="L232" s="159">
        <v>21</v>
      </c>
      <c r="M232" s="159">
        <f>G232*(1+L232/100)</f>
        <v>0</v>
      </c>
      <c r="N232" s="158">
        <v>0</v>
      </c>
      <c r="O232" s="158">
        <f>ROUND(E232*N232,2)</f>
        <v>0</v>
      </c>
      <c r="P232" s="158">
        <v>0</v>
      </c>
      <c r="Q232" s="158">
        <f>ROUND(E232*P232,2)</f>
        <v>0</v>
      </c>
      <c r="R232" s="159"/>
      <c r="S232" s="159" t="s">
        <v>146</v>
      </c>
      <c r="T232" s="159" t="s">
        <v>146</v>
      </c>
      <c r="U232" s="159">
        <v>0.80900000000000005</v>
      </c>
      <c r="V232" s="159">
        <f>ROUND(E232*U232,2)</f>
        <v>2.39</v>
      </c>
      <c r="W232" s="159"/>
      <c r="X232" s="159" t="s">
        <v>147</v>
      </c>
      <c r="Y232" s="159" t="s">
        <v>148</v>
      </c>
      <c r="Z232" s="149"/>
      <c r="AA232" s="149"/>
      <c r="AB232" s="149"/>
      <c r="AC232" s="149"/>
      <c r="AD232" s="149"/>
      <c r="AE232" s="149"/>
      <c r="AF232" s="149"/>
      <c r="AG232" s="149" t="s">
        <v>149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2" x14ac:dyDescent="0.2">
      <c r="A233" s="156"/>
      <c r="B233" s="157"/>
      <c r="C233" s="186" t="s">
        <v>393</v>
      </c>
      <c r="D233" s="161"/>
      <c r="E233" s="162">
        <v>2.96</v>
      </c>
      <c r="F233" s="159"/>
      <c r="G233" s="159"/>
      <c r="H233" s="159"/>
      <c r="I233" s="159"/>
      <c r="J233" s="159"/>
      <c r="K233" s="159"/>
      <c r="L233" s="159"/>
      <c r="M233" s="159"/>
      <c r="N233" s="158"/>
      <c r="O233" s="158"/>
      <c r="P233" s="158"/>
      <c r="Q233" s="158"/>
      <c r="R233" s="159"/>
      <c r="S233" s="159"/>
      <c r="T233" s="159"/>
      <c r="U233" s="159"/>
      <c r="V233" s="159"/>
      <c r="W233" s="159"/>
      <c r="X233" s="159"/>
      <c r="Y233" s="159"/>
      <c r="Z233" s="149"/>
      <c r="AA233" s="149"/>
      <c r="AB233" s="149"/>
      <c r="AC233" s="149"/>
      <c r="AD233" s="149"/>
      <c r="AE233" s="149"/>
      <c r="AF233" s="149"/>
      <c r="AG233" s="149" t="s">
        <v>151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72">
        <v>79</v>
      </c>
      <c r="B234" s="173" t="s">
        <v>394</v>
      </c>
      <c r="C234" s="185" t="s">
        <v>395</v>
      </c>
      <c r="D234" s="174" t="s">
        <v>145</v>
      </c>
      <c r="E234" s="175">
        <v>3.2559999999999998</v>
      </c>
      <c r="F234" s="176">
        <v>0</v>
      </c>
      <c r="G234" s="177">
        <f>ROUND(E234*F234,2)</f>
        <v>0</v>
      </c>
      <c r="H234" s="160">
        <v>382</v>
      </c>
      <c r="I234" s="159">
        <f>ROUND(E234*H234,2)</f>
        <v>1243.79</v>
      </c>
      <c r="J234" s="160">
        <v>0</v>
      </c>
      <c r="K234" s="159">
        <f>ROUND(E234*J234,2)</f>
        <v>0</v>
      </c>
      <c r="L234" s="159">
        <v>21</v>
      </c>
      <c r="M234" s="159">
        <f>G234*(1+L234/100)</f>
        <v>0</v>
      </c>
      <c r="N234" s="158">
        <v>5.5E-2</v>
      </c>
      <c r="O234" s="158">
        <f>ROUND(E234*N234,2)</f>
        <v>0.18</v>
      </c>
      <c r="P234" s="158">
        <v>0</v>
      </c>
      <c r="Q234" s="158">
        <f>ROUND(E234*P234,2)</f>
        <v>0</v>
      </c>
      <c r="R234" s="159" t="s">
        <v>396</v>
      </c>
      <c r="S234" s="159" t="s">
        <v>146</v>
      </c>
      <c r="T234" s="159" t="s">
        <v>146</v>
      </c>
      <c r="U234" s="159">
        <v>0</v>
      </c>
      <c r="V234" s="159">
        <f>ROUND(E234*U234,2)</f>
        <v>0</v>
      </c>
      <c r="W234" s="159"/>
      <c r="X234" s="159" t="s">
        <v>319</v>
      </c>
      <c r="Y234" s="159" t="s">
        <v>148</v>
      </c>
      <c r="Z234" s="149"/>
      <c r="AA234" s="149"/>
      <c r="AB234" s="149"/>
      <c r="AC234" s="149"/>
      <c r="AD234" s="149"/>
      <c r="AE234" s="149"/>
      <c r="AF234" s="149"/>
      <c r="AG234" s="149" t="s">
        <v>320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2" x14ac:dyDescent="0.2">
      <c r="A235" s="156"/>
      <c r="B235" s="157"/>
      <c r="C235" s="186" t="s">
        <v>397</v>
      </c>
      <c r="D235" s="161"/>
      <c r="E235" s="162">
        <v>3.2559999999999998</v>
      </c>
      <c r="F235" s="159"/>
      <c r="G235" s="159"/>
      <c r="H235" s="159"/>
      <c r="I235" s="159"/>
      <c r="J235" s="159"/>
      <c r="K235" s="159"/>
      <c r="L235" s="159"/>
      <c r="M235" s="159"/>
      <c r="N235" s="158"/>
      <c r="O235" s="158"/>
      <c r="P235" s="158"/>
      <c r="Q235" s="158"/>
      <c r="R235" s="159"/>
      <c r="S235" s="159"/>
      <c r="T235" s="159"/>
      <c r="U235" s="159"/>
      <c r="V235" s="159"/>
      <c r="W235" s="159"/>
      <c r="X235" s="159"/>
      <c r="Y235" s="159"/>
      <c r="Z235" s="149"/>
      <c r="AA235" s="149"/>
      <c r="AB235" s="149"/>
      <c r="AC235" s="149"/>
      <c r="AD235" s="149"/>
      <c r="AE235" s="149"/>
      <c r="AF235" s="149"/>
      <c r="AG235" s="149" t="s">
        <v>151</v>
      </c>
      <c r="AH235" s="149">
        <v>5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78">
        <v>80</v>
      </c>
      <c r="B236" s="179" t="s">
        <v>398</v>
      </c>
      <c r="C236" s="187" t="s">
        <v>399</v>
      </c>
      <c r="D236" s="180" t="s">
        <v>0</v>
      </c>
      <c r="E236" s="181">
        <v>27.681899999999999</v>
      </c>
      <c r="F236" s="182">
        <v>0</v>
      </c>
      <c r="G236" s="183">
        <f>ROUND(E236*F236,2)</f>
        <v>0</v>
      </c>
      <c r="H236" s="160">
        <v>0</v>
      </c>
      <c r="I236" s="159">
        <f>ROUND(E236*H236,2)</f>
        <v>0</v>
      </c>
      <c r="J236" s="160">
        <v>7.7</v>
      </c>
      <c r="K236" s="159">
        <f>ROUND(E236*J236,2)</f>
        <v>213.15</v>
      </c>
      <c r="L236" s="159">
        <v>21</v>
      </c>
      <c r="M236" s="159">
        <f>G236*(1+L236/100)</f>
        <v>0</v>
      </c>
      <c r="N236" s="158">
        <v>0</v>
      </c>
      <c r="O236" s="158">
        <f>ROUND(E236*N236,2)</f>
        <v>0</v>
      </c>
      <c r="P236" s="158">
        <v>0</v>
      </c>
      <c r="Q236" s="158">
        <f>ROUND(E236*P236,2)</f>
        <v>0</v>
      </c>
      <c r="R236" s="159"/>
      <c r="S236" s="159" t="s">
        <v>146</v>
      </c>
      <c r="T236" s="159" t="s">
        <v>146</v>
      </c>
      <c r="U236" s="159">
        <v>0</v>
      </c>
      <c r="V236" s="159">
        <f>ROUND(E236*U236,2)</f>
        <v>0</v>
      </c>
      <c r="W236" s="159"/>
      <c r="X236" s="159" t="s">
        <v>344</v>
      </c>
      <c r="Y236" s="159" t="s">
        <v>148</v>
      </c>
      <c r="Z236" s="149"/>
      <c r="AA236" s="149"/>
      <c r="AB236" s="149"/>
      <c r="AC236" s="149"/>
      <c r="AD236" s="149"/>
      <c r="AE236" s="149"/>
      <c r="AF236" s="149"/>
      <c r="AG236" s="149" t="s">
        <v>345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x14ac:dyDescent="0.2">
      <c r="A237" s="165" t="s">
        <v>141</v>
      </c>
      <c r="B237" s="166" t="s">
        <v>102</v>
      </c>
      <c r="C237" s="184" t="s">
        <v>103</v>
      </c>
      <c r="D237" s="167"/>
      <c r="E237" s="168"/>
      <c r="F237" s="169"/>
      <c r="G237" s="170">
        <f>SUMIF(AG238:AG242,"&lt;&gt;NOR",G238:G242)</f>
        <v>0</v>
      </c>
      <c r="H237" s="164"/>
      <c r="I237" s="164">
        <f>SUM(I238:I242)</f>
        <v>5397.59</v>
      </c>
      <c r="J237" s="164"/>
      <c r="K237" s="164">
        <f>SUM(K238:K242)</f>
        <v>441.30000000000007</v>
      </c>
      <c r="L237" s="164"/>
      <c r="M237" s="164">
        <f>SUM(M238:M242)</f>
        <v>0</v>
      </c>
      <c r="N237" s="163"/>
      <c r="O237" s="163">
        <f>SUM(O238:O242)</f>
        <v>0.01</v>
      </c>
      <c r="P237" s="163"/>
      <c r="Q237" s="163">
        <f>SUM(Q238:Q242)</f>
        <v>0</v>
      </c>
      <c r="R237" s="164"/>
      <c r="S237" s="164"/>
      <c r="T237" s="164"/>
      <c r="U237" s="164"/>
      <c r="V237" s="164">
        <f>SUM(V238:V242)</f>
        <v>0.63</v>
      </c>
      <c r="W237" s="164"/>
      <c r="X237" s="164"/>
      <c r="Y237" s="164"/>
      <c r="AG237" t="s">
        <v>142</v>
      </c>
    </row>
    <row r="238" spans="1:60" outlineLevel="1" x14ac:dyDescent="0.2">
      <c r="A238" s="172">
        <v>81</v>
      </c>
      <c r="B238" s="173" t="s">
        <v>400</v>
      </c>
      <c r="C238" s="185" t="s">
        <v>401</v>
      </c>
      <c r="D238" s="174" t="s">
        <v>145</v>
      </c>
      <c r="E238" s="175">
        <v>0.54</v>
      </c>
      <c r="F238" s="176">
        <v>0</v>
      </c>
      <c r="G238" s="177">
        <f>ROUND(E238*F238,2)</f>
        <v>0</v>
      </c>
      <c r="H238" s="160">
        <v>7638.21</v>
      </c>
      <c r="I238" s="159">
        <f>ROUND(E238*H238,2)</f>
        <v>4124.63</v>
      </c>
      <c r="J238" s="160">
        <v>31.79</v>
      </c>
      <c r="K238" s="159">
        <f>ROUND(E238*J238,2)</f>
        <v>17.170000000000002</v>
      </c>
      <c r="L238" s="159">
        <v>21</v>
      </c>
      <c r="M238" s="159">
        <f>G238*(1+L238/100)</f>
        <v>0</v>
      </c>
      <c r="N238" s="158">
        <v>1.2E-2</v>
      </c>
      <c r="O238" s="158">
        <f>ROUND(E238*N238,2)</f>
        <v>0.01</v>
      </c>
      <c r="P238" s="158">
        <v>0</v>
      </c>
      <c r="Q238" s="158">
        <f>ROUND(E238*P238,2)</f>
        <v>0</v>
      </c>
      <c r="R238" s="159"/>
      <c r="S238" s="159" t="s">
        <v>146</v>
      </c>
      <c r="T238" s="159" t="s">
        <v>146</v>
      </c>
      <c r="U238" s="159">
        <v>0.05</v>
      </c>
      <c r="V238" s="159">
        <f>ROUND(E238*U238,2)</f>
        <v>0.03</v>
      </c>
      <c r="W238" s="159"/>
      <c r="X238" s="159" t="s">
        <v>147</v>
      </c>
      <c r="Y238" s="159" t="s">
        <v>148</v>
      </c>
      <c r="Z238" s="149"/>
      <c r="AA238" s="149"/>
      <c r="AB238" s="149"/>
      <c r="AC238" s="149"/>
      <c r="AD238" s="149"/>
      <c r="AE238" s="149"/>
      <c r="AF238" s="149"/>
      <c r="AG238" s="149" t="s">
        <v>149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2" x14ac:dyDescent="0.2">
      <c r="A239" s="156"/>
      <c r="B239" s="157"/>
      <c r="C239" s="186" t="s">
        <v>402</v>
      </c>
      <c r="D239" s="161"/>
      <c r="E239" s="162">
        <v>0.54</v>
      </c>
      <c r="F239" s="159"/>
      <c r="G239" s="159"/>
      <c r="H239" s="159"/>
      <c r="I239" s="159"/>
      <c r="J239" s="159"/>
      <c r="K239" s="159"/>
      <c r="L239" s="159"/>
      <c r="M239" s="159"/>
      <c r="N239" s="158"/>
      <c r="O239" s="158"/>
      <c r="P239" s="158"/>
      <c r="Q239" s="158"/>
      <c r="R239" s="159"/>
      <c r="S239" s="159"/>
      <c r="T239" s="159"/>
      <c r="U239" s="159"/>
      <c r="V239" s="159"/>
      <c r="W239" s="159"/>
      <c r="X239" s="159"/>
      <c r="Y239" s="159"/>
      <c r="Z239" s="149"/>
      <c r="AA239" s="149"/>
      <c r="AB239" s="149"/>
      <c r="AC239" s="149"/>
      <c r="AD239" s="149"/>
      <c r="AE239" s="149"/>
      <c r="AF239" s="149"/>
      <c r="AG239" s="149" t="s">
        <v>151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72">
        <v>82</v>
      </c>
      <c r="B240" s="173" t="s">
        <v>403</v>
      </c>
      <c r="C240" s="185" t="s">
        <v>404</v>
      </c>
      <c r="D240" s="174" t="s">
        <v>405</v>
      </c>
      <c r="E240" s="175">
        <v>3</v>
      </c>
      <c r="F240" s="176">
        <v>0</v>
      </c>
      <c r="G240" s="177">
        <f>ROUND(E240*F240,2)</f>
        <v>0</v>
      </c>
      <c r="H240" s="160">
        <v>424.32</v>
      </c>
      <c r="I240" s="159">
        <f>ROUND(E240*H240,2)</f>
        <v>1272.96</v>
      </c>
      <c r="J240" s="160">
        <v>122.68</v>
      </c>
      <c r="K240" s="159">
        <f>ROUND(E240*J240,2)</f>
        <v>368.04</v>
      </c>
      <c r="L240" s="159">
        <v>21</v>
      </c>
      <c r="M240" s="159">
        <f>G240*(1+L240/100)</f>
        <v>0</v>
      </c>
      <c r="N240" s="158">
        <v>5.2999999999999998E-4</v>
      </c>
      <c r="O240" s="158">
        <f>ROUND(E240*N240,2)</f>
        <v>0</v>
      </c>
      <c r="P240" s="158">
        <v>0</v>
      </c>
      <c r="Q240" s="158">
        <f>ROUND(E240*P240,2)</f>
        <v>0</v>
      </c>
      <c r="R240" s="159"/>
      <c r="S240" s="159" t="s">
        <v>146</v>
      </c>
      <c r="T240" s="159" t="s">
        <v>146</v>
      </c>
      <c r="U240" s="159">
        <v>0.2</v>
      </c>
      <c r="V240" s="159">
        <f>ROUND(E240*U240,2)</f>
        <v>0.6</v>
      </c>
      <c r="W240" s="159"/>
      <c r="X240" s="159" t="s">
        <v>147</v>
      </c>
      <c r="Y240" s="159" t="s">
        <v>148</v>
      </c>
      <c r="Z240" s="149"/>
      <c r="AA240" s="149"/>
      <c r="AB240" s="149"/>
      <c r="AC240" s="149"/>
      <c r="AD240" s="149"/>
      <c r="AE240" s="149"/>
      <c r="AF240" s="149"/>
      <c r="AG240" s="149" t="s">
        <v>149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2" x14ac:dyDescent="0.2">
      <c r="A241" s="156"/>
      <c r="B241" s="157"/>
      <c r="C241" s="186" t="s">
        <v>406</v>
      </c>
      <c r="D241" s="161"/>
      <c r="E241" s="162">
        <v>3</v>
      </c>
      <c r="F241" s="159"/>
      <c r="G241" s="159"/>
      <c r="H241" s="159"/>
      <c r="I241" s="159"/>
      <c r="J241" s="159"/>
      <c r="K241" s="159"/>
      <c r="L241" s="159"/>
      <c r="M241" s="159"/>
      <c r="N241" s="158"/>
      <c r="O241" s="158"/>
      <c r="P241" s="158"/>
      <c r="Q241" s="158"/>
      <c r="R241" s="159"/>
      <c r="S241" s="159"/>
      <c r="T241" s="159"/>
      <c r="U241" s="159"/>
      <c r="V241" s="159"/>
      <c r="W241" s="159"/>
      <c r="X241" s="159"/>
      <c r="Y241" s="159"/>
      <c r="Z241" s="149"/>
      <c r="AA241" s="149"/>
      <c r="AB241" s="149"/>
      <c r="AC241" s="149"/>
      <c r="AD241" s="149"/>
      <c r="AE241" s="149"/>
      <c r="AF241" s="149"/>
      <c r="AG241" s="149" t="s">
        <v>151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78">
        <v>83</v>
      </c>
      <c r="B242" s="179" t="s">
        <v>407</v>
      </c>
      <c r="C242" s="187" t="s">
        <v>408</v>
      </c>
      <c r="D242" s="180" t="s">
        <v>0</v>
      </c>
      <c r="E242" s="181">
        <v>57.828000000000003</v>
      </c>
      <c r="F242" s="182">
        <v>0</v>
      </c>
      <c r="G242" s="183">
        <f>ROUND(E242*F242,2)</f>
        <v>0</v>
      </c>
      <c r="H242" s="160">
        <v>0</v>
      </c>
      <c r="I242" s="159">
        <f>ROUND(E242*H242,2)</f>
        <v>0</v>
      </c>
      <c r="J242" s="160">
        <v>0.97</v>
      </c>
      <c r="K242" s="159">
        <f>ROUND(E242*J242,2)</f>
        <v>56.09</v>
      </c>
      <c r="L242" s="159">
        <v>21</v>
      </c>
      <c r="M242" s="159">
        <f>G242*(1+L242/100)</f>
        <v>0</v>
      </c>
      <c r="N242" s="158">
        <v>0</v>
      </c>
      <c r="O242" s="158">
        <f>ROUND(E242*N242,2)</f>
        <v>0</v>
      </c>
      <c r="P242" s="158">
        <v>0</v>
      </c>
      <c r="Q242" s="158">
        <f>ROUND(E242*P242,2)</f>
        <v>0</v>
      </c>
      <c r="R242" s="159"/>
      <c r="S242" s="159" t="s">
        <v>146</v>
      </c>
      <c r="T242" s="159" t="s">
        <v>146</v>
      </c>
      <c r="U242" s="159">
        <v>0</v>
      </c>
      <c r="V242" s="159">
        <f>ROUND(E242*U242,2)</f>
        <v>0</v>
      </c>
      <c r="W242" s="159"/>
      <c r="X242" s="159" t="s">
        <v>344</v>
      </c>
      <c r="Y242" s="159" t="s">
        <v>148</v>
      </c>
      <c r="Z242" s="149"/>
      <c r="AA242" s="149"/>
      <c r="AB242" s="149"/>
      <c r="AC242" s="149"/>
      <c r="AD242" s="149"/>
      <c r="AE242" s="149"/>
      <c r="AF242" s="149"/>
      <c r="AG242" s="149" t="s">
        <v>345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x14ac:dyDescent="0.2">
      <c r="A243" s="165" t="s">
        <v>141</v>
      </c>
      <c r="B243" s="166" t="s">
        <v>104</v>
      </c>
      <c r="C243" s="184" t="s">
        <v>105</v>
      </c>
      <c r="D243" s="167"/>
      <c r="E243" s="168"/>
      <c r="F243" s="169"/>
      <c r="G243" s="170">
        <f>SUMIF(AG244:AG250,"&lt;&gt;NOR",G244:G250)</f>
        <v>0</v>
      </c>
      <c r="H243" s="164"/>
      <c r="I243" s="164">
        <f>SUM(I244:I250)</f>
        <v>838.8599999999999</v>
      </c>
      <c r="J243" s="164"/>
      <c r="K243" s="164">
        <f>SUM(K244:K250)</f>
        <v>6033.95</v>
      </c>
      <c r="L243" s="164"/>
      <c r="M243" s="164">
        <f>SUM(M244:M250)</f>
        <v>0</v>
      </c>
      <c r="N243" s="163"/>
      <c r="O243" s="163">
        <f>SUM(O244:O250)</f>
        <v>0</v>
      </c>
      <c r="P243" s="163"/>
      <c r="Q243" s="163">
        <f>SUM(Q244:Q250)</f>
        <v>0</v>
      </c>
      <c r="R243" s="164"/>
      <c r="S243" s="164"/>
      <c r="T243" s="164"/>
      <c r="U243" s="164"/>
      <c r="V243" s="164">
        <f>SUM(V244:V250)</f>
        <v>3.41</v>
      </c>
      <c r="W243" s="164"/>
      <c r="X243" s="164"/>
      <c r="Y243" s="164"/>
      <c r="AG243" t="s">
        <v>142</v>
      </c>
    </row>
    <row r="244" spans="1:60" ht="22.5" outlineLevel="1" x14ac:dyDescent="0.2">
      <c r="A244" s="172">
        <v>84</v>
      </c>
      <c r="B244" s="173" t="s">
        <v>409</v>
      </c>
      <c r="C244" s="185" t="s">
        <v>410</v>
      </c>
      <c r="D244" s="174" t="s">
        <v>145</v>
      </c>
      <c r="E244" s="175">
        <v>3.5</v>
      </c>
      <c r="F244" s="176">
        <v>0</v>
      </c>
      <c r="G244" s="177">
        <f>ROUND(E244*F244,2)</f>
        <v>0</v>
      </c>
      <c r="H244" s="160">
        <v>179.23</v>
      </c>
      <c r="I244" s="159">
        <f>ROUND(E244*H244,2)</f>
        <v>627.30999999999995</v>
      </c>
      <c r="J244" s="160">
        <v>183.77</v>
      </c>
      <c r="K244" s="159">
        <f>ROUND(E244*J244,2)</f>
        <v>643.20000000000005</v>
      </c>
      <c r="L244" s="159">
        <v>21</v>
      </c>
      <c r="M244" s="159">
        <f>G244*(1+L244/100)</f>
        <v>0</v>
      </c>
      <c r="N244" s="158">
        <v>4.0000000000000002E-4</v>
      </c>
      <c r="O244" s="158">
        <f>ROUND(E244*N244,2)</f>
        <v>0</v>
      </c>
      <c r="P244" s="158">
        <v>0</v>
      </c>
      <c r="Q244" s="158">
        <f>ROUND(E244*P244,2)</f>
        <v>0</v>
      </c>
      <c r="R244" s="159"/>
      <c r="S244" s="159" t="s">
        <v>146</v>
      </c>
      <c r="T244" s="159" t="s">
        <v>146</v>
      </c>
      <c r="U244" s="159">
        <v>0.30599999999999999</v>
      </c>
      <c r="V244" s="159">
        <f>ROUND(E244*U244,2)</f>
        <v>1.07</v>
      </c>
      <c r="W244" s="159"/>
      <c r="X244" s="159" t="s">
        <v>147</v>
      </c>
      <c r="Y244" s="159" t="s">
        <v>148</v>
      </c>
      <c r="Z244" s="149"/>
      <c r="AA244" s="149"/>
      <c r="AB244" s="149"/>
      <c r="AC244" s="149"/>
      <c r="AD244" s="149"/>
      <c r="AE244" s="149"/>
      <c r="AF244" s="149"/>
      <c r="AG244" s="149" t="s">
        <v>149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2" x14ac:dyDescent="0.2">
      <c r="A245" s="156"/>
      <c r="B245" s="157"/>
      <c r="C245" s="186" t="s">
        <v>411</v>
      </c>
      <c r="D245" s="161"/>
      <c r="E245" s="162">
        <v>1.5</v>
      </c>
      <c r="F245" s="159"/>
      <c r="G245" s="159"/>
      <c r="H245" s="159"/>
      <c r="I245" s="159"/>
      <c r="J245" s="159"/>
      <c r="K245" s="159"/>
      <c r="L245" s="159"/>
      <c r="M245" s="159"/>
      <c r="N245" s="158"/>
      <c r="O245" s="158"/>
      <c r="P245" s="158"/>
      <c r="Q245" s="158"/>
      <c r="R245" s="159"/>
      <c r="S245" s="159"/>
      <c r="T245" s="159"/>
      <c r="U245" s="159"/>
      <c r="V245" s="159"/>
      <c r="W245" s="159"/>
      <c r="X245" s="159"/>
      <c r="Y245" s="159"/>
      <c r="Z245" s="149"/>
      <c r="AA245" s="149"/>
      <c r="AB245" s="149"/>
      <c r="AC245" s="149"/>
      <c r="AD245" s="149"/>
      <c r="AE245" s="149"/>
      <c r="AF245" s="149"/>
      <c r="AG245" s="149" t="s">
        <v>151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3" x14ac:dyDescent="0.2">
      <c r="A246" s="156"/>
      <c r="B246" s="157"/>
      <c r="C246" s="186" t="s">
        <v>412</v>
      </c>
      <c r="D246" s="161"/>
      <c r="E246" s="162">
        <v>2</v>
      </c>
      <c r="F246" s="159"/>
      <c r="G246" s="159"/>
      <c r="H246" s="159"/>
      <c r="I246" s="159"/>
      <c r="J246" s="159"/>
      <c r="K246" s="159"/>
      <c r="L246" s="159"/>
      <c r="M246" s="159"/>
      <c r="N246" s="158"/>
      <c r="O246" s="158"/>
      <c r="P246" s="158"/>
      <c r="Q246" s="158"/>
      <c r="R246" s="159"/>
      <c r="S246" s="159"/>
      <c r="T246" s="159"/>
      <c r="U246" s="159"/>
      <c r="V246" s="159"/>
      <c r="W246" s="159"/>
      <c r="X246" s="159"/>
      <c r="Y246" s="159"/>
      <c r="Z246" s="149"/>
      <c r="AA246" s="149"/>
      <c r="AB246" s="149"/>
      <c r="AC246" s="149"/>
      <c r="AD246" s="149"/>
      <c r="AE246" s="149"/>
      <c r="AF246" s="149"/>
      <c r="AG246" s="149" t="s">
        <v>151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72">
        <v>85</v>
      </c>
      <c r="B247" s="173" t="s">
        <v>413</v>
      </c>
      <c r="C247" s="185" t="s">
        <v>414</v>
      </c>
      <c r="D247" s="174" t="s">
        <v>145</v>
      </c>
      <c r="E247" s="175">
        <v>1.7</v>
      </c>
      <c r="F247" s="176">
        <v>0</v>
      </c>
      <c r="G247" s="177">
        <f>ROUND(E247*F247,2)</f>
        <v>0</v>
      </c>
      <c r="H247" s="160">
        <v>124.44</v>
      </c>
      <c r="I247" s="159">
        <f>ROUND(E247*H247,2)</f>
        <v>211.55</v>
      </c>
      <c r="J247" s="160">
        <v>624.55999999999995</v>
      </c>
      <c r="K247" s="159">
        <f>ROUND(E247*J247,2)</f>
        <v>1061.75</v>
      </c>
      <c r="L247" s="159">
        <v>21</v>
      </c>
      <c r="M247" s="159">
        <f>G247*(1+L247/100)</f>
        <v>0</v>
      </c>
      <c r="N247" s="158">
        <v>6.2E-4</v>
      </c>
      <c r="O247" s="158">
        <f>ROUND(E247*N247,2)</f>
        <v>0</v>
      </c>
      <c r="P247" s="158">
        <v>0</v>
      </c>
      <c r="Q247" s="158">
        <f>ROUND(E247*P247,2)</f>
        <v>0</v>
      </c>
      <c r="R247" s="159"/>
      <c r="S247" s="159" t="s">
        <v>146</v>
      </c>
      <c r="T247" s="159" t="s">
        <v>146</v>
      </c>
      <c r="U247" s="159">
        <v>1.0029999999999999</v>
      </c>
      <c r="V247" s="159">
        <f>ROUND(E247*U247,2)</f>
        <v>1.71</v>
      </c>
      <c r="W247" s="159"/>
      <c r="X247" s="159" t="s">
        <v>147</v>
      </c>
      <c r="Y247" s="159" t="s">
        <v>148</v>
      </c>
      <c r="Z247" s="149"/>
      <c r="AA247" s="149"/>
      <c r="AB247" s="149"/>
      <c r="AC247" s="149"/>
      <c r="AD247" s="149"/>
      <c r="AE247" s="149"/>
      <c r="AF247" s="149"/>
      <c r="AG247" s="149" t="s">
        <v>149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2" x14ac:dyDescent="0.2">
      <c r="A248" s="156"/>
      <c r="B248" s="157"/>
      <c r="C248" s="186" t="s">
        <v>415</v>
      </c>
      <c r="D248" s="161"/>
      <c r="E248" s="162">
        <v>1.7</v>
      </c>
      <c r="F248" s="159"/>
      <c r="G248" s="159"/>
      <c r="H248" s="159"/>
      <c r="I248" s="159"/>
      <c r="J248" s="159"/>
      <c r="K248" s="159"/>
      <c r="L248" s="159"/>
      <c r="M248" s="159"/>
      <c r="N248" s="158"/>
      <c r="O248" s="158"/>
      <c r="P248" s="158"/>
      <c r="Q248" s="158"/>
      <c r="R248" s="159"/>
      <c r="S248" s="159"/>
      <c r="T248" s="159"/>
      <c r="U248" s="159"/>
      <c r="V248" s="159"/>
      <c r="W248" s="159"/>
      <c r="X248" s="159"/>
      <c r="Y248" s="159"/>
      <c r="Z248" s="149"/>
      <c r="AA248" s="149"/>
      <c r="AB248" s="149"/>
      <c r="AC248" s="149"/>
      <c r="AD248" s="149"/>
      <c r="AE248" s="149"/>
      <c r="AF248" s="149"/>
      <c r="AG248" s="149" t="s">
        <v>151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ht="33.75" outlineLevel="1" x14ac:dyDescent="0.2">
      <c r="A249" s="172">
        <v>86</v>
      </c>
      <c r="B249" s="173" t="s">
        <v>416</v>
      </c>
      <c r="C249" s="185" t="s">
        <v>417</v>
      </c>
      <c r="D249" s="174" t="s">
        <v>145</v>
      </c>
      <c r="E249" s="175">
        <v>2.34</v>
      </c>
      <c r="F249" s="176">
        <v>0</v>
      </c>
      <c r="G249" s="177">
        <f>ROUND(E249*F249,2)</f>
        <v>0</v>
      </c>
      <c r="H249" s="160">
        <v>0</v>
      </c>
      <c r="I249" s="159">
        <f>ROUND(E249*H249,2)</f>
        <v>0</v>
      </c>
      <c r="J249" s="160">
        <v>1850</v>
      </c>
      <c r="K249" s="159">
        <f>ROUND(E249*J249,2)</f>
        <v>4329</v>
      </c>
      <c r="L249" s="159">
        <v>21</v>
      </c>
      <c r="M249" s="159">
        <f>G249*(1+L249/100)</f>
        <v>0</v>
      </c>
      <c r="N249" s="158">
        <v>1.25E-3</v>
      </c>
      <c r="O249" s="158">
        <f>ROUND(E249*N249,2)</f>
        <v>0</v>
      </c>
      <c r="P249" s="158">
        <v>0</v>
      </c>
      <c r="Q249" s="158">
        <f>ROUND(E249*P249,2)</f>
        <v>0</v>
      </c>
      <c r="R249" s="159"/>
      <c r="S249" s="159" t="s">
        <v>177</v>
      </c>
      <c r="T249" s="159" t="s">
        <v>215</v>
      </c>
      <c r="U249" s="159">
        <v>0.27</v>
      </c>
      <c r="V249" s="159">
        <f>ROUND(E249*U249,2)</f>
        <v>0.63</v>
      </c>
      <c r="W249" s="159"/>
      <c r="X249" s="159" t="s">
        <v>147</v>
      </c>
      <c r="Y249" s="159" t="s">
        <v>148</v>
      </c>
      <c r="Z249" s="149"/>
      <c r="AA249" s="149"/>
      <c r="AB249" s="149"/>
      <c r="AC249" s="149"/>
      <c r="AD249" s="149"/>
      <c r="AE249" s="149"/>
      <c r="AF249" s="149"/>
      <c r="AG249" s="149" t="s">
        <v>149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2" x14ac:dyDescent="0.2">
      <c r="A250" s="156"/>
      <c r="B250" s="157"/>
      <c r="C250" s="186" t="s">
        <v>256</v>
      </c>
      <c r="D250" s="161"/>
      <c r="E250" s="162">
        <v>2.34</v>
      </c>
      <c r="F250" s="159"/>
      <c r="G250" s="159"/>
      <c r="H250" s="159"/>
      <c r="I250" s="159"/>
      <c r="J250" s="159"/>
      <c r="K250" s="159"/>
      <c r="L250" s="159"/>
      <c r="M250" s="159"/>
      <c r="N250" s="158"/>
      <c r="O250" s="158"/>
      <c r="P250" s="158"/>
      <c r="Q250" s="158"/>
      <c r="R250" s="159"/>
      <c r="S250" s="159"/>
      <c r="T250" s="159"/>
      <c r="U250" s="159"/>
      <c r="V250" s="159"/>
      <c r="W250" s="159"/>
      <c r="X250" s="159"/>
      <c r="Y250" s="159"/>
      <c r="Z250" s="149"/>
      <c r="AA250" s="149"/>
      <c r="AB250" s="149"/>
      <c r="AC250" s="149"/>
      <c r="AD250" s="149"/>
      <c r="AE250" s="149"/>
      <c r="AF250" s="149"/>
      <c r="AG250" s="149" t="s">
        <v>151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x14ac:dyDescent="0.2">
      <c r="A251" s="165" t="s">
        <v>141</v>
      </c>
      <c r="B251" s="166" t="s">
        <v>106</v>
      </c>
      <c r="C251" s="184" t="s">
        <v>107</v>
      </c>
      <c r="D251" s="167"/>
      <c r="E251" s="168"/>
      <c r="F251" s="169"/>
      <c r="G251" s="170">
        <f>SUMIF(AG252:AG262,"&lt;&gt;NOR",G252:G262)</f>
        <v>0</v>
      </c>
      <c r="H251" s="164"/>
      <c r="I251" s="164">
        <f>SUM(I252:I262)</f>
        <v>27806.23</v>
      </c>
      <c r="J251" s="164"/>
      <c r="K251" s="164">
        <f>SUM(K252:K262)</f>
        <v>159548.77000000002</v>
      </c>
      <c r="L251" s="164"/>
      <c r="M251" s="164">
        <f>SUM(M252:M262)</f>
        <v>0</v>
      </c>
      <c r="N251" s="163"/>
      <c r="O251" s="163">
        <f>SUM(O252:O262)</f>
        <v>0.3</v>
      </c>
      <c r="P251" s="163"/>
      <c r="Q251" s="163">
        <f>SUM(Q252:Q262)</f>
        <v>0</v>
      </c>
      <c r="R251" s="164"/>
      <c r="S251" s="164"/>
      <c r="T251" s="164"/>
      <c r="U251" s="164"/>
      <c r="V251" s="164">
        <f>SUM(V252:V262)</f>
        <v>30</v>
      </c>
      <c r="W251" s="164"/>
      <c r="X251" s="164"/>
      <c r="Y251" s="164"/>
      <c r="AG251" t="s">
        <v>142</v>
      </c>
    </row>
    <row r="252" spans="1:60" ht="22.5" outlineLevel="1" x14ac:dyDescent="0.2">
      <c r="A252" s="172">
        <v>87</v>
      </c>
      <c r="B252" s="173" t="s">
        <v>418</v>
      </c>
      <c r="C252" s="185" t="s">
        <v>419</v>
      </c>
      <c r="D252" s="174" t="s">
        <v>420</v>
      </c>
      <c r="E252" s="175">
        <v>1</v>
      </c>
      <c r="F252" s="176">
        <v>0</v>
      </c>
      <c r="G252" s="177">
        <f>ROUND(E252*F252,2)</f>
        <v>0</v>
      </c>
      <c r="H252" s="160">
        <v>0</v>
      </c>
      <c r="I252" s="159">
        <f>ROUND(E252*H252,2)</f>
        <v>0</v>
      </c>
      <c r="J252" s="160">
        <v>12000</v>
      </c>
      <c r="K252" s="159">
        <f>ROUND(E252*J252,2)</f>
        <v>12000</v>
      </c>
      <c r="L252" s="159">
        <v>21</v>
      </c>
      <c r="M252" s="159">
        <f>G252*(1+L252/100)</f>
        <v>0</v>
      </c>
      <c r="N252" s="158">
        <v>0</v>
      </c>
      <c r="O252" s="158">
        <f>ROUND(E252*N252,2)</f>
        <v>0</v>
      </c>
      <c r="P252" s="158">
        <v>0</v>
      </c>
      <c r="Q252" s="158">
        <f>ROUND(E252*P252,2)</f>
        <v>0</v>
      </c>
      <c r="R252" s="159"/>
      <c r="S252" s="159" t="s">
        <v>177</v>
      </c>
      <c r="T252" s="159" t="s">
        <v>215</v>
      </c>
      <c r="U252" s="159">
        <v>0</v>
      </c>
      <c r="V252" s="159">
        <f>ROUND(E252*U252,2)</f>
        <v>0</v>
      </c>
      <c r="W252" s="159"/>
      <c r="X252" s="159" t="s">
        <v>147</v>
      </c>
      <c r="Y252" s="159" t="s">
        <v>148</v>
      </c>
      <c r="Z252" s="149"/>
      <c r="AA252" s="149"/>
      <c r="AB252" s="149"/>
      <c r="AC252" s="149"/>
      <c r="AD252" s="149"/>
      <c r="AE252" s="149"/>
      <c r="AF252" s="149"/>
      <c r="AG252" s="149" t="s">
        <v>149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ht="22.5" outlineLevel="2" x14ac:dyDescent="0.2">
      <c r="A253" s="156"/>
      <c r="B253" s="157"/>
      <c r="C253" s="186" t="s">
        <v>421</v>
      </c>
      <c r="D253" s="161"/>
      <c r="E253" s="162">
        <v>1</v>
      </c>
      <c r="F253" s="159"/>
      <c r="G253" s="159"/>
      <c r="H253" s="159"/>
      <c r="I253" s="159"/>
      <c r="J253" s="159"/>
      <c r="K253" s="159"/>
      <c r="L253" s="159"/>
      <c r="M253" s="159"/>
      <c r="N253" s="158"/>
      <c r="O253" s="158"/>
      <c r="P253" s="158"/>
      <c r="Q253" s="158"/>
      <c r="R253" s="159"/>
      <c r="S253" s="159"/>
      <c r="T253" s="159"/>
      <c r="U253" s="159"/>
      <c r="V253" s="159"/>
      <c r="W253" s="159"/>
      <c r="X253" s="159"/>
      <c r="Y253" s="159"/>
      <c r="Z253" s="149"/>
      <c r="AA253" s="149"/>
      <c r="AB253" s="149"/>
      <c r="AC253" s="149"/>
      <c r="AD253" s="149"/>
      <c r="AE253" s="149"/>
      <c r="AF253" s="149"/>
      <c r="AG253" s="149" t="s">
        <v>151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ht="22.5" outlineLevel="1" x14ac:dyDescent="0.2">
      <c r="A254" s="172">
        <v>88</v>
      </c>
      <c r="B254" s="173" t="s">
        <v>422</v>
      </c>
      <c r="C254" s="185" t="s">
        <v>423</v>
      </c>
      <c r="D254" s="174" t="s">
        <v>292</v>
      </c>
      <c r="E254" s="175">
        <v>1</v>
      </c>
      <c r="F254" s="176">
        <v>0</v>
      </c>
      <c r="G254" s="177">
        <f>ROUND(E254*F254,2)</f>
        <v>0</v>
      </c>
      <c r="H254" s="160">
        <v>0</v>
      </c>
      <c r="I254" s="159">
        <f>ROUND(E254*H254,2)</f>
        <v>0</v>
      </c>
      <c r="J254" s="160">
        <v>15000</v>
      </c>
      <c r="K254" s="159">
        <f>ROUND(E254*J254,2)</f>
        <v>15000</v>
      </c>
      <c r="L254" s="159">
        <v>21</v>
      </c>
      <c r="M254" s="159">
        <f>G254*(1+L254/100)</f>
        <v>0</v>
      </c>
      <c r="N254" s="158">
        <v>0</v>
      </c>
      <c r="O254" s="158">
        <f>ROUND(E254*N254,2)</f>
        <v>0</v>
      </c>
      <c r="P254" s="158">
        <v>0</v>
      </c>
      <c r="Q254" s="158">
        <f>ROUND(E254*P254,2)</f>
        <v>0</v>
      </c>
      <c r="R254" s="159"/>
      <c r="S254" s="159" t="s">
        <v>177</v>
      </c>
      <c r="T254" s="159" t="s">
        <v>215</v>
      </c>
      <c r="U254" s="159">
        <v>0</v>
      </c>
      <c r="V254" s="159">
        <f>ROUND(E254*U254,2)</f>
        <v>0</v>
      </c>
      <c r="W254" s="159"/>
      <c r="X254" s="159" t="s">
        <v>147</v>
      </c>
      <c r="Y254" s="159" t="s">
        <v>148</v>
      </c>
      <c r="Z254" s="149"/>
      <c r="AA254" s="149"/>
      <c r="AB254" s="149"/>
      <c r="AC254" s="149"/>
      <c r="AD254" s="149"/>
      <c r="AE254" s="149"/>
      <c r="AF254" s="149"/>
      <c r="AG254" s="149" t="s">
        <v>149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2" x14ac:dyDescent="0.2">
      <c r="A255" s="156"/>
      <c r="B255" s="157"/>
      <c r="C255" s="186" t="s">
        <v>424</v>
      </c>
      <c r="D255" s="161"/>
      <c r="E255" s="162">
        <v>1</v>
      </c>
      <c r="F255" s="159"/>
      <c r="G255" s="159"/>
      <c r="H255" s="159"/>
      <c r="I255" s="159"/>
      <c r="J255" s="159"/>
      <c r="K255" s="159"/>
      <c r="L255" s="159"/>
      <c r="M255" s="159"/>
      <c r="N255" s="158"/>
      <c r="O255" s="158"/>
      <c r="P255" s="158"/>
      <c r="Q255" s="158"/>
      <c r="R255" s="159"/>
      <c r="S255" s="159"/>
      <c r="T255" s="159"/>
      <c r="U255" s="159"/>
      <c r="V255" s="159"/>
      <c r="W255" s="159"/>
      <c r="X255" s="159"/>
      <c r="Y255" s="159"/>
      <c r="Z255" s="149"/>
      <c r="AA255" s="149"/>
      <c r="AB255" s="149"/>
      <c r="AC255" s="149"/>
      <c r="AD255" s="149"/>
      <c r="AE255" s="149"/>
      <c r="AF255" s="149"/>
      <c r="AG255" s="149" t="s">
        <v>151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ht="33.75" outlineLevel="3" x14ac:dyDescent="0.2">
      <c r="A256" s="156"/>
      <c r="B256" s="157"/>
      <c r="C256" s="186" t="s">
        <v>425</v>
      </c>
      <c r="D256" s="161"/>
      <c r="E256" s="162"/>
      <c r="F256" s="159"/>
      <c r="G256" s="159"/>
      <c r="H256" s="159"/>
      <c r="I256" s="159"/>
      <c r="J256" s="159"/>
      <c r="K256" s="159"/>
      <c r="L256" s="159"/>
      <c r="M256" s="159"/>
      <c r="N256" s="158"/>
      <c r="O256" s="158"/>
      <c r="P256" s="158"/>
      <c r="Q256" s="158"/>
      <c r="R256" s="159"/>
      <c r="S256" s="159"/>
      <c r="T256" s="159"/>
      <c r="U256" s="159"/>
      <c r="V256" s="159"/>
      <c r="W256" s="159"/>
      <c r="X256" s="159"/>
      <c r="Y256" s="159"/>
      <c r="Z256" s="149"/>
      <c r="AA256" s="149"/>
      <c r="AB256" s="149"/>
      <c r="AC256" s="149"/>
      <c r="AD256" s="149"/>
      <c r="AE256" s="149"/>
      <c r="AF256" s="149"/>
      <c r="AG256" s="149" t="s">
        <v>151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ht="33.75" outlineLevel="1" x14ac:dyDescent="0.2">
      <c r="A257" s="178">
        <v>89</v>
      </c>
      <c r="B257" s="179" t="s">
        <v>426</v>
      </c>
      <c r="C257" s="187" t="s">
        <v>427</v>
      </c>
      <c r="D257" s="180" t="s">
        <v>420</v>
      </c>
      <c r="E257" s="181">
        <v>1</v>
      </c>
      <c r="F257" s="182">
        <v>0</v>
      </c>
      <c r="G257" s="183">
        <f>ROUND(E257*F257,2)</f>
        <v>0</v>
      </c>
      <c r="H257" s="160">
        <v>0</v>
      </c>
      <c r="I257" s="159">
        <f>ROUND(E257*H257,2)</f>
        <v>0</v>
      </c>
      <c r="J257" s="160">
        <v>9500</v>
      </c>
      <c r="K257" s="159">
        <f>ROUND(E257*J257,2)</f>
        <v>9500</v>
      </c>
      <c r="L257" s="159">
        <v>21</v>
      </c>
      <c r="M257" s="159">
        <f>G257*(1+L257/100)</f>
        <v>0</v>
      </c>
      <c r="N257" s="158">
        <v>0</v>
      </c>
      <c r="O257" s="158">
        <f>ROUND(E257*N257,2)</f>
        <v>0</v>
      </c>
      <c r="P257" s="158">
        <v>0</v>
      </c>
      <c r="Q257" s="158">
        <f>ROUND(E257*P257,2)</f>
        <v>0</v>
      </c>
      <c r="R257" s="159"/>
      <c r="S257" s="159" t="s">
        <v>177</v>
      </c>
      <c r="T257" s="159" t="s">
        <v>215</v>
      </c>
      <c r="U257" s="159">
        <v>0</v>
      </c>
      <c r="V257" s="159">
        <f>ROUND(E257*U257,2)</f>
        <v>0</v>
      </c>
      <c r="W257" s="159"/>
      <c r="X257" s="159" t="s">
        <v>147</v>
      </c>
      <c r="Y257" s="159" t="s">
        <v>148</v>
      </c>
      <c r="Z257" s="149"/>
      <c r="AA257" s="149"/>
      <c r="AB257" s="149"/>
      <c r="AC257" s="149"/>
      <c r="AD257" s="149"/>
      <c r="AE257" s="149"/>
      <c r="AF257" s="149"/>
      <c r="AG257" s="149" t="s">
        <v>149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72">
        <v>90</v>
      </c>
      <c r="B258" s="173" t="s">
        <v>428</v>
      </c>
      <c r="C258" s="185" t="s">
        <v>429</v>
      </c>
      <c r="D258" s="174" t="s">
        <v>430</v>
      </c>
      <c r="E258" s="175">
        <v>1</v>
      </c>
      <c r="F258" s="176">
        <v>0</v>
      </c>
      <c r="G258" s="177">
        <f>ROUND(E258*F258,2)</f>
        <v>0</v>
      </c>
      <c r="H258" s="160">
        <v>27806.23</v>
      </c>
      <c r="I258" s="159">
        <f>ROUND(E258*H258,2)</f>
        <v>27806.23</v>
      </c>
      <c r="J258" s="160">
        <v>108693.77</v>
      </c>
      <c r="K258" s="159">
        <f>ROUND(E258*J258,2)</f>
        <v>108693.77</v>
      </c>
      <c r="L258" s="159">
        <v>21</v>
      </c>
      <c r="M258" s="159">
        <f>G258*(1+L258/100)</f>
        <v>0</v>
      </c>
      <c r="N258" s="158">
        <v>0.29942999999999997</v>
      </c>
      <c r="O258" s="158">
        <f>ROUND(E258*N258,2)</f>
        <v>0.3</v>
      </c>
      <c r="P258" s="158">
        <v>0</v>
      </c>
      <c r="Q258" s="158">
        <f>ROUND(E258*P258,2)</f>
        <v>0</v>
      </c>
      <c r="R258" s="159"/>
      <c r="S258" s="159" t="s">
        <v>146</v>
      </c>
      <c r="T258" s="159" t="s">
        <v>146</v>
      </c>
      <c r="U258" s="159">
        <v>0</v>
      </c>
      <c r="V258" s="159">
        <f>ROUND(E258*U258,2)</f>
        <v>0</v>
      </c>
      <c r="W258" s="159"/>
      <c r="X258" s="159" t="s">
        <v>169</v>
      </c>
      <c r="Y258" s="159" t="s">
        <v>148</v>
      </c>
      <c r="Z258" s="149"/>
      <c r="AA258" s="149"/>
      <c r="AB258" s="149"/>
      <c r="AC258" s="149"/>
      <c r="AD258" s="149"/>
      <c r="AE258" s="149"/>
      <c r="AF258" s="149"/>
      <c r="AG258" s="149" t="s">
        <v>170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ht="33.75" outlineLevel="2" x14ac:dyDescent="0.2">
      <c r="A259" s="156"/>
      <c r="B259" s="157"/>
      <c r="C259" s="186" t="s">
        <v>431</v>
      </c>
      <c r="D259" s="161"/>
      <c r="E259" s="162">
        <v>1</v>
      </c>
      <c r="F259" s="159"/>
      <c r="G259" s="159"/>
      <c r="H259" s="159"/>
      <c r="I259" s="159"/>
      <c r="J259" s="159"/>
      <c r="K259" s="159"/>
      <c r="L259" s="159"/>
      <c r="M259" s="159"/>
      <c r="N259" s="158"/>
      <c r="O259" s="158"/>
      <c r="P259" s="158"/>
      <c r="Q259" s="158"/>
      <c r="R259" s="159"/>
      <c r="S259" s="159"/>
      <c r="T259" s="159"/>
      <c r="U259" s="159"/>
      <c r="V259" s="159"/>
      <c r="W259" s="159"/>
      <c r="X259" s="159"/>
      <c r="Y259" s="159"/>
      <c r="Z259" s="149"/>
      <c r="AA259" s="149"/>
      <c r="AB259" s="149"/>
      <c r="AC259" s="149"/>
      <c r="AD259" s="149"/>
      <c r="AE259" s="149"/>
      <c r="AF259" s="149"/>
      <c r="AG259" s="149" t="s">
        <v>151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ht="22.5" outlineLevel="3" x14ac:dyDescent="0.2">
      <c r="A260" s="156"/>
      <c r="B260" s="157"/>
      <c r="C260" s="186" t="s">
        <v>432</v>
      </c>
      <c r="D260" s="161"/>
      <c r="E260" s="162"/>
      <c r="F260" s="159"/>
      <c r="G260" s="159"/>
      <c r="H260" s="159"/>
      <c r="I260" s="159"/>
      <c r="J260" s="159"/>
      <c r="K260" s="159"/>
      <c r="L260" s="159"/>
      <c r="M260" s="159"/>
      <c r="N260" s="158"/>
      <c r="O260" s="158"/>
      <c r="P260" s="158"/>
      <c r="Q260" s="158"/>
      <c r="R260" s="159"/>
      <c r="S260" s="159"/>
      <c r="T260" s="159"/>
      <c r="U260" s="159"/>
      <c r="V260" s="159"/>
      <c r="W260" s="159"/>
      <c r="X260" s="159"/>
      <c r="Y260" s="159"/>
      <c r="Z260" s="149"/>
      <c r="AA260" s="149"/>
      <c r="AB260" s="149"/>
      <c r="AC260" s="149"/>
      <c r="AD260" s="149"/>
      <c r="AE260" s="149"/>
      <c r="AF260" s="149"/>
      <c r="AG260" s="149" t="s">
        <v>151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72">
        <v>91</v>
      </c>
      <c r="B261" s="173" t="s">
        <v>309</v>
      </c>
      <c r="C261" s="185" t="s">
        <v>310</v>
      </c>
      <c r="D261" s="174" t="s">
        <v>311</v>
      </c>
      <c r="E261" s="175">
        <v>30</v>
      </c>
      <c r="F261" s="176">
        <v>0</v>
      </c>
      <c r="G261" s="177">
        <f>ROUND(E261*F261,2)</f>
        <v>0</v>
      </c>
      <c r="H261" s="160">
        <v>0</v>
      </c>
      <c r="I261" s="159">
        <f>ROUND(E261*H261,2)</f>
        <v>0</v>
      </c>
      <c r="J261" s="160">
        <v>478.5</v>
      </c>
      <c r="K261" s="159">
        <f>ROUND(E261*J261,2)</f>
        <v>14355</v>
      </c>
      <c r="L261" s="159">
        <v>21</v>
      </c>
      <c r="M261" s="159">
        <f>G261*(1+L261/100)</f>
        <v>0</v>
      </c>
      <c r="N261" s="158">
        <v>0</v>
      </c>
      <c r="O261" s="158">
        <f>ROUND(E261*N261,2)</f>
        <v>0</v>
      </c>
      <c r="P261" s="158">
        <v>0</v>
      </c>
      <c r="Q261" s="158">
        <f>ROUND(E261*P261,2)</f>
        <v>0</v>
      </c>
      <c r="R261" s="159" t="s">
        <v>312</v>
      </c>
      <c r="S261" s="159" t="s">
        <v>146</v>
      </c>
      <c r="T261" s="159" t="s">
        <v>146</v>
      </c>
      <c r="U261" s="159">
        <v>1</v>
      </c>
      <c r="V261" s="159">
        <f>ROUND(E261*U261,2)</f>
        <v>30</v>
      </c>
      <c r="W261" s="159"/>
      <c r="X261" s="159" t="s">
        <v>313</v>
      </c>
      <c r="Y261" s="159" t="s">
        <v>148</v>
      </c>
      <c r="Z261" s="149"/>
      <c r="AA261" s="149"/>
      <c r="AB261" s="149"/>
      <c r="AC261" s="149"/>
      <c r="AD261" s="149"/>
      <c r="AE261" s="149"/>
      <c r="AF261" s="149"/>
      <c r="AG261" s="149" t="s">
        <v>314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2" x14ac:dyDescent="0.2">
      <c r="A262" s="156"/>
      <c r="B262" s="157"/>
      <c r="C262" s="186" t="s">
        <v>433</v>
      </c>
      <c r="D262" s="161"/>
      <c r="E262" s="162">
        <v>30</v>
      </c>
      <c r="F262" s="159"/>
      <c r="G262" s="159"/>
      <c r="H262" s="159"/>
      <c r="I262" s="159"/>
      <c r="J262" s="159"/>
      <c r="K262" s="159"/>
      <c r="L262" s="159"/>
      <c r="M262" s="159"/>
      <c r="N262" s="158"/>
      <c r="O262" s="158"/>
      <c r="P262" s="158"/>
      <c r="Q262" s="158"/>
      <c r="R262" s="159"/>
      <c r="S262" s="159"/>
      <c r="T262" s="159"/>
      <c r="U262" s="159"/>
      <c r="V262" s="159"/>
      <c r="W262" s="159"/>
      <c r="X262" s="159"/>
      <c r="Y262" s="159"/>
      <c r="Z262" s="149"/>
      <c r="AA262" s="149"/>
      <c r="AB262" s="149"/>
      <c r="AC262" s="149"/>
      <c r="AD262" s="149"/>
      <c r="AE262" s="149"/>
      <c r="AF262" s="149"/>
      <c r="AG262" s="149" t="s">
        <v>151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x14ac:dyDescent="0.2">
      <c r="A263" s="165" t="s">
        <v>141</v>
      </c>
      <c r="B263" s="166" t="s">
        <v>108</v>
      </c>
      <c r="C263" s="184" t="s">
        <v>109</v>
      </c>
      <c r="D263" s="167"/>
      <c r="E263" s="168"/>
      <c r="F263" s="169"/>
      <c r="G263" s="170">
        <f>SUMIF(AG264:AG267,"&lt;&gt;NOR",G264:G267)</f>
        <v>0</v>
      </c>
      <c r="H263" s="164"/>
      <c r="I263" s="164">
        <f>SUM(I264:I267)</f>
        <v>5000</v>
      </c>
      <c r="J263" s="164"/>
      <c r="K263" s="164">
        <f>SUM(K264:K267)</f>
        <v>554</v>
      </c>
      <c r="L263" s="164"/>
      <c r="M263" s="164">
        <f>SUM(M264:M267)</f>
        <v>0</v>
      </c>
      <c r="N263" s="163"/>
      <c r="O263" s="163">
        <f>SUM(O264:O267)</f>
        <v>0.02</v>
      </c>
      <c r="P263" s="163"/>
      <c r="Q263" s="163">
        <f>SUM(Q264:Q267)</f>
        <v>0</v>
      </c>
      <c r="R263" s="164"/>
      <c r="S263" s="164"/>
      <c r="T263" s="164"/>
      <c r="U263" s="164"/>
      <c r="V263" s="164">
        <f>SUM(V264:V267)</f>
        <v>0.89</v>
      </c>
      <c r="W263" s="164"/>
      <c r="X263" s="164"/>
      <c r="Y263" s="164"/>
      <c r="AG263" t="s">
        <v>142</v>
      </c>
    </row>
    <row r="264" spans="1:60" outlineLevel="1" x14ac:dyDescent="0.2">
      <c r="A264" s="172">
        <v>92</v>
      </c>
      <c r="B264" s="173" t="s">
        <v>434</v>
      </c>
      <c r="C264" s="185" t="s">
        <v>435</v>
      </c>
      <c r="D264" s="174" t="s">
        <v>292</v>
      </c>
      <c r="E264" s="175">
        <v>2</v>
      </c>
      <c r="F264" s="176">
        <v>0</v>
      </c>
      <c r="G264" s="177">
        <f>ROUND(E264*F264,2)</f>
        <v>0</v>
      </c>
      <c r="H264" s="160">
        <v>0</v>
      </c>
      <c r="I264" s="159">
        <f>ROUND(E264*H264,2)</f>
        <v>0</v>
      </c>
      <c r="J264" s="160">
        <v>277</v>
      </c>
      <c r="K264" s="159">
        <f>ROUND(E264*J264,2)</f>
        <v>554</v>
      </c>
      <c r="L264" s="159">
        <v>21</v>
      </c>
      <c r="M264" s="159">
        <f>G264*(1+L264/100)</f>
        <v>0</v>
      </c>
      <c r="N264" s="158">
        <v>0</v>
      </c>
      <c r="O264" s="158">
        <f>ROUND(E264*N264,2)</f>
        <v>0</v>
      </c>
      <c r="P264" s="158">
        <v>0</v>
      </c>
      <c r="Q264" s="158">
        <f>ROUND(E264*P264,2)</f>
        <v>0</v>
      </c>
      <c r="R264" s="159"/>
      <c r="S264" s="159" t="s">
        <v>146</v>
      </c>
      <c r="T264" s="159" t="s">
        <v>146</v>
      </c>
      <c r="U264" s="159">
        <v>0.44500000000000001</v>
      </c>
      <c r="V264" s="159">
        <f>ROUND(E264*U264,2)</f>
        <v>0.89</v>
      </c>
      <c r="W264" s="159"/>
      <c r="X264" s="159" t="s">
        <v>147</v>
      </c>
      <c r="Y264" s="159" t="s">
        <v>148</v>
      </c>
      <c r="Z264" s="149"/>
      <c r="AA264" s="149"/>
      <c r="AB264" s="149"/>
      <c r="AC264" s="149"/>
      <c r="AD264" s="149"/>
      <c r="AE264" s="149"/>
      <c r="AF264" s="149"/>
      <c r="AG264" s="149" t="s">
        <v>149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2" x14ac:dyDescent="0.2">
      <c r="A265" s="156"/>
      <c r="B265" s="157"/>
      <c r="C265" s="186" t="s">
        <v>436</v>
      </c>
      <c r="D265" s="161"/>
      <c r="E265" s="162">
        <v>2</v>
      </c>
      <c r="F265" s="159"/>
      <c r="G265" s="159"/>
      <c r="H265" s="159"/>
      <c r="I265" s="159"/>
      <c r="J265" s="159"/>
      <c r="K265" s="159"/>
      <c r="L265" s="159"/>
      <c r="M265" s="159"/>
      <c r="N265" s="158"/>
      <c r="O265" s="158"/>
      <c r="P265" s="158"/>
      <c r="Q265" s="158"/>
      <c r="R265" s="159"/>
      <c r="S265" s="159"/>
      <c r="T265" s="159"/>
      <c r="U265" s="159"/>
      <c r="V265" s="159"/>
      <c r="W265" s="159"/>
      <c r="X265" s="159"/>
      <c r="Y265" s="159"/>
      <c r="Z265" s="149"/>
      <c r="AA265" s="149"/>
      <c r="AB265" s="149"/>
      <c r="AC265" s="149"/>
      <c r="AD265" s="149"/>
      <c r="AE265" s="149"/>
      <c r="AF265" s="149"/>
      <c r="AG265" s="149" t="s">
        <v>151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72">
        <v>93</v>
      </c>
      <c r="B266" s="173" t="s">
        <v>437</v>
      </c>
      <c r="C266" s="185" t="s">
        <v>438</v>
      </c>
      <c r="D266" s="174" t="s">
        <v>292</v>
      </c>
      <c r="E266" s="175">
        <v>2</v>
      </c>
      <c r="F266" s="176">
        <v>0</v>
      </c>
      <c r="G266" s="177">
        <f>ROUND(E266*F266,2)</f>
        <v>0</v>
      </c>
      <c r="H266" s="160">
        <v>2500</v>
      </c>
      <c r="I266" s="159">
        <f>ROUND(E266*H266,2)</f>
        <v>5000</v>
      </c>
      <c r="J266" s="160">
        <v>0</v>
      </c>
      <c r="K266" s="159">
        <f>ROUND(E266*J266,2)</f>
        <v>0</v>
      </c>
      <c r="L266" s="159">
        <v>21</v>
      </c>
      <c r="M266" s="159">
        <f>G266*(1+L266/100)</f>
        <v>0</v>
      </c>
      <c r="N266" s="158">
        <v>9.8200000000000006E-3</v>
      </c>
      <c r="O266" s="158">
        <f>ROUND(E266*N266,2)</f>
        <v>0.02</v>
      </c>
      <c r="P266" s="158">
        <v>0</v>
      </c>
      <c r="Q266" s="158">
        <f>ROUND(E266*P266,2)</f>
        <v>0</v>
      </c>
      <c r="R266" s="159"/>
      <c r="S266" s="159" t="s">
        <v>177</v>
      </c>
      <c r="T266" s="159" t="s">
        <v>215</v>
      </c>
      <c r="U266" s="159">
        <v>0</v>
      </c>
      <c r="V266" s="159">
        <f>ROUND(E266*U266,2)</f>
        <v>0</v>
      </c>
      <c r="W266" s="159"/>
      <c r="X266" s="159" t="s">
        <v>319</v>
      </c>
      <c r="Y266" s="159" t="s">
        <v>148</v>
      </c>
      <c r="Z266" s="149"/>
      <c r="AA266" s="149"/>
      <c r="AB266" s="149"/>
      <c r="AC266" s="149"/>
      <c r="AD266" s="149"/>
      <c r="AE266" s="149"/>
      <c r="AF266" s="149"/>
      <c r="AG266" s="149" t="s">
        <v>320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2" x14ac:dyDescent="0.2">
      <c r="A267" s="156"/>
      <c r="B267" s="157"/>
      <c r="C267" s="186" t="s">
        <v>436</v>
      </c>
      <c r="D267" s="161"/>
      <c r="E267" s="162">
        <v>2</v>
      </c>
      <c r="F267" s="159"/>
      <c r="G267" s="159"/>
      <c r="H267" s="159"/>
      <c r="I267" s="159"/>
      <c r="J267" s="159"/>
      <c r="K267" s="159"/>
      <c r="L267" s="159"/>
      <c r="M267" s="159"/>
      <c r="N267" s="158"/>
      <c r="O267" s="158"/>
      <c r="P267" s="158"/>
      <c r="Q267" s="158"/>
      <c r="R267" s="159"/>
      <c r="S267" s="159"/>
      <c r="T267" s="159"/>
      <c r="U267" s="159"/>
      <c r="V267" s="159"/>
      <c r="W267" s="159"/>
      <c r="X267" s="159"/>
      <c r="Y267" s="159"/>
      <c r="Z267" s="149"/>
      <c r="AA267" s="149"/>
      <c r="AB267" s="149"/>
      <c r="AC267" s="149"/>
      <c r="AD267" s="149"/>
      <c r="AE267" s="149"/>
      <c r="AF267" s="149"/>
      <c r="AG267" s="149" t="s">
        <v>151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x14ac:dyDescent="0.2">
      <c r="A268" s="165" t="s">
        <v>141</v>
      </c>
      <c r="B268" s="166" t="s">
        <v>110</v>
      </c>
      <c r="C268" s="184" t="s">
        <v>111</v>
      </c>
      <c r="D268" s="167"/>
      <c r="E268" s="168"/>
      <c r="F268" s="169"/>
      <c r="G268" s="170">
        <f>SUMIF(AG269:AG273,"&lt;&gt;NOR",G269:G273)</f>
        <v>0</v>
      </c>
      <c r="H268" s="164"/>
      <c r="I268" s="164">
        <f>SUM(I269:I273)</f>
        <v>0</v>
      </c>
      <c r="J268" s="164"/>
      <c r="K268" s="164">
        <f>SUM(K269:K273)</f>
        <v>92671.72</v>
      </c>
      <c r="L268" s="164"/>
      <c r="M268" s="164">
        <f>SUM(M269:M273)</f>
        <v>0</v>
      </c>
      <c r="N268" s="163"/>
      <c r="O268" s="163">
        <f>SUM(O269:O273)</f>
        <v>0</v>
      </c>
      <c r="P268" s="163"/>
      <c r="Q268" s="163">
        <f>SUM(Q269:Q273)</f>
        <v>0</v>
      </c>
      <c r="R268" s="164"/>
      <c r="S268" s="164"/>
      <c r="T268" s="164"/>
      <c r="U268" s="164"/>
      <c r="V268" s="164">
        <f>SUM(V269:V273)</f>
        <v>54.730000000000004</v>
      </c>
      <c r="W268" s="164"/>
      <c r="X268" s="164"/>
      <c r="Y268" s="164"/>
      <c r="AG268" t="s">
        <v>142</v>
      </c>
    </row>
    <row r="269" spans="1:60" outlineLevel="1" x14ac:dyDescent="0.2">
      <c r="A269" s="178">
        <v>94</v>
      </c>
      <c r="B269" s="179" t="s">
        <v>439</v>
      </c>
      <c r="C269" s="187" t="s">
        <v>440</v>
      </c>
      <c r="D269" s="180" t="s">
        <v>343</v>
      </c>
      <c r="E269" s="181">
        <v>20.051870000000001</v>
      </c>
      <c r="F269" s="182">
        <v>0</v>
      </c>
      <c r="G269" s="183">
        <f>ROUND(E269*F269,2)</f>
        <v>0</v>
      </c>
      <c r="H269" s="160">
        <v>0</v>
      </c>
      <c r="I269" s="159">
        <f>ROUND(E269*H269,2)</f>
        <v>0</v>
      </c>
      <c r="J269" s="160">
        <v>471</v>
      </c>
      <c r="K269" s="159">
        <f>ROUND(E269*J269,2)</f>
        <v>9444.43</v>
      </c>
      <c r="L269" s="159">
        <v>21</v>
      </c>
      <c r="M269" s="159">
        <f>G269*(1+L269/100)</f>
        <v>0</v>
      </c>
      <c r="N269" s="158">
        <v>0</v>
      </c>
      <c r="O269" s="158">
        <f>ROUND(E269*N269,2)</f>
        <v>0</v>
      </c>
      <c r="P269" s="158">
        <v>0</v>
      </c>
      <c r="Q269" s="158">
        <f>ROUND(E269*P269,2)</f>
        <v>0</v>
      </c>
      <c r="R269" s="159"/>
      <c r="S269" s="159" t="s">
        <v>146</v>
      </c>
      <c r="T269" s="159" t="s">
        <v>146</v>
      </c>
      <c r="U269" s="159">
        <v>0.93300000000000005</v>
      </c>
      <c r="V269" s="159">
        <f>ROUND(E269*U269,2)</f>
        <v>18.71</v>
      </c>
      <c r="W269" s="159"/>
      <c r="X269" s="159" t="s">
        <v>441</v>
      </c>
      <c r="Y269" s="159" t="s">
        <v>148</v>
      </c>
      <c r="Z269" s="149"/>
      <c r="AA269" s="149"/>
      <c r="AB269" s="149"/>
      <c r="AC269" s="149"/>
      <c r="AD269" s="149"/>
      <c r="AE269" s="149"/>
      <c r="AF269" s="149"/>
      <c r="AG269" s="149" t="s">
        <v>442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78">
        <v>95</v>
      </c>
      <c r="B270" s="179" t="s">
        <v>443</v>
      </c>
      <c r="C270" s="187" t="s">
        <v>444</v>
      </c>
      <c r="D270" s="180" t="s">
        <v>343</v>
      </c>
      <c r="E270" s="181">
        <v>40.103729999999999</v>
      </c>
      <c r="F270" s="182">
        <v>0</v>
      </c>
      <c r="G270" s="183">
        <f>ROUND(E270*F270,2)</f>
        <v>0</v>
      </c>
      <c r="H270" s="160">
        <v>0</v>
      </c>
      <c r="I270" s="159">
        <f>ROUND(E270*H270,2)</f>
        <v>0</v>
      </c>
      <c r="J270" s="160">
        <v>300</v>
      </c>
      <c r="K270" s="159">
        <f>ROUND(E270*J270,2)</f>
        <v>12031.12</v>
      </c>
      <c r="L270" s="159">
        <v>21</v>
      </c>
      <c r="M270" s="159">
        <f>G270*(1+L270/100)</f>
        <v>0</v>
      </c>
      <c r="N270" s="158">
        <v>0</v>
      </c>
      <c r="O270" s="158">
        <f>ROUND(E270*N270,2)</f>
        <v>0</v>
      </c>
      <c r="P270" s="158">
        <v>0</v>
      </c>
      <c r="Q270" s="158">
        <f>ROUND(E270*P270,2)</f>
        <v>0</v>
      </c>
      <c r="R270" s="159"/>
      <c r="S270" s="159" t="s">
        <v>146</v>
      </c>
      <c r="T270" s="159" t="s">
        <v>146</v>
      </c>
      <c r="U270" s="159">
        <v>0.65300000000000002</v>
      </c>
      <c r="V270" s="159">
        <f>ROUND(E270*U270,2)</f>
        <v>26.19</v>
      </c>
      <c r="W270" s="159"/>
      <c r="X270" s="159" t="s">
        <v>441</v>
      </c>
      <c r="Y270" s="159" t="s">
        <v>148</v>
      </c>
      <c r="Z270" s="149"/>
      <c r="AA270" s="149"/>
      <c r="AB270" s="149"/>
      <c r="AC270" s="149"/>
      <c r="AD270" s="149"/>
      <c r="AE270" s="149"/>
      <c r="AF270" s="149"/>
      <c r="AG270" s="149" t="s">
        <v>442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78">
        <v>96</v>
      </c>
      <c r="B271" s="179" t="s">
        <v>445</v>
      </c>
      <c r="C271" s="187" t="s">
        <v>446</v>
      </c>
      <c r="D271" s="180" t="s">
        <v>343</v>
      </c>
      <c r="E271" s="181">
        <v>20.051870000000001</v>
      </c>
      <c r="F271" s="182">
        <v>0</v>
      </c>
      <c r="G271" s="183">
        <f>ROUND(E271*F271,2)</f>
        <v>0</v>
      </c>
      <c r="H271" s="160">
        <v>0</v>
      </c>
      <c r="I271" s="159">
        <f>ROUND(E271*H271,2)</f>
        <v>0</v>
      </c>
      <c r="J271" s="160">
        <v>301</v>
      </c>
      <c r="K271" s="159">
        <f>ROUND(E271*J271,2)</f>
        <v>6035.61</v>
      </c>
      <c r="L271" s="159">
        <v>21</v>
      </c>
      <c r="M271" s="159">
        <f>G271*(1+L271/100)</f>
        <v>0</v>
      </c>
      <c r="N271" s="158">
        <v>0</v>
      </c>
      <c r="O271" s="158">
        <f>ROUND(E271*N271,2)</f>
        <v>0</v>
      </c>
      <c r="P271" s="158">
        <v>0</v>
      </c>
      <c r="Q271" s="158">
        <f>ROUND(E271*P271,2)</f>
        <v>0</v>
      </c>
      <c r="R271" s="159"/>
      <c r="S271" s="159" t="s">
        <v>146</v>
      </c>
      <c r="T271" s="159" t="s">
        <v>146</v>
      </c>
      <c r="U271" s="159">
        <v>0.49</v>
      </c>
      <c r="V271" s="159">
        <f>ROUND(E271*U271,2)</f>
        <v>9.83</v>
      </c>
      <c r="W271" s="159"/>
      <c r="X271" s="159" t="s">
        <v>441</v>
      </c>
      <c r="Y271" s="159" t="s">
        <v>148</v>
      </c>
      <c r="Z271" s="149"/>
      <c r="AA271" s="149"/>
      <c r="AB271" s="149"/>
      <c r="AC271" s="149"/>
      <c r="AD271" s="149"/>
      <c r="AE271" s="149"/>
      <c r="AF271" s="149"/>
      <c r="AG271" s="149" t="s">
        <v>442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78">
        <v>97</v>
      </c>
      <c r="B272" s="179" t="s">
        <v>447</v>
      </c>
      <c r="C272" s="187" t="s">
        <v>448</v>
      </c>
      <c r="D272" s="180" t="s">
        <v>343</v>
      </c>
      <c r="E272" s="181">
        <v>280.72611999999998</v>
      </c>
      <c r="F272" s="182">
        <v>0</v>
      </c>
      <c r="G272" s="183">
        <f>ROUND(E272*F272,2)</f>
        <v>0</v>
      </c>
      <c r="H272" s="160">
        <v>0</v>
      </c>
      <c r="I272" s="159">
        <f>ROUND(E272*H272,2)</f>
        <v>0</v>
      </c>
      <c r="J272" s="160">
        <v>26.4</v>
      </c>
      <c r="K272" s="159">
        <f>ROUND(E272*J272,2)</f>
        <v>7411.17</v>
      </c>
      <c r="L272" s="159">
        <v>21</v>
      </c>
      <c r="M272" s="159">
        <f>G272*(1+L272/100)</f>
        <v>0</v>
      </c>
      <c r="N272" s="158">
        <v>0</v>
      </c>
      <c r="O272" s="158">
        <f>ROUND(E272*N272,2)</f>
        <v>0</v>
      </c>
      <c r="P272" s="158">
        <v>0</v>
      </c>
      <c r="Q272" s="158">
        <f>ROUND(E272*P272,2)</f>
        <v>0</v>
      </c>
      <c r="R272" s="159"/>
      <c r="S272" s="159" t="s">
        <v>146</v>
      </c>
      <c r="T272" s="159" t="s">
        <v>146</v>
      </c>
      <c r="U272" s="159">
        <v>0</v>
      </c>
      <c r="V272" s="159">
        <f>ROUND(E272*U272,2)</f>
        <v>0</v>
      </c>
      <c r="W272" s="159"/>
      <c r="X272" s="159" t="s">
        <v>441</v>
      </c>
      <c r="Y272" s="159" t="s">
        <v>148</v>
      </c>
      <c r="Z272" s="149"/>
      <c r="AA272" s="149"/>
      <c r="AB272" s="149"/>
      <c r="AC272" s="149"/>
      <c r="AD272" s="149"/>
      <c r="AE272" s="149"/>
      <c r="AF272" s="149"/>
      <c r="AG272" s="149" t="s">
        <v>442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ht="22.5" outlineLevel="1" x14ac:dyDescent="0.2">
      <c r="A273" s="178">
        <v>98</v>
      </c>
      <c r="B273" s="179" t="s">
        <v>449</v>
      </c>
      <c r="C273" s="187" t="s">
        <v>450</v>
      </c>
      <c r="D273" s="180" t="s">
        <v>343</v>
      </c>
      <c r="E273" s="181">
        <v>20.051870000000001</v>
      </c>
      <c r="F273" s="182">
        <v>0</v>
      </c>
      <c r="G273" s="183">
        <f>ROUND(E273*F273,2)</f>
        <v>0</v>
      </c>
      <c r="H273" s="160">
        <v>0</v>
      </c>
      <c r="I273" s="159">
        <f>ROUND(E273*H273,2)</f>
        <v>0</v>
      </c>
      <c r="J273" s="160">
        <v>2880</v>
      </c>
      <c r="K273" s="159">
        <f>ROUND(E273*J273,2)</f>
        <v>57749.39</v>
      </c>
      <c r="L273" s="159">
        <v>21</v>
      </c>
      <c r="M273" s="159">
        <f>G273*(1+L273/100)</f>
        <v>0</v>
      </c>
      <c r="N273" s="158">
        <v>0</v>
      </c>
      <c r="O273" s="158">
        <f>ROUND(E273*N273,2)</f>
        <v>0</v>
      </c>
      <c r="P273" s="158">
        <v>0</v>
      </c>
      <c r="Q273" s="158">
        <f>ROUND(E273*P273,2)</f>
        <v>0</v>
      </c>
      <c r="R273" s="159"/>
      <c r="S273" s="159" t="s">
        <v>146</v>
      </c>
      <c r="T273" s="159" t="s">
        <v>146</v>
      </c>
      <c r="U273" s="159">
        <v>0</v>
      </c>
      <c r="V273" s="159">
        <f>ROUND(E273*U273,2)</f>
        <v>0</v>
      </c>
      <c r="W273" s="159"/>
      <c r="X273" s="159" t="s">
        <v>441</v>
      </c>
      <c r="Y273" s="159" t="s">
        <v>148</v>
      </c>
      <c r="Z273" s="149"/>
      <c r="AA273" s="149"/>
      <c r="AB273" s="149"/>
      <c r="AC273" s="149"/>
      <c r="AD273" s="149"/>
      <c r="AE273" s="149"/>
      <c r="AF273" s="149"/>
      <c r="AG273" s="149" t="s">
        <v>442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x14ac:dyDescent="0.2">
      <c r="A274" s="165" t="s">
        <v>141</v>
      </c>
      <c r="B274" s="166" t="s">
        <v>113</v>
      </c>
      <c r="C274" s="184" t="s">
        <v>29</v>
      </c>
      <c r="D274" s="167"/>
      <c r="E274" s="168"/>
      <c r="F274" s="169"/>
      <c r="G274" s="170">
        <f>SUMIF(AG275:AG275,"&lt;&gt;NOR",G275:G275)</f>
        <v>0</v>
      </c>
      <c r="H274" s="164"/>
      <c r="I274" s="164">
        <f>SUM(I275:I275)</f>
        <v>0</v>
      </c>
      <c r="J274" s="164"/>
      <c r="K274" s="164">
        <f>SUM(K275:K275)</f>
        <v>12033.54</v>
      </c>
      <c r="L274" s="164"/>
      <c r="M274" s="164">
        <f>SUM(M275:M275)</f>
        <v>0</v>
      </c>
      <c r="N274" s="163"/>
      <c r="O274" s="163">
        <f>SUM(O275:O275)</f>
        <v>0</v>
      </c>
      <c r="P274" s="163"/>
      <c r="Q274" s="163">
        <f>SUM(Q275:Q275)</f>
        <v>0</v>
      </c>
      <c r="R274" s="164"/>
      <c r="S274" s="164"/>
      <c r="T274" s="164"/>
      <c r="U274" s="164"/>
      <c r="V274" s="164">
        <f>SUM(V275:V275)</f>
        <v>0</v>
      </c>
      <c r="W274" s="164"/>
      <c r="X274" s="164"/>
      <c r="Y274" s="164"/>
      <c r="AG274" t="s">
        <v>142</v>
      </c>
    </row>
    <row r="275" spans="1:60" outlineLevel="1" x14ac:dyDescent="0.2">
      <c r="A275" s="178">
        <v>99</v>
      </c>
      <c r="B275" s="179" t="s">
        <v>451</v>
      </c>
      <c r="C275" s="187" t="s">
        <v>452</v>
      </c>
      <c r="D275" s="180" t="s">
        <v>453</v>
      </c>
      <c r="E275" s="181">
        <v>1</v>
      </c>
      <c r="F275" s="182">
        <v>0</v>
      </c>
      <c r="G275" s="183">
        <f>ROUND(E275*F275,2)</f>
        <v>0</v>
      </c>
      <c r="H275" s="160">
        <v>0</v>
      </c>
      <c r="I275" s="159">
        <f>ROUND(E275*H275,2)</f>
        <v>0</v>
      </c>
      <c r="J275" s="160">
        <v>12033.54</v>
      </c>
      <c r="K275" s="159">
        <f>ROUND(E275*J275,2)</f>
        <v>12033.54</v>
      </c>
      <c r="L275" s="159">
        <v>21</v>
      </c>
      <c r="M275" s="159">
        <f>G275*(1+L275/100)</f>
        <v>0</v>
      </c>
      <c r="N275" s="158">
        <v>0</v>
      </c>
      <c r="O275" s="158">
        <f>ROUND(E275*N275,2)</f>
        <v>0</v>
      </c>
      <c r="P275" s="158">
        <v>0</v>
      </c>
      <c r="Q275" s="158">
        <f>ROUND(E275*P275,2)</f>
        <v>0</v>
      </c>
      <c r="R275" s="159"/>
      <c r="S275" s="159" t="s">
        <v>146</v>
      </c>
      <c r="T275" s="159" t="s">
        <v>215</v>
      </c>
      <c r="U275" s="159">
        <v>0</v>
      </c>
      <c r="V275" s="159">
        <f>ROUND(E275*U275,2)</f>
        <v>0</v>
      </c>
      <c r="W275" s="159"/>
      <c r="X275" s="159" t="s">
        <v>454</v>
      </c>
      <c r="Y275" s="159" t="s">
        <v>148</v>
      </c>
      <c r="Z275" s="149"/>
      <c r="AA275" s="149"/>
      <c r="AB275" s="149"/>
      <c r="AC275" s="149"/>
      <c r="AD275" s="149"/>
      <c r="AE275" s="149"/>
      <c r="AF275" s="149"/>
      <c r="AG275" s="149" t="s">
        <v>455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x14ac:dyDescent="0.2">
      <c r="A276" s="165" t="s">
        <v>141</v>
      </c>
      <c r="B276" s="166" t="s">
        <v>114</v>
      </c>
      <c r="C276" s="184" t="s">
        <v>30</v>
      </c>
      <c r="D276" s="167"/>
      <c r="E276" s="168"/>
      <c r="F276" s="169"/>
      <c r="G276" s="170">
        <f>SUMIF(AG277:AG278,"&lt;&gt;NOR",G277:G278)</f>
        <v>0</v>
      </c>
      <c r="H276" s="164"/>
      <c r="I276" s="164">
        <f>SUM(I277:I278)</f>
        <v>0</v>
      </c>
      <c r="J276" s="164"/>
      <c r="K276" s="164">
        <f>SUM(K277:K278)</f>
        <v>57213.39</v>
      </c>
      <c r="L276" s="164"/>
      <c r="M276" s="164">
        <f>SUM(M277:M278)</f>
        <v>0</v>
      </c>
      <c r="N276" s="163"/>
      <c r="O276" s="163">
        <f>SUM(O277:O278)</f>
        <v>0</v>
      </c>
      <c r="P276" s="163"/>
      <c r="Q276" s="163">
        <f>SUM(Q277:Q278)</f>
        <v>0</v>
      </c>
      <c r="R276" s="164"/>
      <c r="S276" s="164"/>
      <c r="T276" s="164"/>
      <c r="U276" s="164"/>
      <c r="V276" s="164">
        <f>SUM(V277:V278)</f>
        <v>0</v>
      </c>
      <c r="W276" s="164"/>
      <c r="X276" s="164"/>
      <c r="Y276" s="164"/>
      <c r="AG276" t="s">
        <v>142</v>
      </c>
    </row>
    <row r="277" spans="1:60" outlineLevel="1" x14ac:dyDescent="0.2">
      <c r="A277" s="178">
        <v>100</v>
      </c>
      <c r="B277" s="179" t="s">
        <v>456</v>
      </c>
      <c r="C277" s="187" t="s">
        <v>457</v>
      </c>
      <c r="D277" s="180" t="s">
        <v>453</v>
      </c>
      <c r="E277" s="181">
        <v>1</v>
      </c>
      <c r="F277" s="182">
        <v>0</v>
      </c>
      <c r="G277" s="183">
        <f>ROUND(E277*F277,2)</f>
        <v>0</v>
      </c>
      <c r="H277" s="160">
        <v>0</v>
      </c>
      <c r="I277" s="159">
        <f>ROUND(E277*H277,2)</f>
        <v>0</v>
      </c>
      <c r="J277" s="160">
        <v>40385.919999999998</v>
      </c>
      <c r="K277" s="159">
        <f>ROUND(E277*J277,2)</f>
        <v>40385.919999999998</v>
      </c>
      <c r="L277" s="159">
        <v>21</v>
      </c>
      <c r="M277" s="159">
        <f>G277*(1+L277/100)</f>
        <v>0</v>
      </c>
      <c r="N277" s="158">
        <v>0</v>
      </c>
      <c r="O277" s="158">
        <f>ROUND(E277*N277,2)</f>
        <v>0</v>
      </c>
      <c r="P277" s="158">
        <v>0</v>
      </c>
      <c r="Q277" s="158">
        <f>ROUND(E277*P277,2)</f>
        <v>0</v>
      </c>
      <c r="R277" s="159"/>
      <c r="S277" s="159" t="s">
        <v>146</v>
      </c>
      <c r="T277" s="159" t="s">
        <v>215</v>
      </c>
      <c r="U277" s="159">
        <v>0</v>
      </c>
      <c r="V277" s="159">
        <f>ROUND(E277*U277,2)</f>
        <v>0</v>
      </c>
      <c r="W277" s="159"/>
      <c r="X277" s="159" t="s">
        <v>454</v>
      </c>
      <c r="Y277" s="159" t="s">
        <v>148</v>
      </c>
      <c r="Z277" s="149"/>
      <c r="AA277" s="149"/>
      <c r="AB277" s="149"/>
      <c r="AC277" s="149"/>
      <c r="AD277" s="149"/>
      <c r="AE277" s="149"/>
      <c r="AF277" s="149"/>
      <c r="AG277" s="149" t="s">
        <v>458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72">
        <v>101</v>
      </c>
      <c r="B278" s="173" t="s">
        <v>459</v>
      </c>
      <c r="C278" s="185" t="s">
        <v>460</v>
      </c>
      <c r="D278" s="174" t="s">
        <v>453</v>
      </c>
      <c r="E278" s="175">
        <v>1</v>
      </c>
      <c r="F278" s="176">
        <v>0</v>
      </c>
      <c r="G278" s="177">
        <f>ROUND(E278*F278,2)</f>
        <v>0</v>
      </c>
      <c r="H278" s="160">
        <v>0</v>
      </c>
      <c r="I278" s="159">
        <f>ROUND(E278*H278,2)</f>
        <v>0</v>
      </c>
      <c r="J278" s="160">
        <v>16827.47</v>
      </c>
      <c r="K278" s="159">
        <f>ROUND(E278*J278,2)</f>
        <v>16827.47</v>
      </c>
      <c r="L278" s="159">
        <v>21</v>
      </c>
      <c r="M278" s="159">
        <f>G278*(1+L278/100)</f>
        <v>0</v>
      </c>
      <c r="N278" s="158">
        <v>0</v>
      </c>
      <c r="O278" s="158">
        <f>ROUND(E278*N278,2)</f>
        <v>0</v>
      </c>
      <c r="P278" s="158">
        <v>0</v>
      </c>
      <c r="Q278" s="158">
        <f>ROUND(E278*P278,2)</f>
        <v>0</v>
      </c>
      <c r="R278" s="159"/>
      <c r="S278" s="159" t="s">
        <v>146</v>
      </c>
      <c r="T278" s="159" t="s">
        <v>215</v>
      </c>
      <c r="U278" s="159">
        <v>0</v>
      </c>
      <c r="V278" s="159">
        <f>ROUND(E278*U278,2)</f>
        <v>0</v>
      </c>
      <c r="W278" s="159"/>
      <c r="X278" s="159" t="s">
        <v>454</v>
      </c>
      <c r="Y278" s="159" t="s">
        <v>148</v>
      </c>
      <c r="Z278" s="149"/>
      <c r="AA278" s="149"/>
      <c r="AB278" s="149"/>
      <c r="AC278" s="149"/>
      <c r="AD278" s="149"/>
      <c r="AE278" s="149"/>
      <c r="AF278" s="149"/>
      <c r="AG278" s="149" t="s">
        <v>458</v>
      </c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x14ac:dyDescent="0.2">
      <c r="A279" s="3"/>
      <c r="B279" s="4"/>
      <c r="C279" s="188"/>
      <c r="D279" s="6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AE279">
        <v>15</v>
      </c>
      <c r="AF279">
        <v>21</v>
      </c>
      <c r="AG279" t="s">
        <v>127</v>
      </c>
    </row>
    <row r="280" spans="1:60" x14ac:dyDescent="0.2">
      <c r="A280" s="152"/>
      <c r="B280" s="153" t="s">
        <v>31</v>
      </c>
      <c r="C280" s="189"/>
      <c r="D280" s="154"/>
      <c r="E280" s="155"/>
      <c r="F280" s="155"/>
      <c r="G280" s="171">
        <f>G8+G23+G28+G35+G59+G62+G133+G138+G143+G148+G153+G167+G192+G194+G205+G223+G231+G237+G243+G251+G263+G268+G274+G276</f>
        <v>0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AE280">
        <f>SUMIF(L7:L278,AE279,G7:G278)</f>
        <v>0</v>
      </c>
      <c r="AF280">
        <f>SUMIF(L7:L278,AF279,G7:G278)</f>
        <v>0</v>
      </c>
      <c r="AG280" t="s">
        <v>461</v>
      </c>
    </row>
    <row r="281" spans="1:60" x14ac:dyDescent="0.2">
      <c r="A281" s="3"/>
      <c r="B281" s="4"/>
      <c r="C281" s="188"/>
      <c r="D281" s="6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60" x14ac:dyDescent="0.2">
      <c r="A282" s="3"/>
      <c r="B282" s="4"/>
      <c r="C282" s="188"/>
      <c r="D282" s="6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60" x14ac:dyDescent="0.2">
      <c r="A283" s="267" t="s">
        <v>462</v>
      </c>
      <c r="B283" s="267"/>
      <c r="C283" s="268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60" x14ac:dyDescent="0.2">
      <c r="A284" s="248"/>
      <c r="B284" s="249"/>
      <c r="C284" s="250"/>
      <c r="D284" s="249"/>
      <c r="E284" s="249"/>
      <c r="F284" s="249"/>
      <c r="G284" s="25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AG284" t="s">
        <v>463</v>
      </c>
    </row>
    <row r="285" spans="1:60" x14ac:dyDescent="0.2">
      <c r="A285" s="252"/>
      <c r="B285" s="253"/>
      <c r="C285" s="254"/>
      <c r="D285" s="253"/>
      <c r="E285" s="253"/>
      <c r="F285" s="253"/>
      <c r="G285" s="255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60" x14ac:dyDescent="0.2">
      <c r="A286" s="252"/>
      <c r="B286" s="253"/>
      <c r="C286" s="254"/>
      <c r="D286" s="253"/>
      <c r="E286" s="253"/>
      <c r="F286" s="253"/>
      <c r="G286" s="255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60" x14ac:dyDescent="0.2">
      <c r="A287" s="252"/>
      <c r="B287" s="253"/>
      <c r="C287" s="254"/>
      <c r="D287" s="253"/>
      <c r="E287" s="253"/>
      <c r="F287" s="253"/>
      <c r="G287" s="255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60" x14ac:dyDescent="0.2">
      <c r="A288" s="256"/>
      <c r="B288" s="257"/>
      <c r="C288" s="258"/>
      <c r="D288" s="257"/>
      <c r="E288" s="257"/>
      <c r="F288" s="257"/>
      <c r="G288" s="259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33" x14ac:dyDescent="0.2">
      <c r="A289" s="3"/>
      <c r="B289" s="4"/>
      <c r="C289" s="188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33" x14ac:dyDescent="0.2">
      <c r="C290" s="190"/>
      <c r="D290" s="10"/>
      <c r="AG290" t="s">
        <v>464</v>
      </c>
    </row>
    <row r="291" spans="1:33" x14ac:dyDescent="0.2">
      <c r="D291" s="10"/>
    </row>
    <row r="292" spans="1:33" x14ac:dyDescent="0.2">
      <c r="D292" s="10"/>
    </row>
    <row r="293" spans="1:33" x14ac:dyDescent="0.2">
      <c r="D293" s="10"/>
    </row>
    <row r="294" spans="1:33" x14ac:dyDescent="0.2">
      <c r="D294" s="10"/>
    </row>
    <row r="295" spans="1:33" x14ac:dyDescent="0.2">
      <c r="D295" s="10"/>
    </row>
    <row r="296" spans="1:33" x14ac:dyDescent="0.2">
      <c r="D296" s="10"/>
    </row>
    <row r="297" spans="1:33" x14ac:dyDescent="0.2">
      <c r="D297" s="10"/>
    </row>
    <row r="298" spans="1:33" x14ac:dyDescent="0.2">
      <c r="D298" s="10"/>
    </row>
    <row r="299" spans="1:33" x14ac:dyDescent="0.2">
      <c r="D299" s="10"/>
    </row>
    <row r="300" spans="1:33" x14ac:dyDescent="0.2">
      <c r="D300" s="10"/>
    </row>
    <row r="301" spans="1:33" x14ac:dyDescent="0.2">
      <c r="D301" s="10"/>
    </row>
    <row r="302" spans="1:33" x14ac:dyDescent="0.2">
      <c r="D302" s="10"/>
    </row>
    <row r="303" spans="1:33" x14ac:dyDescent="0.2">
      <c r="D303" s="10"/>
    </row>
    <row r="304" spans="1:33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84:G288"/>
    <mergeCell ref="A1:G1"/>
    <mergeCell ref="C2:G2"/>
    <mergeCell ref="C3:G3"/>
    <mergeCell ref="C4:G4"/>
    <mergeCell ref="A283:C28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02 2336_02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2336_02 Pol'!Názvy_tisku</vt:lpstr>
      <vt:lpstr>oadresa</vt:lpstr>
      <vt:lpstr>Stavba!Objednatel</vt:lpstr>
      <vt:lpstr>Stavba!Objekt</vt:lpstr>
      <vt:lpstr>'02 2336_02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2024-12-12T09:03:52Z</dcterms:modified>
</cp:coreProperties>
</file>