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C-ŠTĚPÁN\Kotelny SNMZ\K10 Aninská pro BD 3,4\Rozpočet  + hromosvod\"/>
    </mc:Choice>
  </mc:AlternateContent>
  <xr:revisionPtr revIDLastSave="0" documentId="13_ncr:1_{305FD18C-5E6A-4E5E-AA87-206850C3ABF6}" xr6:coauthVersionLast="47" xr6:coauthVersionMax="47" xr10:uidLastSave="{00000000-0000-0000-0000-000000000000}"/>
  <bookViews>
    <workbookView xWindow="-38520" yWindow="-120" windowWidth="38640" windowHeight="211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Pol'!$A$1:$Y$162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3" i="12" l="1"/>
  <c r="BA25" i="12"/>
  <c r="BA13" i="12"/>
  <c r="G8" i="12"/>
  <c r="I53" i="1" s="1"/>
  <c r="G9" i="12"/>
  <c r="M9" i="12" s="1"/>
  <c r="I9" i="12"/>
  <c r="I8" i="12" s="1"/>
  <c r="K9" i="12"/>
  <c r="O9" i="12"/>
  <c r="Q9" i="12"/>
  <c r="V9" i="12"/>
  <c r="G12" i="12"/>
  <c r="M12" i="12" s="1"/>
  <c r="I12" i="12"/>
  <c r="K12" i="12"/>
  <c r="O12" i="12"/>
  <c r="Q12" i="12"/>
  <c r="V12" i="12"/>
  <c r="V8" i="12" s="1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Q41" i="12"/>
  <c r="V41" i="12"/>
  <c r="G42" i="12"/>
  <c r="G41" i="12" s="1"/>
  <c r="I55" i="1" s="1"/>
  <c r="I42" i="12"/>
  <c r="I41" i="12" s="1"/>
  <c r="K42" i="12"/>
  <c r="K41" i="12" s="1"/>
  <c r="O42" i="12"/>
  <c r="O41" i="12" s="1"/>
  <c r="Q42" i="12"/>
  <c r="V42" i="12"/>
  <c r="G46" i="12"/>
  <c r="I46" i="12"/>
  <c r="K46" i="12"/>
  <c r="M46" i="12"/>
  <c r="O46" i="12"/>
  <c r="Q46" i="12"/>
  <c r="V46" i="12"/>
  <c r="G49" i="12"/>
  <c r="M49" i="12" s="1"/>
  <c r="I49" i="12"/>
  <c r="I45" i="12" s="1"/>
  <c r="K49" i="12"/>
  <c r="O49" i="12"/>
  <c r="Q49" i="12"/>
  <c r="V49" i="12"/>
  <c r="G52" i="12"/>
  <c r="I52" i="12"/>
  <c r="K52" i="12"/>
  <c r="O52" i="12"/>
  <c r="Q52" i="12"/>
  <c r="V52" i="12"/>
  <c r="G54" i="12"/>
  <c r="I57" i="1" s="1"/>
  <c r="K54" i="12"/>
  <c r="V54" i="12"/>
  <c r="G55" i="12"/>
  <c r="M55" i="12" s="1"/>
  <c r="M54" i="12" s="1"/>
  <c r="I55" i="12"/>
  <c r="I54" i="12" s="1"/>
  <c r="K55" i="12"/>
  <c r="O55" i="12"/>
  <c r="O54" i="12" s="1"/>
  <c r="Q55" i="12"/>
  <c r="Q54" i="12" s="1"/>
  <c r="V55" i="12"/>
  <c r="G58" i="12"/>
  <c r="I58" i="1" s="1"/>
  <c r="I58" i="12"/>
  <c r="G59" i="12"/>
  <c r="I59" i="12"/>
  <c r="K59" i="12"/>
  <c r="K58" i="12" s="1"/>
  <c r="M59" i="12"/>
  <c r="M58" i="12" s="1"/>
  <c r="O59" i="12"/>
  <c r="O58" i="12" s="1"/>
  <c r="Q59" i="12"/>
  <c r="Q58" i="12" s="1"/>
  <c r="V59" i="12"/>
  <c r="V58" i="12" s="1"/>
  <c r="O61" i="12"/>
  <c r="G62" i="12"/>
  <c r="G61" i="12" s="1"/>
  <c r="I59" i="1" s="1"/>
  <c r="I62" i="12"/>
  <c r="I61" i="12" s="1"/>
  <c r="K62" i="12"/>
  <c r="K61" i="12" s="1"/>
  <c r="O62" i="12"/>
  <c r="Q62" i="12"/>
  <c r="Q61" i="12" s="1"/>
  <c r="V62" i="12"/>
  <c r="V61" i="12" s="1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G85" i="12"/>
  <c r="I85" i="12"/>
  <c r="K85" i="12"/>
  <c r="M85" i="12"/>
  <c r="O85" i="12"/>
  <c r="Q85" i="12"/>
  <c r="V85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I96" i="12"/>
  <c r="K96" i="12"/>
  <c r="M96" i="12"/>
  <c r="O96" i="12"/>
  <c r="Q96" i="12"/>
  <c r="V96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V98" i="12" s="1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10" i="12"/>
  <c r="M110" i="12" s="1"/>
  <c r="I110" i="12"/>
  <c r="I109" i="12" s="1"/>
  <c r="K110" i="12"/>
  <c r="O110" i="12"/>
  <c r="Q110" i="12"/>
  <c r="V110" i="12"/>
  <c r="G112" i="12"/>
  <c r="M112" i="12" s="1"/>
  <c r="I112" i="12"/>
  <c r="K112" i="12"/>
  <c r="O112" i="12"/>
  <c r="Q112" i="12"/>
  <c r="V112" i="12"/>
  <c r="V109" i="12" s="1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V119" i="12" s="1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I119" i="12" s="1"/>
  <c r="K125" i="12"/>
  <c r="O125" i="12"/>
  <c r="Q125" i="12"/>
  <c r="V125" i="12"/>
  <c r="G127" i="12"/>
  <c r="I64" i="1" s="1"/>
  <c r="G128" i="12"/>
  <c r="M128" i="12" s="1"/>
  <c r="M127" i="12" s="1"/>
  <c r="I128" i="12"/>
  <c r="I127" i="12" s="1"/>
  <c r="K128" i="12"/>
  <c r="K127" i="12" s="1"/>
  <c r="O128" i="12"/>
  <c r="O127" i="12" s="1"/>
  <c r="Q128" i="12"/>
  <c r="Q127" i="12" s="1"/>
  <c r="V128" i="12"/>
  <c r="V127" i="12" s="1"/>
  <c r="G130" i="12"/>
  <c r="I65" i="1" s="1"/>
  <c r="O130" i="12"/>
  <c r="G131" i="12"/>
  <c r="I131" i="12"/>
  <c r="I130" i="12" s="1"/>
  <c r="K131" i="12"/>
  <c r="K130" i="12" s="1"/>
  <c r="M131" i="12"/>
  <c r="M130" i="12" s="1"/>
  <c r="O131" i="12"/>
  <c r="Q131" i="12"/>
  <c r="Q130" i="12" s="1"/>
  <c r="V131" i="12"/>
  <c r="V130" i="12" s="1"/>
  <c r="G133" i="12"/>
  <c r="G132" i="12" s="1"/>
  <c r="I66" i="1" s="1"/>
  <c r="I133" i="12"/>
  <c r="K133" i="12"/>
  <c r="M133" i="12"/>
  <c r="M132" i="12" s="1"/>
  <c r="O133" i="12"/>
  <c r="O132" i="12" s="1"/>
  <c r="Q133" i="12"/>
  <c r="V133" i="12"/>
  <c r="V132" i="12" s="1"/>
  <c r="G136" i="12"/>
  <c r="M136" i="12" s="1"/>
  <c r="I136" i="12"/>
  <c r="K136" i="12"/>
  <c r="K132" i="12" s="1"/>
  <c r="O136" i="12"/>
  <c r="Q136" i="12"/>
  <c r="V136" i="12"/>
  <c r="G139" i="12"/>
  <c r="M139" i="12" s="1"/>
  <c r="I139" i="12"/>
  <c r="I138" i="12" s="1"/>
  <c r="K139" i="12"/>
  <c r="O139" i="12"/>
  <c r="Q139" i="12"/>
  <c r="V139" i="12"/>
  <c r="G141" i="12"/>
  <c r="M141" i="12" s="1"/>
  <c r="I141" i="12"/>
  <c r="K141" i="12"/>
  <c r="O141" i="12"/>
  <c r="Q141" i="12"/>
  <c r="Q138" i="12" s="1"/>
  <c r="V141" i="12"/>
  <c r="G143" i="12"/>
  <c r="M143" i="12" s="1"/>
  <c r="I143" i="12"/>
  <c r="K143" i="12"/>
  <c r="O143" i="12"/>
  <c r="Q143" i="12"/>
  <c r="V143" i="12"/>
  <c r="G146" i="12"/>
  <c r="M146" i="12" s="1"/>
  <c r="M145" i="12" s="1"/>
  <c r="I146" i="12"/>
  <c r="I145" i="12" s="1"/>
  <c r="K146" i="12"/>
  <c r="K145" i="12" s="1"/>
  <c r="O146" i="12"/>
  <c r="O145" i="12" s="1"/>
  <c r="Q146" i="12"/>
  <c r="Q145" i="12" s="1"/>
  <c r="V146" i="12"/>
  <c r="V145" i="12" s="1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I147" i="12" s="1"/>
  <c r="K154" i="12"/>
  <c r="O154" i="12"/>
  <c r="Q154" i="12"/>
  <c r="V154" i="12"/>
  <c r="G155" i="12"/>
  <c r="M155" i="12" s="1"/>
  <c r="I155" i="12"/>
  <c r="K155" i="12"/>
  <c r="O155" i="12"/>
  <c r="Q155" i="12"/>
  <c r="V155" i="12"/>
  <c r="Q157" i="12"/>
  <c r="G158" i="12"/>
  <c r="G157" i="12" s="1"/>
  <c r="I70" i="1" s="1"/>
  <c r="I19" i="1" s="1"/>
  <c r="I158" i="12"/>
  <c r="I157" i="12" s="1"/>
  <c r="K158" i="12"/>
  <c r="K157" i="12" s="1"/>
  <c r="M158" i="12"/>
  <c r="O158" i="12"/>
  <c r="O157" i="12" s="1"/>
  <c r="Q158" i="12"/>
  <c r="V158" i="12"/>
  <c r="G159" i="12"/>
  <c r="M159" i="12" s="1"/>
  <c r="M157" i="12" s="1"/>
  <c r="I159" i="12"/>
  <c r="K159" i="12"/>
  <c r="O159" i="12"/>
  <c r="Q159" i="12"/>
  <c r="V159" i="12"/>
  <c r="AE161" i="12"/>
  <c r="F42" i="1" s="1"/>
  <c r="AF161" i="12"/>
  <c r="G42" i="1" s="1"/>
  <c r="I20" i="1"/>
  <c r="H40" i="1"/>
  <c r="J28" i="1"/>
  <c r="J26" i="1"/>
  <c r="G38" i="1"/>
  <c r="F38" i="1"/>
  <c r="J23" i="1"/>
  <c r="J24" i="1"/>
  <c r="J25" i="1"/>
  <c r="J27" i="1"/>
  <c r="E24" i="1"/>
  <c r="E26" i="1"/>
  <c r="H42" i="1" l="1"/>
  <c r="I42" i="1" s="1"/>
  <c r="M98" i="12"/>
  <c r="Q132" i="12"/>
  <c r="O64" i="12"/>
  <c r="O147" i="12"/>
  <c r="Q119" i="12"/>
  <c r="G45" i="12"/>
  <c r="I56" i="1" s="1"/>
  <c r="K147" i="12"/>
  <c r="I98" i="12"/>
  <c r="M147" i="12"/>
  <c r="M42" i="12"/>
  <c r="M41" i="12" s="1"/>
  <c r="V17" i="12"/>
  <c r="O45" i="12"/>
  <c r="K64" i="12"/>
  <c r="Q147" i="12"/>
  <c r="F39" i="1"/>
  <c r="Q64" i="12"/>
  <c r="V138" i="12"/>
  <c r="K119" i="12"/>
  <c r="G39" i="1"/>
  <c r="G43" i="1" s="1"/>
  <c r="G25" i="1" s="1"/>
  <c r="A25" i="1" s="1"/>
  <c r="G26" i="1" s="1"/>
  <c r="I64" i="12"/>
  <c r="Q45" i="12"/>
  <c r="Q17" i="12"/>
  <c r="F41" i="1"/>
  <c r="O138" i="12"/>
  <c r="I132" i="12"/>
  <c r="M119" i="12"/>
  <c r="G41" i="1"/>
  <c r="O119" i="12"/>
  <c r="K109" i="12"/>
  <c r="V45" i="12"/>
  <c r="K17" i="12"/>
  <c r="O17" i="12"/>
  <c r="K138" i="12"/>
  <c r="Q109" i="12"/>
  <c r="K98" i="12"/>
  <c r="K45" i="12"/>
  <c r="I17" i="12"/>
  <c r="Q8" i="12"/>
  <c r="V147" i="12"/>
  <c r="M138" i="12"/>
  <c r="O109" i="12"/>
  <c r="Q98" i="12"/>
  <c r="O8" i="12"/>
  <c r="V157" i="12"/>
  <c r="O98" i="12"/>
  <c r="V64" i="12"/>
  <c r="M62" i="12"/>
  <c r="M61" i="12" s="1"/>
  <c r="K8" i="12"/>
  <c r="M8" i="12"/>
  <c r="M64" i="12"/>
  <c r="M109" i="12"/>
  <c r="M17" i="12"/>
  <c r="G147" i="12"/>
  <c r="I69" i="1" s="1"/>
  <c r="G138" i="12"/>
  <c r="I67" i="1" s="1"/>
  <c r="G119" i="12"/>
  <c r="I63" i="1" s="1"/>
  <c r="G109" i="12"/>
  <c r="I62" i="1" s="1"/>
  <c r="G98" i="12"/>
  <c r="I61" i="1" s="1"/>
  <c r="G64" i="12"/>
  <c r="I60" i="1" s="1"/>
  <c r="G145" i="12"/>
  <c r="I68" i="1" s="1"/>
  <c r="I18" i="1" s="1"/>
  <c r="G17" i="12"/>
  <c r="I54" i="1" s="1"/>
  <c r="I71" i="1" s="1"/>
  <c r="M52" i="12"/>
  <c r="M45" i="12" s="1"/>
  <c r="J70" i="1" l="1"/>
  <c r="J58" i="1"/>
  <c r="J64" i="1"/>
  <c r="J55" i="1"/>
  <c r="J68" i="1"/>
  <c r="J60" i="1"/>
  <c r="J63" i="1"/>
  <c r="J56" i="1"/>
  <c r="J53" i="1"/>
  <c r="J65" i="1"/>
  <c r="J67" i="1"/>
  <c r="J59" i="1"/>
  <c r="J62" i="1"/>
  <c r="J54" i="1"/>
  <c r="J71" i="1" s="1"/>
  <c r="J57" i="1"/>
  <c r="J66" i="1"/>
  <c r="J69" i="1"/>
  <c r="J61" i="1"/>
  <c r="H41" i="1"/>
  <c r="I41" i="1" s="1"/>
  <c r="A26" i="1"/>
  <c r="G161" i="12"/>
  <c r="I16" i="1"/>
  <c r="I21" i="1" s="1"/>
  <c r="I17" i="1"/>
  <c r="F43" i="1"/>
  <c r="H39" i="1"/>
  <c r="G23" i="1" l="1"/>
  <c r="A23" i="1" s="1"/>
  <c r="G28" i="1"/>
  <c r="I39" i="1"/>
  <c r="I43" i="1" s="1"/>
  <c r="H43" i="1"/>
  <c r="J41" i="1" l="1"/>
  <c r="J42" i="1"/>
  <c r="J39" i="1"/>
  <c r="J43" i="1" s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DA79A624-A354-4F3A-80F4-A56FB435A8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C5AA1F-4AA6-4BD4-9CCB-2D069A71D1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<sst xmlns="http://schemas.openxmlformats.org/spreadsheetml/2006/main" count="944" uniqueCount="339">
  <si>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</si>
  <si>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</si>
  <si>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</si>
  <si>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</si>
  <si>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</si>
  <si>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</si>
  <si>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</si>
  <si>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</si>
  <si>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</si>
  <si>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</si>
  <si>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</si>
  <si>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</si>
  <si>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</si>
  <si>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</si>
  <si>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</si>
  <si>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</si>
  <si>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</si>
  <si>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</si>
  <si>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</si>
  <si>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</si>
  <si>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</si>
  <si>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</si>
  <si>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</si>
  <si>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</si>
  <si>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</si>
  <si>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</si>
  <si>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</si>
  <si>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</si>
  <si>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</si>
  <si>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</si>
  <si>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</si>
  <si>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</si>
  <si>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</si>
  <si>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</si>
  <si>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</si>
  <si>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</si>
  <si>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</si>
  <si>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</si>
  <si>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</si>
  <si>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</si>
  <si>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</si>
  <si>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</si>
  <si>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</si>
  <si>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</si>
  <si>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střechy</t>
  </si>
  <si>
    <t>01</t>
  </si>
  <si>
    <t>Objekt:</t>
  </si>
  <si>
    <t>Rozpočet:</t>
  </si>
  <si>
    <t>2024/63</t>
  </si>
  <si>
    <t>Objekt kotelny K10 ul. Aninská, Znojmo</t>
  </si>
  <si>
    <t>Stavba</t>
  </si>
  <si>
    <t>Stavební objekt</t>
  </si>
  <si>
    <t>Celkem za stavbu</t>
  </si>
  <si>
    <t>CZK</t>
  </si>
  <si>
    <t>#POPS</t>
  </si>
  <si>
    <t>Popis stavby: 2024/63 - Objekt kotelny K10 ul. Aninská, Znojmo</t>
  </si>
  <si>
    <t>#POPO</t>
  </si>
  <si>
    <t>Popis objektu: 01 - Stavební úpravy střechy</t>
  </si>
  <si>
    <t>#POPR</t>
  </si>
  <si>
    <t>Popis rozpočtu: 1 - Stavební úpravy střechy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</si>
  <si>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</si>
  <si>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</si>
  <si>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</si>
  <si>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</si>
  <si>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</si>
  <si>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</si>
  <si>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</si>
  <si>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</si>
  <si>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</si>
  <si>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</si>
  <si>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</si>
  <si>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</si>
  <si>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</si>
  <si>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</si>
  <si>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</si>
  <si>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</si>
  <si>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</si>
  <si>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</si>
  <si>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</si>
  <si>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</si>
  <si>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</si>
  <si>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</si>
  <si>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</si>
  <si>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</si>
  <si>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</si>
  <si>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</si>
  <si>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</si>
  <si>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</si>
  <si>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</si>
  <si>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</si>
  <si>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</si>
  <si>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</si>
  <si>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</si>
  <si>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</si>
  <si>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</si>
  <si>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</si>
  <si>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</si>
  <si>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</si>
  <si>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</si>
  <si>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</si>
  <si>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</si>
  <si>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</si>
  <si>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</si>
  <si>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</si>
  <si>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</si>
  <si>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</si>
  <si>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</si>
  <si>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</si>
  <si>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</si>
  <si>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</si>
  <si>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</si>
  <si>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</si>
  <si>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</si>
  <si>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</si>
  <si>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</si>
  <si>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</si>
  <si>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</si>
  <si>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</si>
  <si>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</si>
  <si>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</si>
  <si>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</si>
  <si>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</si>
  <si>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</si>
  <si>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</si>
  <si>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</si>
  <si>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</si>
  <si>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</si>
  <si>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</si>
  <si>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601023193R00</t>
  </si>
  <si>
    <t xml:space="preserve">Omítka stropů a podhledů z hotových směsí adhézní nátěr, umělopryskyřičná disperze, interiérová,  ,  </t>
  </si>
  <si>
    <t>m2</t>
  </si>
  <si>
    <t>801-1</t>
  </si>
  <si>
    <t>RTS 24/ II</t>
  </si>
  <si>
    <t>Práce</t>
  </si>
  <si>
    <t>Běžná</t>
  </si>
  <si>
    <t>POL1_</t>
  </si>
  <si>
    <t>po jednotlivých vrstvách</t>
  </si>
  <si>
    <t>SPI</t>
  </si>
  <si>
    <t>Odkaz na mn. položky pořadí 2 : 213,09500</t>
  </si>
  <si>
    <t>VV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</si>
  <si>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</si>
  <si>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</si>
  <si>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</si>
  <si>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11,5*18,53</t>
  </si>
  <si>
    <t>612481211RT2</t>
  </si>
  <si>
    <t>Vyztužení povrchu vnitřních stěn sklotextilní síťovinou s dodávkou síťoviny a stěrkového tmelu</t>
  </si>
  <si>
    <t>602016142RU3</t>
  </si>
  <si>
    <t xml:space="preserve">Omítka stěn z hotových směsí vrstva štuková, vápenocementová, 2x nanášená, tloušťka vrstvy 6 mm,  </t>
  </si>
  <si>
    <t>Odkaz na mn. položky pořadí 10 : 31,70000</t>
  </si>
  <si>
    <t>602022191R00</t>
  </si>
  <si>
    <t>Jádrová omítka nátěr penetrační, kontaktní, s granulátem</t>
  </si>
  <si>
    <t>Odkaz na mn. položky pořadí 6 : 48,64000</t>
  </si>
  <si>
    <t>622315122RV1</t>
  </si>
  <si>
    <t>Zateplení soklu soklovým polystyrénem, tloušťky 100 mm, zakončené stěrkou s výztužnou tkaninou, Stěrka lepicí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</si>
  <si>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</si>
  <si>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(11,7+18,7)*2*0,8</t>
  </si>
  <si>
    <t>622412312RT2</t>
  </si>
  <si>
    <t>Nátěr vnějsích omítek stěn silikátový, složitost 1-2,  , Hmota nátěrová silikátová; typ: fasádní; funkce: dekorační, proti UV záření, proti povětrnostním vlivům; barva: dle vzorníku</t>
  </si>
  <si>
    <t>Penetrace + 2 x krycí nátěr.</t>
  </si>
  <si>
    <t>622413101R00</t>
  </si>
  <si>
    <t>Nátěr vnějších omítek stěn podkladní, penetrační, složitost 1-2, 1 x nátěr</t>
  </si>
  <si>
    <t>Odkaz na mn. položky pořadí 7 : 31,70000</t>
  </si>
  <si>
    <t>622422611R00</t>
  </si>
  <si>
    <t>Oprava vnějších omítek vápenných a vápenocementových hladkých, stupeň členitosti 1 a 2, v množství opravované plochy přes 50 do 65 %, s barvením na 100% opravované plochy, bez nákladů na umělecké dekorace fasád</t>
  </si>
  <si>
    <t>801-4</t>
  </si>
  <si>
    <t>bez otlučení vadných míst</t>
  </si>
  <si>
    <t>622481211RT2</t>
  </si>
  <si>
    <t>Vyztužení povrchových úprav vnějších stěn stěrkou s výztužnou sklotextilní tkaninou, s dodávkou sítě a stěrkového tmelu</t>
  </si>
  <si>
    <t>fasáda atika : (12,3+19,4)*2*0,5</t>
  </si>
  <si>
    <t>622904112R00</t>
  </si>
  <si>
    <t>Očištění fasád tlakovou vodou, složitost fasády 1 - 2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</si>
  <si>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</si>
  <si>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</si>
  <si>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</si>
  <si>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(12,3+19,4)*2*0,4</t>
  </si>
  <si>
    <t>941941051R00</t>
  </si>
  <si>
    <t>Montáž lešení lehkého pracovního řadového s podlahami šířky od 1,20 do 1,50 m, výšky do 10 m</t>
  </si>
  <si>
    <t>800-3</t>
  </si>
  <si>
    <t>POL1_1</t>
  </si>
  <si>
    <t>včetně kotvení</t>
  </si>
  <si>
    <t>(19,4+12,3)*2*5</t>
  </si>
  <si>
    <t>941941391R00</t>
  </si>
  <si>
    <t>Montáž lešení lehkého pracovního řadového s podlahami příplatek za každý další i započatý měsíc použití lešení  šířky od 1,20 do 1,50 m a výšky do 10 m</t>
  </si>
  <si>
    <t>Odkaz na mn. položky pořadí 13 : 317,00000</t>
  </si>
  <si>
    <t>941941851R00</t>
  </si>
  <si>
    <t>Demontáž lešení lehkého řadového s podlahami šířky přes 1,2 do 1,5 m,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</si>
  <si>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</si>
  <si>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</si>
  <si>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střecha : 12,266*19,329</t>
  </si>
  <si>
    <t>pod lešením : (12,3+19,4)*2*1</t>
  </si>
  <si>
    <t>978015271R00</t>
  </si>
  <si>
    <t>Otlučení omítek vápenných nebo vápenocementových vnějších s vyškrabáním spár, s očištěním zdiva  1. až 4. stupni složitosti, v rozsahu do 65 %</t>
  </si>
  <si>
    <t>801-3</t>
  </si>
  <si>
    <t>Odkaz na mn. položky pořadí 9 : 80,34000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</si>
  <si>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</si>
  <si>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</si>
  <si>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</si>
  <si>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</si>
  <si>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</si>
  <si>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</si>
  <si>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712300833RT3</t>
  </si>
  <si>
    <t>Odstranění povlakové krytiny a mechu na střechách plochých do 10° povlakové krytiny  třívrstvé, z ploch jednotlivě přes 20 m</t>
  </si>
  <si>
    <t>800-711</t>
  </si>
  <si>
    <t>POL1_7</t>
  </si>
  <si>
    <t>712372111RT1</t>
  </si>
  <si>
    <t xml:space="preserve">Povlakové krytiny střech do 10° z termoplastické fólie kotvené do betonu, 4 kotvy/m2, při tl. izolace do 200 mm, bez dodávky fólie,  </t>
  </si>
  <si>
    <t>svislá část atika : (11,5+18,529)*2*0,605</t>
  </si>
  <si>
    <t>712378003R00</t>
  </si>
  <si>
    <t>Povlakové krytiny střech do 10° z termoplastické fólie Klempířské doplňky k povlakovým krytinám z fólií atiková okapnice, RŠ 250 mm, z pozinkovaného plechu s povrchovou úpravou PVC</t>
  </si>
  <si>
    <t>m</t>
  </si>
  <si>
    <t xml:space="preserve">  včetně dodávek výrobků</t>
  </si>
  <si>
    <t>(19,4+12,3)*2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</si>
  <si>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</si>
  <si>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</si>
  <si>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</si>
  <si>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</si>
  <si>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(18,53+11,5)*2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</si>
  <si>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</si>
  <si>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</si>
  <si>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0,65*4</t>
  </si>
  <si>
    <t>u komínu : 4,0</t>
  </si>
  <si>
    <t>712378012R00</t>
  </si>
  <si>
    <t>Povlakové krytiny střech do 10° z termoplastické fólie Klempířské doplňky k povlakovým krytinám z fólií krycí a stěnová lišta, rš 160 + 80 mm, k uchycení krytiny ke stěně,  , z pozinkovaného plechu s povrchovou úpravou PVC</t>
  </si>
  <si>
    <t>u komínu : 4,3</t>
  </si>
  <si>
    <t>větrací průduch : (0,6+0,4)*2*2</t>
  </si>
  <si>
    <t>712391171R00</t>
  </si>
  <si>
    <t>Textílie na střechách do 10° podkladní, položení - bez dodávky textílie</t>
  </si>
  <si>
    <t>28322103.AR</t>
  </si>
  <si>
    <t>Fólie hladká hydroizolační tl = 1,50 mm; funkce: proti prorůstání; materiál: PVC-P; nosná vložka: PES tkanina</t>
  </si>
  <si>
    <t>SPCM</t>
  </si>
  <si>
    <t>Specifikace</t>
  </si>
  <si>
    <t>POL3_1</t>
  </si>
  <si>
    <t>Odkaz na mn. položky pořadí 20 : 273,42460*1,1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</si>
  <si>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</si>
  <si>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</si>
  <si>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26 : 273,42460*1,1</t>
  </si>
  <si>
    <t>998712201R00</t>
  </si>
  <si>
    <t>Přesun hmot pro povlakové krytiny v objektech výšky do 6 m</t>
  </si>
  <si>
    <t>50 m vodorovně</t>
  </si>
  <si>
    <t>713141312R00</t>
  </si>
  <si>
    <t>Montáž tepelné izolace plochých střech jednovrstvé, tloušťky do 160 mm na kotvy</t>
  </si>
  <si>
    <t>800-713</t>
  </si>
  <si>
    <t>atika : (12,3+19,4)*2*0,4</t>
  </si>
  <si>
    <t>713141323R00</t>
  </si>
  <si>
    <t>Montáž tepelné izolace plochých střech dvouvrstvé, tloušťky do 200 mm na kotvy</t>
  </si>
  <si>
    <t>28375448R</t>
  </si>
  <si>
    <t>Výrobek izolační pro budovy z extrudovaného polystyrenu (XPS) tvar: spádová deska; lambda = 0,035 W/(m.K); pevnost v tlaku CS 300 kPa</t>
  </si>
  <si>
    <t>m3</t>
  </si>
  <si>
    <t>POL3_</t>
  </si>
  <si>
    <t>atika : (12,3+19,4)*2*0,4*0,04*1,1</t>
  </si>
  <si>
    <t>28375768.AR</t>
  </si>
  <si>
    <t>Výrobek izolační pro budovy z pěnového polystyrenu (EPS) tvar: deska; OH = 25 kg/m3; lambda = 0,035 W/(m.K); pevnost v tlaku = 150 kPa</t>
  </si>
  <si>
    <t>POL3_0</t>
  </si>
  <si>
    <t>střecha : 12,266*19,329*2*0,1*1,15</t>
  </si>
  <si>
    <t>998713201R00</t>
  </si>
  <si>
    <t>Přesun hmot pro izolace tepelné v objektech výšky do 6 m</t>
  </si>
  <si>
    <t>721171809R00</t>
  </si>
  <si>
    <t>Demontáž potrubí z novodurových trub přes D 114 mm do D 160 mm</t>
  </si>
  <si>
    <t>800-721</t>
  </si>
  <si>
    <t>odpadního nebo připojovacího,</t>
  </si>
  <si>
    <t>721176146R00</t>
  </si>
  <si>
    <t>Potrubí HT dešťové (svislé) vnější průměr D 125 mm, tloušťka stěny 3,1 mm, DN 125</t>
  </si>
  <si>
    <t>včetně tvarovek, objímek. Bez zednických výpomocí.</t>
  </si>
  <si>
    <t>721210823R00</t>
  </si>
  <si>
    <t>Demontáž vpusti střešní , DN 125</t>
  </si>
  <si>
    <t>kus</t>
  </si>
  <si>
    <t>721231212RT6</t>
  </si>
  <si>
    <t>Střešní vtoky vtok střešní sanační v povlakové krytině, střecha zateplená, D 125 mm, včetně dodávky materiálu</t>
  </si>
  <si>
    <t>721231311R00</t>
  </si>
  <si>
    <t>Střešní vtoky Doplňky pro střešní vtoky zápachová klapka pro střešní vtoky, včetně dodávky materiálu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</si>
  <si>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</si>
  <si>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</si>
  <si>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</si>
  <si>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</si>
  <si>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</si>
  <si>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</si>
  <si>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762441113R00</t>
  </si>
  <si>
    <t>Obložení atiky montáž z dřevoštěpkových desek, 1 vrstva, připevnění hmoždinkami a šrouby</t>
  </si>
  <si>
    <t>606233006R</t>
  </si>
  <si>
    <t>překližka vodovzdorná; BR; jakost S/BB; tl = 21,0 mm; š = 3 000 mm; h = 1 500,0 mm; počet vrstev 15</t>
  </si>
  <si>
    <t>Odkaz na mn. položky pořadí 42 : 25,36000*1,2</t>
  </si>
  <si>
    <t>998762203R00</t>
  </si>
  <si>
    <t>Přesun hmot pro konstrukce tesařské v objektech výšky do 24 m</t>
  </si>
  <si>
    <t>POL7_7</t>
  </si>
  <si>
    <t>764430840R00</t>
  </si>
  <si>
    <t>Demontáž oplechování zdí a nadezdívek rš od 330 do 500 mm</t>
  </si>
  <si>
    <t>800-764</t>
  </si>
  <si>
    <t>76701</t>
  </si>
  <si>
    <t>Žebřík na střechu, kontrola svárů, příp. oprava</t>
  </si>
  <si>
    <t>hod</t>
  </si>
  <si>
    <t>Vlastní</t>
  </si>
  <si>
    <t>Indiv</t>
  </si>
  <si>
    <t>783222921RT1</t>
  </si>
  <si>
    <t>Údržba nátěrů doplňkových konstrukcí, syntetické dvojnásobné, hladký povrch, Hmota nátěrová typ: email; funkce: protikorozní, dekorační; barva: hnědá; lesk: lesklý (G1)</t>
  </si>
  <si>
    <t>800-783</t>
  </si>
  <si>
    <t>na vzduchu schnoucích</t>
  </si>
  <si>
    <t>žebřík : 0,5*6,5*2</t>
  </si>
  <si>
    <t>783902811R00</t>
  </si>
  <si>
    <t>Ostatní práce odstranění starých nátěrů odstraňovačem nátěrů s umytím</t>
  </si>
  <si>
    <t>Odkaz na mn. položky pořadí 47 : 6,50000</t>
  </si>
  <si>
    <t>784402802R00</t>
  </si>
  <si>
    <t>Odstranění maleb oškrabáním, v místnostech přes 3,8 m do 5 m</t>
  </si>
  <si>
    <t>800-784</t>
  </si>
  <si>
    <t>784191301R00</t>
  </si>
  <si>
    <t>Příprava povrchu Penetrace (napouštění) podkladu protiplísňová, jednonásobná, Penetrace akrylátová; funkce: biocidní, zpevnění povrchu, úprava savosti; ředidlo: voda (disperzní)</t>
  </si>
  <si>
    <t>784195212R00</t>
  </si>
  <si>
    <t>Malby z malířských směsí otěruvzdorných,  , bělost 82 %, dvojnásobné, Hmota nátěrová typ: malířská; funkce: dekorační; barva: bílá; lesk: matný (G3)</t>
  </si>
  <si>
    <t>M2101</t>
  </si>
  <si>
    <t>Dmtz stávajícího a mtz nového hromosvodu viz. samostatný rozpočet</t>
  </si>
  <si>
    <t>Soubor</t>
  </si>
  <si>
    <t>POL1_9</t>
  </si>
  <si>
    <t>979012212R00</t>
  </si>
  <si>
    <t xml:space="preserve">Svislá doprava sutí a vybouraných hmot svislá doprava suti a vybouraných hmot na výšku do 4 m,  </t>
  </si>
  <si>
    <t>832-1</t>
  </si>
  <si>
    <t>Přesun suti</t>
  </si>
  <si>
    <t>POL8_</t>
  </si>
  <si>
    <t>s naložením do dopravního zařízení a s vyprázdněním dopravního zařízení</t>
  </si>
  <si>
    <t>979094211R00</t>
  </si>
  <si>
    <t>Nakládání nebo překládání vybourané suti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</si>
  <si>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</si>
  <si>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</si>
  <si>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</si>
  <si>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</si>
  <si>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</si>
  <si>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</si>
  <si>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979990121R00</t>
  </si>
  <si>
    <t>Poplatek za uložení, asfaltové pásy,  , skupina 17 03 02 z Katalogu odpadů</t>
  </si>
  <si>
    <t>979093111R00</t>
  </si>
  <si>
    <t>Uložení suti na skládku bez zhutnění</t>
  </si>
  <si>
    <t>800-6</t>
  </si>
  <si>
    <t>s hrubým urovnáním,</t>
  </si>
  <si>
    <t>005001</t>
  </si>
  <si>
    <t>Tahová zkouška</t>
  </si>
  <si>
    <t>005121R</t>
  </si>
  <si>
    <t>Zařízení staveniště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</si>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</sst>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ZT3bjIJkQhyDuWUekWlC6ytyXGxp9Y5ajsXIFVx6jJass4LnXxbc8lQYUzgrwsXKPw3xjO6dO6BkB0uOzWwdxg==" saltValue="wZ+2phk4hdRI5eNPkGc6r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7" t="s">
        <v>22</v>
      </c>
      <c r="C2" s="78"/>
      <c r="D2" s="79" t="s">
        <v>48</v>
      </c>
      <c r="E2" s="236" t="s">
        <v>49</v>
      </c>
      <c r="F2" s="237"/>
      <c r="G2" s="237"/>
      <c r="H2" s="237"/>
      <c r="I2" s="237"/>
      <c r="J2" s="238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39" t="s">
        <v>44</v>
      </c>
      <c r="F3" s="240"/>
      <c r="G3" s="240"/>
      <c r="H3" s="240"/>
      <c r="I3" s="240"/>
      <c r="J3" s="241"/>
    </row>
    <row r="4" spans="1:15" ht="23.25" customHeight="1" x14ac:dyDescent="0.2">
      <c r="A4" s="76">
        <v>4704</v>
      </c>
      <c r="B4" s="82" t="s">
        <v>47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SUMIF(F53:F70,A16,I53:I70)+SUMIF(F53:F70,"PSU",I53:I70)</f>
        <v>0</v>
      </c>
      <c r="J16" s="209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SUMIF(F53:F70,A17,I53:I70)</f>
        <v>0</v>
      </c>
      <c r="J17" s="209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SUMIF(F53:F70,A18,I53:I70)</f>
        <v>0</v>
      </c>
      <c r="J18" s="209"/>
    </row>
    <row r="19" spans="1:10" ht="23.25" customHeight="1" x14ac:dyDescent="0.2">
      <c r="A19" s="139" t="s">
        <v>97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SUMIF(F53:F70,A19,I53:I70)</f>
        <v>0</v>
      </c>
      <c r="J19" s="209"/>
    </row>
    <row r="20" spans="1:10" ht="23.25" customHeight="1" x14ac:dyDescent="0.2">
      <c r="A20" s="139" t="s">
        <v>98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SUMIF(F53:F70,A20,I53:I70)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3">
        <f>ZakladDPHSniVypocet+ZakladDPHZaklVypocet</f>
        <v>0</v>
      </c>
      <c r="H28" s="213"/>
      <c r="I28" s="21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2">
        <f>A27</f>
        <v>0</v>
      </c>
      <c r="H29" s="212"/>
      <c r="I29" s="212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7"/>
      <c r="D39" s="197"/>
      <c r="E39" s="197"/>
      <c r="F39" s="99">
        <f>'01 1 Pol'!AE161</f>
        <v>0</v>
      </c>
      <c r="G39" s="100">
        <f>'01 1 Pol'!AF161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/>
      <c r="C40" s="198" t="s">
        <v>51</v>
      </c>
      <c r="D40" s="198"/>
      <c r="E40" s="198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8" t="s">
        <v>44</v>
      </c>
      <c r="D41" s="198"/>
      <c r="E41" s="198"/>
      <c r="F41" s="104">
        <f>'01 1 Pol'!AE161</f>
        <v>0</v>
      </c>
      <c r="G41" s="105">
        <f>'01 1 Pol'!AF161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">
      <c r="A42" s="88">
        <v>3</v>
      </c>
      <c r="B42" s="107" t="s">
        <v>43</v>
      </c>
      <c r="C42" s="197" t="s">
        <v>44</v>
      </c>
      <c r="D42" s="197"/>
      <c r="E42" s="197"/>
      <c r="F42" s="108">
        <f>'01 1 Pol'!AE161</f>
        <v>0</v>
      </c>
      <c r="G42" s="101">
        <f>'01 1 Pol'!AF161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hidden="1" customHeight="1" x14ac:dyDescent="0.2">
      <c r="A43" s="88"/>
      <c r="B43" s="199" t="s">
        <v>52</v>
      </c>
      <c r="C43" s="200"/>
      <c r="D43" s="200"/>
      <c r="E43" s="201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95" t="s">
        <v>63</v>
      </c>
      <c r="D53" s="196"/>
      <c r="E53" s="196"/>
      <c r="F53" s="135" t="s">
        <v>24</v>
      </c>
      <c r="G53" s="136"/>
      <c r="H53" s="136"/>
      <c r="I53" s="136">
        <f>'01 1 Pol'!G8</f>
        <v>0</v>
      </c>
      <c r="J53" s="132" t="str">
        <f>IF(I71=0,"",I53/I71*100)</f>
        <v/>
      </c>
    </row>
    <row r="54" spans="1:10" ht="36.75" customHeight="1" x14ac:dyDescent="0.2">
      <c r="A54" s="123"/>
      <c r="B54" s="128" t="s">
        <v>64</v>
      </c>
      <c r="C54" s="195" t="s">
        <v>65</v>
      </c>
      <c r="D54" s="196"/>
      <c r="E54" s="196"/>
      <c r="F54" s="135" t="s">
        <v>24</v>
      </c>
      <c r="G54" s="136"/>
      <c r="H54" s="136"/>
      <c r="I54" s="136">
        <f>'01 1 Pol'!G17</f>
        <v>0</v>
      </c>
      <c r="J54" s="132" t="str">
        <f>IF(I71=0,"",I54/I71*100)</f>
        <v/>
      </c>
    </row>
    <row r="55" spans="1:10" ht="36.75" customHeight="1" x14ac:dyDescent="0.2">
      <c r="A55" s="123"/>
      <c r="B55" s="128" t="s">
        <v>66</v>
      </c>
      <c r="C55" s="195" t="s">
        <v>67</v>
      </c>
      <c r="D55" s="196"/>
      <c r="E55" s="196"/>
      <c r="F55" s="135" t="s">
        <v>24</v>
      </c>
      <c r="G55" s="136"/>
      <c r="H55" s="136"/>
      <c r="I55" s="136">
        <f>'01 1 Pol'!G41</f>
        <v>0</v>
      </c>
      <c r="J55" s="132" t="str">
        <f>IF(I71=0,"",I55/I71*100)</f>
        <v/>
      </c>
    </row>
    <row r="56" spans="1:10" ht="36.75" customHeight="1" x14ac:dyDescent="0.2">
      <c r="A56" s="123"/>
      <c r="B56" s="128" t="s">
        <v>68</v>
      </c>
      <c r="C56" s="195" t="s">
        <v>69</v>
      </c>
      <c r="D56" s="196"/>
      <c r="E56" s="196"/>
      <c r="F56" s="135" t="s">
        <v>24</v>
      </c>
      <c r="G56" s="136"/>
      <c r="H56" s="136"/>
      <c r="I56" s="136">
        <f>'01 1 Pol'!G45</f>
        <v>0</v>
      </c>
      <c r="J56" s="132" t="str">
        <f>IF(I71=0,"",I56/I71*100)</f>
        <v/>
      </c>
    </row>
    <row r="57" spans="1:10" ht="36.75" customHeight="1" x14ac:dyDescent="0.2">
      <c r="A57" s="123"/>
      <c r="B57" s="128" t="s">
        <v>70</v>
      </c>
      <c r="C57" s="195" t="s">
        <v>71</v>
      </c>
      <c r="D57" s="196"/>
      <c r="E57" s="196"/>
      <c r="F57" s="135" t="s">
        <v>24</v>
      </c>
      <c r="G57" s="136"/>
      <c r="H57" s="136"/>
      <c r="I57" s="136">
        <f>'01 1 Pol'!G54</f>
        <v>0</v>
      </c>
      <c r="J57" s="132" t="str">
        <f>IF(I71=0,"",I57/I71*100)</f>
        <v/>
      </c>
    </row>
    <row r="58" spans="1:10" ht="36.75" customHeight="1" x14ac:dyDescent="0.2">
      <c r="A58" s="123"/>
      <c r="B58" s="128" t="s">
        <v>72</v>
      </c>
      <c r="C58" s="195" t="s">
        <v>73</v>
      </c>
      <c r="D58" s="196"/>
      <c r="E58" s="196"/>
      <c r="F58" s="135" t="s">
        <v>24</v>
      </c>
      <c r="G58" s="136"/>
      <c r="H58" s="136"/>
      <c r="I58" s="136">
        <f>'01 1 Pol'!G58</f>
        <v>0</v>
      </c>
      <c r="J58" s="132" t="str">
        <f>IF(I71=0,"",I58/I71*100)</f>
        <v/>
      </c>
    </row>
    <row r="59" spans="1:10" ht="36.75" customHeight="1" x14ac:dyDescent="0.2">
      <c r="A59" s="123"/>
      <c r="B59" s="128" t="s">
        <v>74</v>
      </c>
      <c r="C59" s="195" t="s">
        <v>75</v>
      </c>
      <c r="D59" s="196"/>
      <c r="E59" s="196"/>
      <c r="F59" s="135" t="s">
        <v>24</v>
      </c>
      <c r="G59" s="136"/>
      <c r="H59" s="136"/>
      <c r="I59" s="136">
        <f>'01 1 Pol'!G61</f>
        <v>0</v>
      </c>
      <c r="J59" s="132" t="str">
        <f>IF(I71=0,"",I59/I71*100)</f>
        <v/>
      </c>
    </row>
    <row r="60" spans="1:10" ht="36.75" customHeight="1" x14ac:dyDescent="0.2">
      <c r="A60" s="123"/>
      <c r="B60" s="128" t="s">
        <v>76</v>
      </c>
      <c r="C60" s="195" t="s">
        <v>77</v>
      </c>
      <c r="D60" s="196"/>
      <c r="E60" s="196"/>
      <c r="F60" s="135" t="s">
        <v>25</v>
      </c>
      <c r="G60" s="136"/>
      <c r="H60" s="136"/>
      <c r="I60" s="136">
        <f>'01 1 Pol'!G64</f>
        <v>0</v>
      </c>
      <c r="J60" s="132" t="str">
        <f>IF(I71=0,"",I60/I71*100)</f>
        <v/>
      </c>
    </row>
    <row r="61" spans="1:10" ht="36.75" customHeight="1" x14ac:dyDescent="0.2">
      <c r="A61" s="123"/>
      <c r="B61" s="128" t="s">
        <v>78</v>
      </c>
      <c r="C61" s="195" t="s">
        <v>79</v>
      </c>
      <c r="D61" s="196"/>
      <c r="E61" s="196"/>
      <c r="F61" s="135" t="s">
        <v>25</v>
      </c>
      <c r="G61" s="136"/>
      <c r="H61" s="136"/>
      <c r="I61" s="136">
        <f>'01 1 Pol'!G98</f>
        <v>0</v>
      </c>
      <c r="J61" s="132" t="str">
        <f>IF(I71=0,"",I61/I71*100)</f>
        <v/>
      </c>
    </row>
    <row r="62" spans="1:10" ht="36.75" customHeight="1" x14ac:dyDescent="0.2">
      <c r="A62" s="123"/>
      <c r="B62" s="128" t="s">
        <v>80</v>
      </c>
      <c r="C62" s="195" t="s">
        <v>81</v>
      </c>
      <c r="D62" s="196"/>
      <c r="E62" s="196"/>
      <c r="F62" s="135" t="s">
        <v>25</v>
      </c>
      <c r="G62" s="136"/>
      <c r="H62" s="136"/>
      <c r="I62" s="136">
        <f>'01 1 Pol'!G109</f>
        <v>0</v>
      </c>
      <c r="J62" s="132" t="str">
        <f>IF(I71=0,"",I62/I71*100)</f>
        <v/>
      </c>
    </row>
    <row r="63" spans="1:10" ht="36.75" customHeight="1" x14ac:dyDescent="0.2">
      <c r="A63" s="123"/>
      <c r="B63" s="128" t="s">
        <v>82</v>
      </c>
      <c r="C63" s="195" t="s">
        <v>83</v>
      </c>
      <c r="D63" s="196"/>
      <c r="E63" s="196"/>
      <c r="F63" s="135" t="s">
        <v>25</v>
      </c>
      <c r="G63" s="136"/>
      <c r="H63" s="136"/>
      <c r="I63" s="136">
        <f>'01 1 Pol'!G119</f>
        <v>0</v>
      </c>
      <c r="J63" s="132" t="str">
        <f>IF(I71=0,"",I63/I71*100)</f>
        <v/>
      </c>
    </row>
    <row r="64" spans="1:10" ht="36.75" customHeight="1" x14ac:dyDescent="0.2">
      <c r="A64" s="123"/>
      <c r="B64" s="128" t="s">
        <v>84</v>
      </c>
      <c r="C64" s="195" t="s">
        <v>85</v>
      </c>
      <c r="D64" s="196"/>
      <c r="E64" s="196"/>
      <c r="F64" s="135" t="s">
        <v>25</v>
      </c>
      <c r="G64" s="136"/>
      <c r="H64" s="136"/>
      <c r="I64" s="136">
        <f>'01 1 Pol'!G127</f>
        <v>0</v>
      </c>
      <c r="J64" s="132" t="str">
        <f>IF(I71=0,"",I64/I71*100)</f>
        <v/>
      </c>
    </row>
    <row r="65" spans="1:10" ht="36.75" customHeight="1" x14ac:dyDescent="0.2">
      <c r="A65" s="123"/>
      <c r="B65" s="128" t="s">
        <v>86</v>
      </c>
      <c r="C65" s="195" t="s">
        <v>87</v>
      </c>
      <c r="D65" s="196"/>
      <c r="E65" s="196"/>
      <c r="F65" s="135" t="s">
        <v>25</v>
      </c>
      <c r="G65" s="136"/>
      <c r="H65" s="136"/>
      <c r="I65" s="136">
        <f>'01 1 Pol'!G130</f>
        <v>0</v>
      </c>
      <c r="J65" s="132" t="str">
        <f>IF(I71=0,"",I65/I71*100)</f>
        <v/>
      </c>
    </row>
    <row r="66" spans="1:10" ht="36.75" customHeight="1" x14ac:dyDescent="0.2">
      <c r="A66" s="123"/>
      <c r="B66" s="128" t="s">
        <v>88</v>
      </c>
      <c r="C66" s="195" t="s">
        <v>89</v>
      </c>
      <c r="D66" s="196"/>
      <c r="E66" s="196"/>
      <c r="F66" s="135" t="s">
        <v>25</v>
      </c>
      <c r="G66" s="136"/>
      <c r="H66" s="136"/>
      <c r="I66" s="136">
        <f>'01 1 Pol'!G132</f>
        <v>0</v>
      </c>
      <c r="J66" s="132" t="str">
        <f>IF(I71=0,"",I66/I71*100)</f>
        <v/>
      </c>
    </row>
    <row r="67" spans="1:10" ht="36.75" customHeight="1" x14ac:dyDescent="0.2">
      <c r="A67" s="123"/>
      <c r="B67" s="128" t="s">
        <v>90</v>
      </c>
      <c r="C67" s="195" t="s">
        <v>91</v>
      </c>
      <c r="D67" s="196"/>
      <c r="E67" s="196"/>
      <c r="F67" s="135" t="s">
        <v>25</v>
      </c>
      <c r="G67" s="136"/>
      <c r="H67" s="136"/>
      <c r="I67" s="136">
        <f>'01 1 Pol'!G138</f>
        <v>0</v>
      </c>
      <c r="J67" s="132" t="str">
        <f>IF(I71=0,"",I67/I71*100)</f>
        <v/>
      </c>
    </row>
    <row r="68" spans="1:10" ht="36.75" customHeight="1" x14ac:dyDescent="0.2">
      <c r="A68" s="123"/>
      <c r="B68" s="128" t="s">
        <v>92</v>
      </c>
      <c r="C68" s="195" t="s">
        <v>93</v>
      </c>
      <c r="D68" s="196"/>
      <c r="E68" s="196"/>
      <c r="F68" s="135" t="s">
        <v>26</v>
      </c>
      <c r="G68" s="136"/>
      <c r="H68" s="136"/>
      <c r="I68" s="136">
        <f>'01 1 Pol'!G145</f>
        <v>0</v>
      </c>
      <c r="J68" s="132" t="str">
        <f>IF(I71=0,"",I68/I71*100)</f>
        <v/>
      </c>
    </row>
    <row r="69" spans="1:10" ht="36.75" customHeight="1" x14ac:dyDescent="0.2">
      <c r="A69" s="123"/>
      <c r="B69" s="128" t="s">
        <v>94</v>
      </c>
      <c r="C69" s="195" t="s">
        <v>95</v>
      </c>
      <c r="D69" s="196"/>
      <c r="E69" s="196"/>
      <c r="F69" s="135" t="s">
        <v>96</v>
      </c>
      <c r="G69" s="136"/>
      <c r="H69" s="136"/>
      <c r="I69" s="136">
        <f>'01 1 Pol'!G147</f>
        <v>0</v>
      </c>
      <c r="J69" s="132" t="str">
        <f>IF(I71=0,"",I69/I71*100)</f>
        <v/>
      </c>
    </row>
    <row r="70" spans="1:10" ht="36.75" customHeight="1" x14ac:dyDescent="0.2">
      <c r="A70" s="123"/>
      <c r="B70" s="128" t="s">
        <v>97</v>
      </c>
      <c r="C70" s="195" t="s">
        <v>27</v>
      </c>
      <c r="D70" s="196"/>
      <c r="E70" s="196"/>
      <c r="F70" s="135" t="s">
        <v>97</v>
      </c>
      <c r="G70" s="136"/>
      <c r="H70" s="136"/>
      <c r="I70" s="136">
        <f>'01 1 Pol'!G157</f>
        <v>0</v>
      </c>
      <c r="J70" s="132" t="str">
        <f>IF(I71=0,"",I70/I71*100)</f>
        <v/>
      </c>
    </row>
    <row r="71" spans="1:10" ht="25.5" customHeight="1" x14ac:dyDescent="0.2">
      <c r="A71" s="124"/>
      <c r="B71" s="129" t="s">
        <v>1</v>
      </c>
      <c r="C71" s="130"/>
      <c r="D71" s="131"/>
      <c r="E71" s="131"/>
      <c r="F71" s="137"/>
      <c r="G71" s="138"/>
      <c r="H71" s="138"/>
      <c r="I71" s="138">
        <f>SUM(I53:I70)</f>
        <v>0</v>
      </c>
      <c r="J71" s="133">
        <f>SUM(J53:J70)</f>
        <v>0</v>
      </c>
    </row>
    <row r="72" spans="1:10" x14ac:dyDescent="0.2">
      <c r="F72" s="87"/>
      <c r="G72" s="87"/>
      <c r="H72" s="87"/>
      <c r="I72" s="87"/>
      <c r="J72" s="134"/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</sheetData>
  <sheetProtection algorithmName="SHA-512" hashValue="Hm7cyYUsgllYYNHo7uU8GYlNbUJUcIQ58wBN/dhuWup1CfJaYMKanYodiH2H/RYV8vUgl3Ajg2tBnarcznV8QQ==" saltValue="MCbBBHnTsxyosxdNVGjRs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kv3djwrVqd3ome9+e31LQK5vgvyAf1CPimogU/IGj/iyFuH7fL1R+1POt4YjqLL6W8zFkUYsizBEw1FURqd6CQ==" saltValue="6uFEDkt/bRDkMGFm7VG2R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4819-FE0C-46FA-BF27-CCB3D395F6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99</v>
      </c>
      <c r="B1" s="255"/>
      <c r="C1" s="255"/>
      <c r="D1" s="255"/>
      <c r="E1" s="255"/>
      <c r="F1" s="255"/>
      <c r="G1" s="255"/>
      <c r="AG1" t="s">
        <v>100</v>
      </c>
    </row>
    <row r="2" spans="1:60" ht="24.95" customHeight="1" x14ac:dyDescent="0.2">
      <c r="A2" s="50" t="s">
        <v>7</v>
      </c>
      <c r="B2" s="49" t="s">
        <v>48</v>
      </c>
      <c r="C2" s="256" t="s">
        <v>49</v>
      </c>
      <c r="D2" s="257"/>
      <c r="E2" s="257"/>
      <c r="F2" s="257"/>
      <c r="G2" s="258"/>
      <c r="AG2" t="s">
        <v>101</v>
      </c>
    </row>
    <row r="3" spans="1:60" ht="24.95" customHeight="1" x14ac:dyDescent="0.2">
      <c r="A3" s="50" t="s">
        <v>8</v>
      </c>
      <c r="B3" s="49" t="s">
        <v>45</v>
      </c>
      <c r="C3" s="256" t="s">
        <v>44</v>
      </c>
      <c r="D3" s="257"/>
      <c r="E3" s="257"/>
      <c r="F3" s="257"/>
      <c r="G3" s="258"/>
      <c r="AC3" s="121" t="s">
        <v>101</v>
      </c>
      <c r="AG3" t="s">
        <v>102</v>
      </c>
    </row>
    <row r="4" spans="1:60" ht="24.95" customHeight="1" x14ac:dyDescent="0.2">
      <c r="A4" s="140" t="s">
        <v>9</v>
      </c>
      <c r="B4" s="141" t="s">
        <v>43</v>
      </c>
      <c r="C4" s="259" t="s">
        <v>44</v>
      </c>
      <c r="D4" s="260"/>
      <c r="E4" s="260"/>
      <c r="F4" s="260"/>
      <c r="G4" s="261"/>
      <c r="AG4" t="s">
        <v>103</v>
      </c>
    </row>
    <row r="5" spans="1:60" x14ac:dyDescent="0.2">
      <c r="D5" s="10"/>
    </row>
    <row r="6" spans="1:60" ht="38.25" x14ac:dyDescent="0.2">
      <c r="A6" s="143" t="s">
        <v>104</v>
      </c>
      <c r="B6" s="145" t="s">
        <v>105</v>
      </c>
      <c r="C6" s="145" t="s">
        <v>106</v>
      </c>
      <c r="D6" s="144" t="s">
        <v>107</v>
      </c>
      <c r="E6" s="143" t="s">
        <v>108</v>
      </c>
      <c r="F6" s="142" t="s">
        <v>109</v>
      </c>
      <c r="G6" s="143" t="s">
        <v>29</v>
      </c>
      <c r="H6" s="146" t="s">
        <v>30</v>
      </c>
      <c r="I6" s="146" t="s">
        <v>110</v>
      </c>
      <c r="J6" s="146" t="s">
        <v>31</v>
      </c>
      <c r="K6" s="146" t="s">
        <v>111</v>
      </c>
      <c r="L6" s="146" t="s">
        <v>112</v>
      </c>
      <c r="M6" s="146" t="s">
        <v>113</v>
      </c>
      <c r="N6" s="146" t="s">
        <v>114</v>
      </c>
      <c r="O6" s="146" t="s">
        <v>115</v>
      </c>
      <c r="P6" s="146" t="s">
        <v>116</v>
      </c>
      <c r="Q6" s="146" t="s">
        <v>117</v>
      </c>
      <c r="R6" s="146" t="s">
        <v>118</v>
      </c>
      <c r="S6" s="146" t="s">
        <v>119</v>
      </c>
      <c r="T6" s="146" t="s">
        <v>120</v>
      </c>
      <c r="U6" s="146" t="s">
        <v>121</v>
      </c>
      <c r="V6" s="146" t="s">
        <v>122</v>
      </c>
      <c r="W6" s="146" t="s">
        <v>123</v>
      </c>
      <c r="X6" s="146" t="s">
        <v>124</v>
      </c>
      <c r="Y6" s="146" t="s">
        <v>125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126</v>
      </c>
      <c r="B8" s="164" t="s">
        <v>62</v>
      </c>
      <c r="C8" s="186" t="s">
        <v>63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2.65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177.3</v>
      </c>
      <c r="W8" s="162"/>
      <c r="X8" s="162"/>
      <c r="Y8" s="162"/>
      <c r="AG8" t="s">
        <v>127</v>
      </c>
    </row>
    <row r="9" spans="1:60" ht="22.5" outlineLevel="1" x14ac:dyDescent="0.2">
      <c r="A9" s="170">
        <v>1</v>
      </c>
      <c r="B9" s="171" t="s">
        <v>128</v>
      </c>
      <c r="C9" s="187" t="s">
        <v>129</v>
      </c>
      <c r="D9" s="172" t="s">
        <v>130</v>
      </c>
      <c r="E9" s="173">
        <v>213.095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8.4000000000000003E-4</v>
      </c>
      <c r="O9" s="173">
        <f>ROUND(E9*N9,2)</f>
        <v>0.18</v>
      </c>
      <c r="P9" s="173">
        <v>0</v>
      </c>
      <c r="Q9" s="173">
        <f>ROUND(E9*P9,2)</f>
        <v>0</v>
      </c>
      <c r="R9" s="175" t="s">
        <v>131</v>
      </c>
      <c r="S9" s="175" t="s">
        <v>132</v>
      </c>
      <c r="T9" s="176" t="s">
        <v>132</v>
      </c>
      <c r="U9" s="158">
        <v>8.8999999999999996E-2</v>
      </c>
      <c r="V9" s="158">
        <f>ROUND(E9*U9,2)</f>
        <v>18.97</v>
      </c>
      <c r="W9" s="158"/>
      <c r="X9" s="158" t="s">
        <v>133</v>
      </c>
      <c r="Y9" s="158" t="s">
        <v>134</v>
      </c>
      <c r="Z9" s="147"/>
      <c r="AA9" s="147"/>
      <c r="AB9" s="147"/>
      <c r="AC9" s="147"/>
      <c r="AD9" s="147"/>
      <c r="AE9" s="147"/>
      <c r="AF9" s="147"/>
      <c r="AG9" s="147" t="s">
        <v>135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3" t="s">
        <v>136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137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138</v>
      </c>
      <c r="D11" s="160"/>
      <c r="E11" s="161">
        <v>213.095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>
        <v>5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0">
        <v>2</v>
      </c>
      <c r="B12" s="171" t="s">
        <v>140</v>
      </c>
      <c r="C12" s="187" t="s">
        <v>141</v>
      </c>
      <c r="D12" s="172" t="s">
        <v>130</v>
      </c>
      <c r="E12" s="173">
        <v>213.095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7.9100000000000004E-3</v>
      </c>
      <c r="O12" s="173">
        <f>ROUND(E12*N12,2)</f>
        <v>1.69</v>
      </c>
      <c r="P12" s="173">
        <v>0</v>
      </c>
      <c r="Q12" s="173">
        <f>ROUND(E12*P12,2)</f>
        <v>0</v>
      </c>
      <c r="R12" s="175" t="s">
        <v>131</v>
      </c>
      <c r="S12" s="175" t="s">
        <v>132</v>
      </c>
      <c r="T12" s="176" t="s">
        <v>132</v>
      </c>
      <c r="U12" s="158">
        <v>0.38100000000000001</v>
      </c>
      <c r="V12" s="158">
        <f>ROUND(E12*U12,2)</f>
        <v>81.19</v>
      </c>
      <c r="W12" s="158"/>
      <c r="X12" s="158" t="s">
        <v>133</v>
      </c>
      <c r="Y12" s="158" t="s">
        <v>134</v>
      </c>
      <c r="Z12" s="147"/>
      <c r="AA12" s="147"/>
      <c r="AB12" s="147"/>
      <c r="AC12" s="147"/>
      <c r="AD12" s="147"/>
      <c r="AE12" s="147"/>
      <c r="AF12" s="147"/>
      <c r="AG12" s="147" t="s">
        <v>135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53" t="s">
        <v>142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7" t="str">
        <f>C13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8" t="s">
        <v>143</v>
      </c>
      <c r="D14" s="160"/>
      <c r="E14" s="161">
        <v>213.095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0">
        <v>3</v>
      </c>
      <c r="B15" s="171" t="s">
        <v>144</v>
      </c>
      <c r="C15" s="187" t="s">
        <v>145</v>
      </c>
      <c r="D15" s="172" t="s">
        <v>130</v>
      </c>
      <c r="E15" s="173">
        <v>213.095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3.6700000000000001E-3</v>
      </c>
      <c r="O15" s="173">
        <f>ROUND(E15*N15,2)</f>
        <v>0.78</v>
      </c>
      <c r="P15" s="173">
        <v>0</v>
      </c>
      <c r="Q15" s="173">
        <f>ROUND(E15*P15,2)</f>
        <v>0</v>
      </c>
      <c r="R15" s="175" t="s">
        <v>131</v>
      </c>
      <c r="S15" s="175" t="s">
        <v>132</v>
      </c>
      <c r="T15" s="176" t="s">
        <v>132</v>
      </c>
      <c r="U15" s="158">
        <v>0.36199999999999999</v>
      </c>
      <c r="V15" s="158">
        <f>ROUND(E15*U15,2)</f>
        <v>77.14</v>
      </c>
      <c r="W15" s="158"/>
      <c r="X15" s="158" t="s">
        <v>133</v>
      </c>
      <c r="Y15" s="158" t="s">
        <v>134</v>
      </c>
      <c r="Z15" s="147"/>
      <c r="AA15" s="147"/>
      <c r="AB15" s="147"/>
      <c r="AC15" s="147"/>
      <c r="AD15" s="147"/>
      <c r="AE15" s="147"/>
      <c r="AF15" s="147"/>
      <c r="AG15" s="147" t="s">
        <v>135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138</v>
      </c>
      <c r="D16" s="160"/>
      <c r="E16" s="161">
        <v>213.095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139</v>
      </c>
      <c r="AH16" s="147">
        <v>5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126</v>
      </c>
      <c r="B17" s="164" t="s">
        <v>64</v>
      </c>
      <c r="C17" s="186" t="s">
        <v>65</v>
      </c>
      <c r="D17" s="165"/>
      <c r="E17" s="166"/>
      <c r="F17" s="167"/>
      <c r="G17" s="167">
        <f>SUMIF(AG18:AG40,"&lt;&gt;NOR",G18:G40)</f>
        <v>0</v>
      </c>
      <c r="H17" s="167"/>
      <c r="I17" s="167">
        <f>SUM(I18:I40)</f>
        <v>0</v>
      </c>
      <c r="J17" s="167"/>
      <c r="K17" s="167">
        <f>SUM(K18:K40)</f>
        <v>0</v>
      </c>
      <c r="L17" s="167"/>
      <c r="M17" s="167">
        <f>SUM(M18:M40)</f>
        <v>0</v>
      </c>
      <c r="N17" s="166"/>
      <c r="O17" s="166">
        <f>SUM(O18:O40)</f>
        <v>5.04</v>
      </c>
      <c r="P17" s="166"/>
      <c r="Q17" s="166">
        <f>SUM(Q18:Q40)</f>
        <v>0</v>
      </c>
      <c r="R17" s="167"/>
      <c r="S17" s="167"/>
      <c r="T17" s="168"/>
      <c r="U17" s="162"/>
      <c r="V17" s="162">
        <f>SUM(V18:V40)</f>
        <v>141.32</v>
      </c>
      <c r="W17" s="162"/>
      <c r="X17" s="162"/>
      <c r="Y17" s="162"/>
      <c r="AG17" t="s">
        <v>127</v>
      </c>
    </row>
    <row r="18" spans="1:60" ht="22.5" outlineLevel="1" x14ac:dyDescent="0.2">
      <c r="A18" s="170">
        <v>4</v>
      </c>
      <c r="B18" s="171" t="s">
        <v>146</v>
      </c>
      <c r="C18" s="187" t="s">
        <v>147</v>
      </c>
      <c r="D18" s="172" t="s">
        <v>130</v>
      </c>
      <c r="E18" s="173">
        <v>31.7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3">
        <v>1.0800000000000001E-2</v>
      </c>
      <c r="O18" s="173">
        <f>ROUND(E18*N18,2)</f>
        <v>0.34</v>
      </c>
      <c r="P18" s="173">
        <v>0</v>
      </c>
      <c r="Q18" s="173">
        <f>ROUND(E18*P18,2)</f>
        <v>0</v>
      </c>
      <c r="R18" s="175" t="s">
        <v>131</v>
      </c>
      <c r="S18" s="175" t="s">
        <v>132</v>
      </c>
      <c r="T18" s="176" t="s">
        <v>132</v>
      </c>
      <c r="U18" s="158">
        <v>0.432</v>
      </c>
      <c r="V18" s="158">
        <f>ROUND(E18*U18,2)</f>
        <v>13.69</v>
      </c>
      <c r="W18" s="158"/>
      <c r="X18" s="158" t="s">
        <v>133</v>
      </c>
      <c r="Y18" s="158" t="s">
        <v>134</v>
      </c>
      <c r="Z18" s="147"/>
      <c r="AA18" s="147"/>
      <c r="AB18" s="147"/>
      <c r="AC18" s="147"/>
      <c r="AD18" s="147"/>
      <c r="AE18" s="147"/>
      <c r="AF18" s="147"/>
      <c r="AG18" s="147" t="s">
        <v>135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3" t="s">
        <v>136</v>
      </c>
      <c r="D19" s="254"/>
      <c r="E19" s="254"/>
      <c r="F19" s="254"/>
      <c r="G19" s="25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8" t="s">
        <v>148</v>
      </c>
      <c r="D20" s="160"/>
      <c r="E20" s="161">
        <v>31.7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139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5</v>
      </c>
      <c r="B21" s="171" t="s">
        <v>149</v>
      </c>
      <c r="C21" s="187" t="s">
        <v>150</v>
      </c>
      <c r="D21" s="172" t="s">
        <v>130</v>
      </c>
      <c r="E21" s="173">
        <v>80.34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2.3000000000000001E-4</v>
      </c>
      <c r="O21" s="173">
        <f>ROUND(E21*N21,2)</f>
        <v>0.02</v>
      </c>
      <c r="P21" s="173">
        <v>0</v>
      </c>
      <c r="Q21" s="173">
        <f>ROUND(E21*P21,2)</f>
        <v>0</v>
      </c>
      <c r="R21" s="175" t="s">
        <v>131</v>
      </c>
      <c r="S21" s="175" t="s">
        <v>132</v>
      </c>
      <c r="T21" s="176" t="s">
        <v>132</v>
      </c>
      <c r="U21" s="158">
        <v>7.0000000000000007E-2</v>
      </c>
      <c r="V21" s="158">
        <f>ROUND(E21*U21,2)</f>
        <v>5.62</v>
      </c>
      <c r="W21" s="158"/>
      <c r="X21" s="158" t="s">
        <v>133</v>
      </c>
      <c r="Y21" s="158" t="s">
        <v>134</v>
      </c>
      <c r="Z21" s="147"/>
      <c r="AA21" s="147"/>
      <c r="AB21" s="147"/>
      <c r="AC21" s="147"/>
      <c r="AD21" s="147"/>
      <c r="AE21" s="147"/>
      <c r="AF21" s="147"/>
      <c r="AG21" s="147" t="s">
        <v>135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148</v>
      </c>
      <c r="D22" s="160"/>
      <c r="E22" s="161">
        <v>31.7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139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8" t="s">
        <v>151</v>
      </c>
      <c r="D23" s="160"/>
      <c r="E23" s="161">
        <v>48.64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139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0">
        <v>6</v>
      </c>
      <c r="B24" s="171" t="s">
        <v>152</v>
      </c>
      <c r="C24" s="187" t="s">
        <v>153</v>
      </c>
      <c r="D24" s="172" t="s">
        <v>130</v>
      </c>
      <c r="E24" s="173">
        <v>48.64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3">
        <v>1.2800000000000001E-2</v>
      </c>
      <c r="O24" s="173">
        <f>ROUND(E24*N24,2)</f>
        <v>0.62</v>
      </c>
      <c r="P24" s="173">
        <v>0</v>
      </c>
      <c r="Q24" s="173">
        <f>ROUND(E24*P24,2)</f>
        <v>0</v>
      </c>
      <c r="R24" s="175" t="s">
        <v>131</v>
      </c>
      <c r="S24" s="175" t="s">
        <v>132</v>
      </c>
      <c r="T24" s="176" t="s">
        <v>132</v>
      </c>
      <c r="U24" s="158">
        <v>0.85699999999999998</v>
      </c>
      <c r="V24" s="158">
        <f>ROUND(E24*U24,2)</f>
        <v>41.68</v>
      </c>
      <c r="W24" s="158"/>
      <c r="X24" s="158" t="s">
        <v>133</v>
      </c>
      <c r="Y24" s="158" t="s">
        <v>134</v>
      </c>
      <c r="Z24" s="147"/>
      <c r="AA24" s="147"/>
      <c r="AB24" s="147"/>
      <c r="AC24" s="147"/>
      <c r="AD24" s="147"/>
      <c r="AE24" s="147"/>
      <c r="AF24" s="147"/>
      <c r="AG24" s="147" t="s">
        <v>135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53" t="s">
        <v>154</v>
      </c>
      <c r="D25" s="254"/>
      <c r="E25" s="254"/>
      <c r="F25" s="254"/>
      <c r="G25" s="25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7" t="str">
        <f>C25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8" t="s">
        <v>155</v>
      </c>
      <c r="D26" s="160"/>
      <c r="E26" s="161">
        <v>48.64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0">
        <v>7</v>
      </c>
      <c r="B27" s="171" t="s">
        <v>156</v>
      </c>
      <c r="C27" s="187" t="s">
        <v>157</v>
      </c>
      <c r="D27" s="172" t="s">
        <v>130</v>
      </c>
      <c r="E27" s="173">
        <v>31.7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7.9000000000000001E-4</v>
      </c>
      <c r="O27" s="173">
        <f>ROUND(E27*N27,2)</f>
        <v>0.03</v>
      </c>
      <c r="P27" s="173">
        <v>0</v>
      </c>
      <c r="Q27" s="173">
        <f>ROUND(E27*P27,2)</f>
        <v>0</v>
      </c>
      <c r="R27" s="175" t="s">
        <v>131</v>
      </c>
      <c r="S27" s="175" t="s">
        <v>132</v>
      </c>
      <c r="T27" s="176" t="s">
        <v>132</v>
      </c>
      <c r="U27" s="158">
        <v>0.21</v>
      </c>
      <c r="V27" s="158">
        <f>ROUND(E27*U27,2)</f>
        <v>6.66</v>
      </c>
      <c r="W27" s="158"/>
      <c r="X27" s="158" t="s">
        <v>133</v>
      </c>
      <c r="Y27" s="158" t="s">
        <v>134</v>
      </c>
      <c r="Z27" s="147"/>
      <c r="AA27" s="147"/>
      <c r="AB27" s="147"/>
      <c r="AC27" s="147"/>
      <c r="AD27" s="147"/>
      <c r="AE27" s="147"/>
      <c r="AF27" s="147"/>
      <c r="AG27" s="147" t="s">
        <v>135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3" t="s">
        <v>158</v>
      </c>
      <c r="D28" s="254"/>
      <c r="E28" s="254"/>
      <c r="F28" s="254"/>
      <c r="G28" s="254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148</v>
      </c>
      <c r="D29" s="160"/>
      <c r="E29" s="161">
        <v>31.7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139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0">
        <v>8</v>
      </c>
      <c r="B30" s="171" t="s">
        <v>159</v>
      </c>
      <c r="C30" s="187" t="s">
        <v>160</v>
      </c>
      <c r="D30" s="172" t="s">
        <v>130</v>
      </c>
      <c r="E30" s="173">
        <v>31.7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4.6999999999999999E-4</v>
      </c>
      <c r="O30" s="173">
        <f>ROUND(E30*N30,2)</f>
        <v>0.01</v>
      </c>
      <c r="P30" s="173">
        <v>0</v>
      </c>
      <c r="Q30" s="173">
        <f>ROUND(E30*P30,2)</f>
        <v>0</v>
      </c>
      <c r="R30" s="175" t="s">
        <v>131</v>
      </c>
      <c r="S30" s="175" t="s">
        <v>132</v>
      </c>
      <c r="T30" s="176" t="s">
        <v>132</v>
      </c>
      <c r="U30" s="158">
        <v>0.05</v>
      </c>
      <c r="V30" s="158">
        <f>ROUND(E30*U30,2)</f>
        <v>1.59</v>
      </c>
      <c r="W30" s="158"/>
      <c r="X30" s="158" t="s">
        <v>133</v>
      </c>
      <c r="Y30" s="158" t="s">
        <v>134</v>
      </c>
      <c r="Z30" s="147"/>
      <c r="AA30" s="147"/>
      <c r="AB30" s="147"/>
      <c r="AC30" s="147"/>
      <c r="AD30" s="147"/>
      <c r="AE30" s="147"/>
      <c r="AF30" s="147"/>
      <c r="AG30" s="147" t="s">
        <v>135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8" t="s">
        <v>161</v>
      </c>
      <c r="D31" s="160"/>
      <c r="E31" s="161">
        <v>31.7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139</v>
      </c>
      <c r="AH31" s="147">
        <v>5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70">
        <v>9</v>
      </c>
      <c r="B32" s="171" t="s">
        <v>162</v>
      </c>
      <c r="C32" s="187" t="s">
        <v>163</v>
      </c>
      <c r="D32" s="172" t="s">
        <v>130</v>
      </c>
      <c r="E32" s="173">
        <v>80.34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3">
        <v>4.854E-2</v>
      </c>
      <c r="O32" s="173">
        <f>ROUND(E32*N32,2)</f>
        <v>3.9</v>
      </c>
      <c r="P32" s="173">
        <v>0</v>
      </c>
      <c r="Q32" s="173">
        <f>ROUND(E32*P32,2)</f>
        <v>0</v>
      </c>
      <c r="R32" s="175" t="s">
        <v>164</v>
      </c>
      <c r="S32" s="175" t="s">
        <v>132</v>
      </c>
      <c r="T32" s="176" t="s">
        <v>132</v>
      </c>
      <c r="U32" s="158">
        <v>0.64419999999999999</v>
      </c>
      <c r="V32" s="158">
        <f>ROUND(E32*U32,2)</f>
        <v>51.76</v>
      </c>
      <c r="W32" s="158"/>
      <c r="X32" s="158" t="s">
        <v>133</v>
      </c>
      <c r="Y32" s="158" t="s">
        <v>134</v>
      </c>
      <c r="Z32" s="147"/>
      <c r="AA32" s="147"/>
      <c r="AB32" s="147"/>
      <c r="AC32" s="147"/>
      <c r="AD32" s="147"/>
      <c r="AE32" s="147"/>
      <c r="AF32" s="147"/>
      <c r="AG32" s="147" t="s">
        <v>135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3" t="s">
        <v>165</v>
      </c>
      <c r="D33" s="254"/>
      <c r="E33" s="254"/>
      <c r="F33" s="254"/>
      <c r="G33" s="25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148</v>
      </c>
      <c r="D34" s="160"/>
      <c r="E34" s="161">
        <v>31.7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139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8" t="s">
        <v>151</v>
      </c>
      <c r="D35" s="160"/>
      <c r="E35" s="161">
        <v>48.64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139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0">
        <v>10</v>
      </c>
      <c r="B36" s="171" t="s">
        <v>166</v>
      </c>
      <c r="C36" s="187" t="s">
        <v>167</v>
      </c>
      <c r="D36" s="172" t="s">
        <v>130</v>
      </c>
      <c r="E36" s="173">
        <v>31.7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3.6700000000000001E-3</v>
      </c>
      <c r="O36" s="173">
        <f>ROUND(E36*N36,2)</f>
        <v>0.12</v>
      </c>
      <c r="P36" s="173">
        <v>0</v>
      </c>
      <c r="Q36" s="173">
        <f>ROUND(E36*P36,2)</f>
        <v>0</v>
      </c>
      <c r="R36" s="175" t="s">
        <v>131</v>
      </c>
      <c r="S36" s="175" t="s">
        <v>132</v>
      </c>
      <c r="T36" s="176" t="s">
        <v>132</v>
      </c>
      <c r="U36" s="158">
        <v>0.36199999999999999</v>
      </c>
      <c r="V36" s="158">
        <f>ROUND(E36*U36,2)</f>
        <v>11.48</v>
      </c>
      <c r="W36" s="158"/>
      <c r="X36" s="158" t="s">
        <v>133</v>
      </c>
      <c r="Y36" s="158" t="s">
        <v>134</v>
      </c>
      <c r="Z36" s="147"/>
      <c r="AA36" s="147"/>
      <c r="AB36" s="147"/>
      <c r="AC36" s="147"/>
      <c r="AD36" s="147"/>
      <c r="AE36" s="147"/>
      <c r="AF36" s="147"/>
      <c r="AG36" s="147" t="s">
        <v>135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8" t="s">
        <v>168</v>
      </c>
      <c r="D37" s="160"/>
      <c r="E37" s="161">
        <v>31.7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11</v>
      </c>
      <c r="B38" s="171" t="s">
        <v>169</v>
      </c>
      <c r="C38" s="187" t="s">
        <v>170</v>
      </c>
      <c r="D38" s="172" t="s">
        <v>130</v>
      </c>
      <c r="E38" s="173">
        <v>80.34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2.0000000000000002E-5</v>
      </c>
      <c r="O38" s="173">
        <f>ROUND(E38*N38,2)</f>
        <v>0</v>
      </c>
      <c r="P38" s="173">
        <v>0</v>
      </c>
      <c r="Q38" s="173">
        <f>ROUND(E38*P38,2)</f>
        <v>0</v>
      </c>
      <c r="R38" s="175" t="s">
        <v>131</v>
      </c>
      <c r="S38" s="175" t="s">
        <v>132</v>
      </c>
      <c r="T38" s="176" t="s">
        <v>132</v>
      </c>
      <c r="U38" s="158">
        <v>0.11</v>
      </c>
      <c r="V38" s="158">
        <f>ROUND(E38*U38,2)</f>
        <v>8.84</v>
      </c>
      <c r="W38" s="158"/>
      <c r="X38" s="158" t="s">
        <v>133</v>
      </c>
      <c r="Y38" s="158" t="s">
        <v>134</v>
      </c>
      <c r="Z38" s="147"/>
      <c r="AA38" s="147"/>
      <c r="AB38" s="147"/>
      <c r="AC38" s="147"/>
      <c r="AD38" s="147"/>
      <c r="AE38" s="147"/>
      <c r="AF38" s="147"/>
      <c r="AG38" s="147" t="s">
        <v>135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8" t="s">
        <v>151</v>
      </c>
      <c r="D39" s="160"/>
      <c r="E39" s="161">
        <v>48.64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139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8" t="s">
        <v>148</v>
      </c>
      <c r="D40" s="160"/>
      <c r="E40" s="161">
        <v>31.7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139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3" t="s">
        <v>126</v>
      </c>
      <c r="B41" s="164" t="s">
        <v>66</v>
      </c>
      <c r="C41" s="186" t="s">
        <v>67</v>
      </c>
      <c r="D41" s="165"/>
      <c r="E41" s="166"/>
      <c r="F41" s="167"/>
      <c r="G41" s="167">
        <f>SUMIF(AG42:AG44,"&lt;&gt;NOR",G42:G44)</f>
        <v>0</v>
      </c>
      <c r="H41" s="167"/>
      <c r="I41" s="167">
        <f>SUM(I42:I44)</f>
        <v>0</v>
      </c>
      <c r="J41" s="167"/>
      <c r="K41" s="167">
        <f>SUM(K42:K44)</f>
        <v>0</v>
      </c>
      <c r="L41" s="167"/>
      <c r="M41" s="167">
        <f>SUM(M42:M44)</f>
        <v>0</v>
      </c>
      <c r="N41" s="166"/>
      <c r="O41" s="166">
        <f>SUM(O42:O44)</f>
        <v>1.88</v>
      </c>
      <c r="P41" s="166"/>
      <c r="Q41" s="166">
        <f>SUM(Q42:Q44)</f>
        <v>0</v>
      </c>
      <c r="R41" s="167"/>
      <c r="S41" s="167"/>
      <c r="T41" s="168"/>
      <c r="U41" s="162"/>
      <c r="V41" s="162">
        <f>SUM(V42:V44)</f>
        <v>9.4600000000000009</v>
      </c>
      <c r="W41" s="162"/>
      <c r="X41" s="162"/>
      <c r="Y41" s="162"/>
      <c r="AG41" t="s">
        <v>127</v>
      </c>
    </row>
    <row r="42" spans="1:60" ht="22.5" outlineLevel="1" x14ac:dyDescent="0.2">
      <c r="A42" s="170">
        <v>12</v>
      </c>
      <c r="B42" s="171" t="s">
        <v>171</v>
      </c>
      <c r="C42" s="187" t="s">
        <v>172</v>
      </c>
      <c r="D42" s="172" t="s">
        <v>130</v>
      </c>
      <c r="E42" s="173">
        <v>25.36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3">
        <v>7.4260000000000007E-2</v>
      </c>
      <c r="O42" s="173">
        <f>ROUND(E42*N42,2)</f>
        <v>1.88</v>
      </c>
      <c r="P42" s="173">
        <v>0</v>
      </c>
      <c r="Q42" s="173">
        <f>ROUND(E42*P42,2)</f>
        <v>0</v>
      </c>
      <c r="R42" s="175" t="s">
        <v>131</v>
      </c>
      <c r="S42" s="175" t="s">
        <v>132</v>
      </c>
      <c r="T42" s="176" t="s">
        <v>132</v>
      </c>
      <c r="U42" s="158">
        <v>0.373</v>
      </c>
      <c r="V42" s="158">
        <f>ROUND(E42*U42,2)</f>
        <v>9.4600000000000009</v>
      </c>
      <c r="W42" s="158"/>
      <c r="X42" s="158" t="s">
        <v>133</v>
      </c>
      <c r="Y42" s="158" t="s">
        <v>134</v>
      </c>
      <c r="Z42" s="147"/>
      <c r="AA42" s="147"/>
      <c r="AB42" s="147"/>
      <c r="AC42" s="147"/>
      <c r="AD42" s="147"/>
      <c r="AE42" s="147"/>
      <c r="AF42" s="147"/>
      <c r="AG42" s="147" t="s">
        <v>135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2" x14ac:dyDescent="0.2">
      <c r="A43" s="154"/>
      <c r="B43" s="155"/>
      <c r="C43" s="253" t="s">
        <v>173</v>
      </c>
      <c r="D43" s="254"/>
      <c r="E43" s="254"/>
      <c r="F43" s="254"/>
      <c r="G43" s="254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7" t="str">
        <f>C43</f>
        <v>na zdivu jako podklad např. pod izolaci, na parapetech z prefabrikovaných dílců, pod oplechování apod., vodorovný nebo ve spádu do 15°, hlazený dřevěným hladítkem,</v>
      </c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174</v>
      </c>
      <c r="D44" s="160"/>
      <c r="E44" s="161">
        <v>25.36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139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3" t="s">
        <v>126</v>
      </c>
      <c r="B45" s="164" t="s">
        <v>68</v>
      </c>
      <c r="C45" s="186" t="s">
        <v>69</v>
      </c>
      <c r="D45" s="165"/>
      <c r="E45" s="166"/>
      <c r="F45" s="167"/>
      <c r="G45" s="167">
        <f>SUMIF(AG46:AG53,"&lt;&gt;NOR",G46:G53)</f>
        <v>0</v>
      </c>
      <c r="H45" s="167"/>
      <c r="I45" s="167">
        <f>SUM(I46:I53)</f>
        <v>0</v>
      </c>
      <c r="J45" s="167"/>
      <c r="K45" s="167">
        <f>SUM(K46:K53)</f>
        <v>0</v>
      </c>
      <c r="L45" s="167"/>
      <c r="M45" s="167">
        <f>SUM(M46:M53)</f>
        <v>0</v>
      </c>
      <c r="N45" s="166"/>
      <c r="O45" s="166">
        <f>SUM(O46:O53)</f>
        <v>8.0400000000000009</v>
      </c>
      <c r="P45" s="166"/>
      <c r="Q45" s="166">
        <f>SUM(Q46:Q53)</f>
        <v>0</v>
      </c>
      <c r="R45" s="167"/>
      <c r="S45" s="167"/>
      <c r="T45" s="168"/>
      <c r="U45" s="162"/>
      <c r="V45" s="162">
        <f>SUM(V46:V53)</f>
        <v>94.47</v>
      </c>
      <c r="W45" s="162"/>
      <c r="X45" s="162"/>
      <c r="Y45" s="162"/>
      <c r="AG45" t="s">
        <v>127</v>
      </c>
    </row>
    <row r="46" spans="1:60" ht="22.5" outlineLevel="1" x14ac:dyDescent="0.2">
      <c r="A46" s="170">
        <v>13</v>
      </c>
      <c r="B46" s="171" t="s">
        <v>175</v>
      </c>
      <c r="C46" s="187" t="s">
        <v>176</v>
      </c>
      <c r="D46" s="172" t="s">
        <v>130</v>
      </c>
      <c r="E46" s="173">
        <v>317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3">
        <v>2.426E-2</v>
      </c>
      <c r="O46" s="173">
        <f>ROUND(E46*N46,2)</f>
        <v>7.69</v>
      </c>
      <c r="P46" s="173">
        <v>0</v>
      </c>
      <c r="Q46" s="173">
        <f>ROUND(E46*P46,2)</f>
        <v>0</v>
      </c>
      <c r="R46" s="175" t="s">
        <v>177</v>
      </c>
      <c r="S46" s="175" t="s">
        <v>132</v>
      </c>
      <c r="T46" s="176" t="s">
        <v>132</v>
      </c>
      <c r="U46" s="158">
        <v>0.155</v>
      </c>
      <c r="V46" s="158">
        <f>ROUND(E46*U46,2)</f>
        <v>49.14</v>
      </c>
      <c r="W46" s="158"/>
      <c r="X46" s="158" t="s">
        <v>133</v>
      </c>
      <c r="Y46" s="158" t="s">
        <v>134</v>
      </c>
      <c r="Z46" s="147"/>
      <c r="AA46" s="147"/>
      <c r="AB46" s="147"/>
      <c r="AC46" s="147"/>
      <c r="AD46" s="147"/>
      <c r="AE46" s="147"/>
      <c r="AF46" s="147"/>
      <c r="AG46" s="147" t="s">
        <v>178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3" t="s">
        <v>179</v>
      </c>
      <c r="D47" s="254"/>
      <c r="E47" s="254"/>
      <c r="F47" s="254"/>
      <c r="G47" s="254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8" t="s">
        <v>180</v>
      </c>
      <c r="D48" s="160"/>
      <c r="E48" s="161">
        <v>317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0">
        <v>14</v>
      </c>
      <c r="B49" s="171" t="s">
        <v>181</v>
      </c>
      <c r="C49" s="187" t="s">
        <v>182</v>
      </c>
      <c r="D49" s="172" t="s">
        <v>130</v>
      </c>
      <c r="E49" s="173">
        <v>317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1.09E-3</v>
      </c>
      <c r="O49" s="173">
        <f>ROUND(E49*N49,2)</f>
        <v>0.35</v>
      </c>
      <c r="P49" s="173">
        <v>0</v>
      </c>
      <c r="Q49" s="173">
        <f>ROUND(E49*P49,2)</f>
        <v>0</v>
      </c>
      <c r="R49" s="175" t="s">
        <v>177</v>
      </c>
      <c r="S49" s="175" t="s">
        <v>132</v>
      </c>
      <c r="T49" s="176" t="s">
        <v>132</v>
      </c>
      <c r="U49" s="158">
        <v>7.0000000000000001E-3</v>
      </c>
      <c r="V49" s="158">
        <f>ROUND(E49*U49,2)</f>
        <v>2.2200000000000002</v>
      </c>
      <c r="W49" s="158"/>
      <c r="X49" s="158" t="s">
        <v>133</v>
      </c>
      <c r="Y49" s="158" t="s">
        <v>134</v>
      </c>
      <c r="Z49" s="147"/>
      <c r="AA49" s="147"/>
      <c r="AB49" s="147"/>
      <c r="AC49" s="147"/>
      <c r="AD49" s="147"/>
      <c r="AE49" s="147"/>
      <c r="AF49" s="147"/>
      <c r="AG49" s="147" t="s">
        <v>178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3" t="s">
        <v>179</v>
      </c>
      <c r="D50" s="254"/>
      <c r="E50" s="254"/>
      <c r="F50" s="254"/>
      <c r="G50" s="25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137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8" t="s">
        <v>183</v>
      </c>
      <c r="D51" s="160"/>
      <c r="E51" s="161">
        <v>317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139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0">
        <v>15</v>
      </c>
      <c r="B52" s="171" t="s">
        <v>184</v>
      </c>
      <c r="C52" s="187" t="s">
        <v>185</v>
      </c>
      <c r="D52" s="172" t="s">
        <v>130</v>
      </c>
      <c r="E52" s="173">
        <v>317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5" t="s">
        <v>177</v>
      </c>
      <c r="S52" s="175" t="s">
        <v>132</v>
      </c>
      <c r="T52" s="176" t="s">
        <v>132</v>
      </c>
      <c r="U52" s="158">
        <v>0.13600000000000001</v>
      </c>
      <c r="V52" s="158">
        <f>ROUND(E52*U52,2)</f>
        <v>43.11</v>
      </c>
      <c r="W52" s="158"/>
      <c r="X52" s="158" t="s">
        <v>133</v>
      </c>
      <c r="Y52" s="158" t="s">
        <v>134</v>
      </c>
      <c r="Z52" s="147"/>
      <c r="AA52" s="147"/>
      <c r="AB52" s="147"/>
      <c r="AC52" s="147"/>
      <c r="AD52" s="147"/>
      <c r="AE52" s="147"/>
      <c r="AF52" s="147"/>
      <c r="AG52" s="147" t="s">
        <v>178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183</v>
      </c>
      <c r="D53" s="160"/>
      <c r="E53" s="161">
        <v>317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139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3" t="s">
        <v>126</v>
      </c>
      <c r="B54" s="164" t="s">
        <v>70</v>
      </c>
      <c r="C54" s="186" t="s">
        <v>71</v>
      </c>
      <c r="D54" s="165"/>
      <c r="E54" s="166"/>
      <c r="F54" s="167"/>
      <c r="G54" s="167">
        <f>SUMIF(AG55:AG57,"&lt;&gt;NOR",G55:G57)</f>
        <v>0</v>
      </c>
      <c r="H54" s="167"/>
      <c r="I54" s="167">
        <f>SUM(I55:I57)</f>
        <v>0</v>
      </c>
      <c r="J54" s="167"/>
      <c r="K54" s="167">
        <f>SUM(K55:K57)</f>
        <v>0</v>
      </c>
      <c r="L54" s="167"/>
      <c r="M54" s="167">
        <f>SUM(M55:M57)</f>
        <v>0</v>
      </c>
      <c r="N54" s="166"/>
      <c r="O54" s="166">
        <f>SUM(O55:O57)</f>
        <v>0.01</v>
      </c>
      <c r="P54" s="166"/>
      <c r="Q54" s="166">
        <f>SUM(Q55:Q57)</f>
        <v>0</v>
      </c>
      <c r="R54" s="167"/>
      <c r="S54" s="167"/>
      <c r="T54" s="168"/>
      <c r="U54" s="162"/>
      <c r="V54" s="162">
        <f>SUM(V55:V57)</f>
        <v>92.55</v>
      </c>
      <c r="W54" s="162"/>
      <c r="X54" s="162"/>
      <c r="Y54" s="162"/>
      <c r="AG54" t="s">
        <v>127</v>
      </c>
    </row>
    <row r="55" spans="1:60" ht="56.25" outlineLevel="1" x14ac:dyDescent="0.2">
      <c r="A55" s="170">
        <v>16</v>
      </c>
      <c r="B55" s="171" t="s">
        <v>186</v>
      </c>
      <c r="C55" s="187" t="s">
        <v>187</v>
      </c>
      <c r="D55" s="172" t="s">
        <v>130</v>
      </c>
      <c r="E55" s="173">
        <v>300.48951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4.0000000000000003E-5</v>
      </c>
      <c r="O55" s="173">
        <f>ROUND(E55*N55,2)</f>
        <v>0.01</v>
      </c>
      <c r="P55" s="173">
        <v>0</v>
      </c>
      <c r="Q55" s="173">
        <f>ROUND(E55*P55,2)</f>
        <v>0</v>
      </c>
      <c r="R55" s="175" t="s">
        <v>131</v>
      </c>
      <c r="S55" s="175" t="s">
        <v>132</v>
      </c>
      <c r="T55" s="176" t="s">
        <v>132</v>
      </c>
      <c r="U55" s="158">
        <v>0.308</v>
      </c>
      <c r="V55" s="158">
        <f>ROUND(E55*U55,2)</f>
        <v>92.55</v>
      </c>
      <c r="W55" s="158"/>
      <c r="X55" s="158" t="s">
        <v>133</v>
      </c>
      <c r="Y55" s="158" t="s">
        <v>134</v>
      </c>
      <c r="Z55" s="147"/>
      <c r="AA55" s="147"/>
      <c r="AB55" s="147"/>
      <c r="AC55" s="147"/>
      <c r="AD55" s="147"/>
      <c r="AE55" s="147"/>
      <c r="AF55" s="147"/>
      <c r="AG55" s="147" t="s">
        <v>178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188</v>
      </c>
      <c r="D56" s="160"/>
      <c r="E56" s="161">
        <v>237.08950999999999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8" t="s">
        <v>189</v>
      </c>
      <c r="D57" s="160"/>
      <c r="E57" s="161">
        <v>63.4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3" t="s">
        <v>126</v>
      </c>
      <c r="B58" s="164" t="s">
        <v>72</v>
      </c>
      <c r="C58" s="186" t="s">
        <v>73</v>
      </c>
      <c r="D58" s="165"/>
      <c r="E58" s="166"/>
      <c r="F58" s="167"/>
      <c r="G58" s="167">
        <f>SUMIF(AG59:AG60,"&lt;&gt;NOR",G59:G60)</f>
        <v>0</v>
      </c>
      <c r="H58" s="167"/>
      <c r="I58" s="167">
        <f>SUM(I59:I60)</f>
        <v>0</v>
      </c>
      <c r="J58" s="167"/>
      <c r="K58" s="167">
        <f>SUM(K59:K60)</f>
        <v>0</v>
      </c>
      <c r="L58" s="167"/>
      <c r="M58" s="167">
        <f>SUM(M59:M60)</f>
        <v>0</v>
      </c>
      <c r="N58" s="166"/>
      <c r="O58" s="166">
        <f>SUM(O59:O60)</f>
        <v>0</v>
      </c>
      <c r="P58" s="166"/>
      <c r="Q58" s="166">
        <f>SUM(Q59:Q60)</f>
        <v>2.97</v>
      </c>
      <c r="R58" s="167"/>
      <c r="S58" s="167"/>
      <c r="T58" s="168"/>
      <c r="U58" s="162"/>
      <c r="V58" s="162">
        <f>SUM(V59:V60)</f>
        <v>15.67</v>
      </c>
      <c r="W58" s="162"/>
      <c r="X58" s="162"/>
      <c r="Y58" s="162"/>
      <c r="AG58" t="s">
        <v>127</v>
      </c>
    </row>
    <row r="59" spans="1:60" ht="22.5" outlineLevel="1" x14ac:dyDescent="0.2">
      <c r="A59" s="170">
        <v>17</v>
      </c>
      <c r="B59" s="171" t="s">
        <v>190</v>
      </c>
      <c r="C59" s="187" t="s">
        <v>191</v>
      </c>
      <c r="D59" s="172" t="s">
        <v>130</v>
      </c>
      <c r="E59" s="173">
        <v>80.34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0</v>
      </c>
      <c r="O59" s="173">
        <f>ROUND(E59*N59,2)</f>
        <v>0</v>
      </c>
      <c r="P59" s="173">
        <v>3.6999999999999998E-2</v>
      </c>
      <c r="Q59" s="173">
        <f>ROUND(E59*P59,2)</f>
        <v>2.97</v>
      </c>
      <c r="R59" s="175" t="s">
        <v>192</v>
      </c>
      <c r="S59" s="175" t="s">
        <v>132</v>
      </c>
      <c r="T59" s="176" t="s">
        <v>132</v>
      </c>
      <c r="U59" s="158">
        <v>0.19500000000000001</v>
      </c>
      <c r="V59" s="158">
        <f>ROUND(E59*U59,2)</f>
        <v>15.67</v>
      </c>
      <c r="W59" s="158"/>
      <c r="X59" s="158" t="s">
        <v>133</v>
      </c>
      <c r="Y59" s="158" t="s">
        <v>134</v>
      </c>
      <c r="Z59" s="147"/>
      <c r="AA59" s="147"/>
      <c r="AB59" s="147"/>
      <c r="AC59" s="147"/>
      <c r="AD59" s="147"/>
      <c r="AE59" s="147"/>
      <c r="AF59" s="147"/>
      <c r="AG59" s="147" t="s">
        <v>135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8" t="s">
        <v>193</v>
      </c>
      <c r="D60" s="160"/>
      <c r="E60" s="161">
        <v>80.34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139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3" t="s">
        <v>126</v>
      </c>
      <c r="B61" s="164" t="s">
        <v>74</v>
      </c>
      <c r="C61" s="186" t="s">
        <v>75</v>
      </c>
      <c r="D61" s="165"/>
      <c r="E61" s="166"/>
      <c r="F61" s="167"/>
      <c r="G61" s="167">
        <f>SUMIF(AG62:AG63,"&lt;&gt;NOR",G62:G63)</f>
        <v>0</v>
      </c>
      <c r="H61" s="167"/>
      <c r="I61" s="167">
        <f>SUM(I62:I63)</f>
        <v>0</v>
      </c>
      <c r="J61" s="167"/>
      <c r="K61" s="167">
        <f>SUM(K62:K63)</f>
        <v>0</v>
      </c>
      <c r="L61" s="167"/>
      <c r="M61" s="167">
        <f>SUM(M62:M63)</f>
        <v>0</v>
      </c>
      <c r="N61" s="166"/>
      <c r="O61" s="166">
        <f>SUM(O62:O63)</f>
        <v>0</v>
      </c>
      <c r="P61" s="166"/>
      <c r="Q61" s="166">
        <f>SUM(Q62:Q63)</f>
        <v>0</v>
      </c>
      <c r="R61" s="167"/>
      <c r="S61" s="167"/>
      <c r="T61" s="168"/>
      <c r="U61" s="162"/>
      <c r="V61" s="162">
        <f>SUM(V62:V63)</f>
        <v>16.54</v>
      </c>
      <c r="W61" s="162"/>
      <c r="X61" s="162"/>
      <c r="Y61" s="162"/>
      <c r="AG61" t="s">
        <v>127</v>
      </c>
    </row>
    <row r="62" spans="1:60" ht="22.5" outlineLevel="1" x14ac:dyDescent="0.2">
      <c r="A62" s="170">
        <v>18</v>
      </c>
      <c r="B62" s="171" t="s">
        <v>194</v>
      </c>
      <c r="C62" s="187" t="s">
        <v>195</v>
      </c>
      <c r="D62" s="172" t="s">
        <v>196</v>
      </c>
      <c r="E62" s="173">
        <v>17.618860000000002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5" t="s">
        <v>164</v>
      </c>
      <c r="S62" s="175" t="s">
        <v>132</v>
      </c>
      <c r="T62" s="176" t="s">
        <v>132</v>
      </c>
      <c r="U62" s="158">
        <v>0.9385</v>
      </c>
      <c r="V62" s="158">
        <f>ROUND(E62*U62,2)</f>
        <v>16.54</v>
      </c>
      <c r="W62" s="158"/>
      <c r="X62" s="158" t="s">
        <v>197</v>
      </c>
      <c r="Y62" s="158" t="s">
        <v>134</v>
      </c>
      <c r="Z62" s="147"/>
      <c r="AA62" s="147"/>
      <c r="AB62" s="147"/>
      <c r="AC62" s="147"/>
      <c r="AD62" s="147"/>
      <c r="AE62" s="147"/>
      <c r="AF62" s="147"/>
      <c r="AG62" s="147" t="s">
        <v>198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3" t="s">
        <v>199</v>
      </c>
      <c r="D63" s="254"/>
      <c r="E63" s="254"/>
      <c r="F63" s="254"/>
      <c r="G63" s="254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3" t="s">
        <v>126</v>
      </c>
      <c r="B64" s="164" t="s">
        <v>76</v>
      </c>
      <c r="C64" s="186" t="s">
        <v>77</v>
      </c>
      <c r="D64" s="165"/>
      <c r="E64" s="166"/>
      <c r="F64" s="167"/>
      <c r="G64" s="167">
        <f>SUMIF(AG65:AG97,"&lt;&gt;NOR",G65:G97)</f>
        <v>0</v>
      </c>
      <c r="H64" s="167"/>
      <c r="I64" s="167">
        <f>SUM(I65:I97)</f>
        <v>0</v>
      </c>
      <c r="J64" s="167"/>
      <c r="K64" s="167">
        <f>SUM(K65:K97)</f>
        <v>0</v>
      </c>
      <c r="L64" s="167"/>
      <c r="M64" s="167">
        <f>SUM(M65:M97)</f>
        <v>0</v>
      </c>
      <c r="N64" s="166"/>
      <c r="O64" s="166">
        <f>SUM(O65:O97)</f>
        <v>1.03</v>
      </c>
      <c r="P64" s="166"/>
      <c r="Q64" s="166">
        <f>SUM(Q65:Q97)</f>
        <v>3.32</v>
      </c>
      <c r="R64" s="167"/>
      <c r="S64" s="167"/>
      <c r="T64" s="168"/>
      <c r="U64" s="162"/>
      <c r="V64" s="162">
        <f>SUM(V65:V97)</f>
        <v>344.96</v>
      </c>
      <c r="W64" s="162"/>
      <c r="X64" s="162"/>
      <c r="Y64" s="162"/>
      <c r="AG64" t="s">
        <v>127</v>
      </c>
    </row>
    <row r="65" spans="1:60" ht="22.5" outlineLevel="1" x14ac:dyDescent="0.2">
      <c r="A65" s="170">
        <v>19</v>
      </c>
      <c r="B65" s="171" t="s">
        <v>200</v>
      </c>
      <c r="C65" s="187" t="s">
        <v>201</v>
      </c>
      <c r="D65" s="172" t="s">
        <v>130</v>
      </c>
      <c r="E65" s="173">
        <v>237.08950999999999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0</v>
      </c>
      <c r="O65" s="173">
        <f>ROUND(E65*N65,2)</f>
        <v>0</v>
      </c>
      <c r="P65" s="173">
        <v>1.4E-2</v>
      </c>
      <c r="Q65" s="173">
        <f>ROUND(E65*P65,2)</f>
        <v>3.32</v>
      </c>
      <c r="R65" s="175" t="s">
        <v>202</v>
      </c>
      <c r="S65" s="175" t="s">
        <v>132</v>
      </c>
      <c r="T65" s="176" t="s">
        <v>132</v>
      </c>
      <c r="U65" s="158">
        <v>6.5000000000000002E-2</v>
      </c>
      <c r="V65" s="158">
        <f>ROUND(E65*U65,2)</f>
        <v>15.41</v>
      </c>
      <c r="W65" s="158"/>
      <c r="X65" s="158" t="s">
        <v>133</v>
      </c>
      <c r="Y65" s="158" t="s">
        <v>134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8" t="s">
        <v>188</v>
      </c>
      <c r="D66" s="160"/>
      <c r="E66" s="161">
        <v>237.08950999999999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0">
        <v>20</v>
      </c>
      <c r="B67" s="171" t="s">
        <v>204</v>
      </c>
      <c r="C67" s="187" t="s">
        <v>205</v>
      </c>
      <c r="D67" s="172" t="s">
        <v>130</v>
      </c>
      <c r="E67" s="173">
        <v>273.4246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 t="s">
        <v>202</v>
      </c>
      <c r="S67" s="175" t="s">
        <v>132</v>
      </c>
      <c r="T67" s="176" t="s">
        <v>132</v>
      </c>
      <c r="U67" s="158">
        <v>0.84799999999999998</v>
      </c>
      <c r="V67" s="158">
        <f>ROUND(E67*U67,2)</f>
        <v>231.86</v>
      </c>
      <c r="W67" s="158"/>
      <c r="X67" s="158" t="s">
        <v>133</v>
      </c>
      <c r="Y67" s="158" t="s">
        <v>134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8" t="s">
        <v>188</v>
      </c>
      <c r="D68" s="160"/>
      <c r="E68" s="161">
        <v>237.08950999999999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8" t="s">
        <v>206</v>
      </c>
      <c r="D69" s="160"/>
      <c r="E69" s="161">
        <v>36.335090000000001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0">
        <v>21</v>
      </c>
      <c r="B70" s="171" t="s">
        <v>207</v>
      </c>
      <c r="C70" s="187" t="s">
        <v>208</v>
      </c>
      <c r="D70" s="172" t="s">
        <v>209</v>
      </c>
      <c r="E70" s="173">
        <v>63.4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1.8400000000000001E-3</v>
      </c>
      <c r="O70" s="173">
        <f>ROUND(E70*N70,2)</f>
        <v>0.12</v>
      </c>
      <c r="P70" s="173">
        <v>0</v>
      </c>
      <c r="Q70" s="173">
        <f>ROUND(E70*P70,2)</f>
        <v>0</v>
      </c>
      <c r="R70" s="175" t="s">
        <v>202</v>
      </c>
      <c r="S70" s="175" t="s">
        <v>132</v>
      </c>
      <c r="T70" s="176" t="s">
        <v>132</v>
      </c>
      <c r="U70" s="158">
        <v>0.252</v>
      </c>
      <c r="V70" s="158">
        <f>ROUND(E70*U70,2)</f>
        <v>15.98</v>
      </c>
      <c r="W70" s="158"/>
      <c r="X70" s="158" t="s">
        <v>133</v>
      </c>
      <c r="Y70" s="158" t="s">
        <v>134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3" t="s">
        <v>210</v>
      </c>
      <c r="D71" s="254"/>
      <c r="E71" s="254"/>
      <c r="F71" s="254"/>
      <c r="G71" s="254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8" t="s">
        <v>211</v>
      </c>
      <c r="D72" s="160"/>
      <c r="E72" s="161">
        <v>63.4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139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0">
        <v>22</v>
      </c>
      <c r="B73" s="171" t="s">
        <v>212</v>
      </c>
      <c r="C73" s="187" t="s">
        <v>213</v>
      </c>
      <c r="D73" s="172" t="s">
        <v>209</v>
      </c>
      <c r="E73" s="173">
        <v>63.4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3">
        <v>1.8400000000000001E-3</v>
      </c>
      <c r="O73" s="173">
        <f>ROUND(E73*N73,2)</f>
        <v>0.12</v>
      </c>
      <c r="P73" s="173">
        <v>0</v>
      </c>
      <c r="Q73" s="173">
        <f>ROUND(E73*P73,2)</f>
        <v>0</v>
      </c>
      <c r="R73" s="175" t="s">
        <v>202</v>
      </c>
      <c r="S73" s="175" t="s">
        <v>132</v>
      </c>
      <c r="T73" s="176" t="s">
        <v>132</v>
      </c>
      <c r="U73" s="158">
        <v>0.252</v>
      </c>
      <c r="V73" s="158">
        <f>ROUND(E73*U73,2)</f>
        <v>15.98</v>
      </c>
      <c r="W73" s="158"/>
      <c r="X73" s="158" t="s">
        <v>133</v>
      </c>
      <c r="Y73" s="158" t="s">
        <v>134</v>
      </c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3" t="s">
        <v>210</v>
      </c>
      <c r="D74" s="254"/>
      <c r="E74" s="254"/>
      <c r="F74" s="254"/>
      <c r="G74" s="254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137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8" t="s">
        <v>211</v>
      </c>
      <c r="D75" s="160"/>
      <c r="E75" s="161">
        <v>63.4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139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0">
        <v>23</v>
      </c>
      <c r="B76" s="171" t="s">
        <v>214</v>
      </c>
      <c r="C76" s="187" t="s">
        <v>215</v>
      </c>
      <c r="D76" s="172" t="s">
        <v>209</v>
      </c>
      <c r="E76" s="173">
        <v>123.46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7.6000000000000004E-4</v>
      </c>
      <c r="O76" s="173">
        <f>ROUND(E76*N76,2)</f>
        <v>0.09</v>
      </c>
      <c r="P76" s="173">
        <v>0</v>
      </c>
      <c r="Q76" s="173">
        <f>ROUND(E76*P76,2)</f>
        <v>0</v>
      </c>
      <c r="R76" s="175" t="s">
        <v>202</v>
      </c>
      <c r="S76" s="175" t="s">
        <v>132</v>
      </c>
      <c r="T76" s="176" t="s">
        <v>132</v>
      </c>
      <c r="U76" s="158">
        <v>0.189</v>
      </c>
      <c r="V76" s="158">
        <f>ROUND(E76*U76,2)</f>
        <v>23.33</v>
      </c>
      <c r="W76" s="158"/>
      <c r="X76" s="158" t="s">
        <v>133</v>
      </c>
      <c r="Y76" s="158" t="s">
        <v>134</v>
      </c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3" t="s">
        <v>210</v>
      </c>
      <c r="D77" s="254"/>
      <c r="E77" s="254"/>
      <c r="F77" s="254"/>
      <c r="G77" s="254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137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8" t="s">
        <v>216</v>
      </c>
      <c r="D78" s="160"/>
      <c r="E78" s="161">
        <v>60.06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139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8" t="s">
        <v>211</v>
      </c>
      <c r="D79" s="160"/>
      <c r="E79" s="161">
        <v>63.4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139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70">
        <v>24</v>
      </c>
      <c r="B80" s="171" t="s">
        <v>217</v>
      </c>
      <c r="C80" s="187" t="s">
        <v>218</v>
      </c>
      <c r="D80" s="172" t="s">
        <v>209</v>
      </c>
      <c r="E80" s="173">
        <v>66.66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7.6000000000000004E-4</v>
      </c>
      <c r="O80" s="173">
        <f>ROUND(E80*N80,2)</f>
        <v>0.05</v>
      </c>
      <c r="P80" s="173">
        <v>0</v>
      </c>
      <c r="Q80" s="173">
        <f>ROUND(E80*P80,2)</f>
        <v>0</v>
      </c>
      <c r="R80" s="175" t="s">
        <v>202</v>
      </c>
      <c r="S80" s="175" t="s">
        <v>132</v>
      </c>
      <c r="T80" s="176" t="s">
        <v>132</v>
      </c>
      <c r="U80" s="158">
        <v>0.189</v>
      </c>
      <c r="V80" s="158">
        <f>ROUND(E80*U80,2)</f>
        <v>12.6</v>
      </c>
      <c r="W80" s="158"/>
      <c r="X80" s="158" t="s">
        <v>133</v>
      </c>
      <c r="Y80" s="158" t="s">
        <v>134</v>
      </c>
      <c r="Z80" s="147"/>
      <c r="AA80" s="147"/>
      <c r="AB80" s="147"/>
      <c r="AC80" s="147"/>
      <c r="AD80" s="147"/>
      <c r="AE80" s="147"/>
      <c r="AF80" s="147"/>
      <c r="AG80" s="147" t="s">
        <v>203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3" t="s">
        <v>210</v>
      </c>
      <c r="D81" s="254"/>
      <c r="E81" s="254"/>
      <c r="F81" s="254"/>
      <c r="G81" s="254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137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8" t="s">
        <v>216</v>
      </c>
      <c r="D82" s="160"/>
      <c r="E82" s="161">
        <v>60.06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139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8" t="s">
        <v>219</v>
      </c>
      <c r="D83" s="160"/>
      <c r="E83" s="161">
        <v>2.6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139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8" t="s">
        <v>220</v>
      </c>
      <c r="D84" s="160"/>
      <c r="E84" s="161">
        <v>4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139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0">
        <v>25</v>
      </c>
      <c r="B85" s="171" t="s">
        <v>221</v>
      </c>
      <c r="C85" s="187" t="s">
        <v>222</v>
      </c>
      <c r="D85" s="172" t="s">
        <v>209</v>
      </c>
      <c r="E85" s="173">
        <v>8.3000000000000007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2.4599999999999999E-3</v>
      </c>
      <c r="O85" s="173">
        <f>ROUND(E85*N85,2)</f>
        <v>0.02</v>
      </c>
      <c r="P85" s="173">
        <v>0</v>
      </c>
      <c r="Q85" s="173">
        <f>ROUND(E85*P85,2)</f>
        <v>0</v>
      </c>
      <c r="R85" s="175" t="s">
        <v>202</v>
      </c>
      <c r="S85" s="175" t="s">
        <v>132</v>
      </c>
      <c r="T85" s="176" t="s">
        <v>132</v>
      </c>
      <c r="U85" s="158">
        <v>0.29625000000000001</v>
      </c>
      <c r="V85" s="158">
        <f>ROUND(E85*U85,2)</f>
        <v>2.46</v>
      </c>
      <c r="W85" s="158"/>
      <c r="X85" s="158" t="s">
        <v>133</v>
      </c>
      <c r="Y85" s="158" t="s">
        <v>134</v>
      </c>
      <c r="Z85" s="147"/>
      <c r="AA85" s="147"/>
      <c r="AB85" s="147"/>
      <c r="AC85" s="147"/>
      <c r="AD85" s="147"/>
      <c r="AE85" s="147"/>
      <c r="AF85" s="147"/>
      <c r="AG85" s="147" t="s">
        <v>135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3" t="s">
        <v>210</v>
      </c>
      <c r="D86" s="254"/>
      <c r="E86" s="254"/>
      <c r="F86" s="254"/>
      <c r="G86" s="25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137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223</v>
      </c>
      <c r="D87" s="160"/>
      <c r="E87" s="161">
        <v>4.3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139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8" t="s">
        <v>224</v>
      </c>
      <c r="D88" s="160"/>
      <c r="E88" s="161">
        <v>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139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0">
        <v>26</v>
      </c>
      <c r="B89" s="171" t="s">
        <v>225</v>
      </c>
      <c r="C89" s="187" t="s">
        <v>226</v>
      </c>
      <c r="D89" s="172" t="s">
        <v>130</v>
      </c>
      <c r="E89" s="173">
        <v>273.4246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 t="s">
        <v>202</v>
      </c>
      <c r="S89" s="175" t="s">
        <v>132</v>
      </c>
      <c r="T89" s="176" t="s">
        <v>132</v>
      </c>
      <c r="U89" s="158">
        <v>0.1</v>
      </c>
      <c r="V89" s="158">
        <f>ROUND(E89*U89,2)</f>
        <v>27.34</v>
      </c>
      <c r="W89" s="158"/>
      <c r="X89" s="158" t="s">
        <v>133</v>
      </c>
      <c r="Y89" s="158" t="s">
        <v>134</v>
      </c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188</v>
      </c>
      <c r="D90" s="160"/>
      <c r="E90" s="161">
        <v>237.08950999999999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139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8" t="s">
        <v>206</v>
      </c>
      <c r="D91" s="160"/>
      <c r="E91" s="161">
        <v>36.335090000000001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139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0">
        <v>27</v>
      </c>
      <c r="B92" s="171" t="s">
        <v>227</v>
      </c>
      <c r="C92" s="187" t="s">
        <v>228</v>
      </c>
      <c r="D92" s="172" t="s">
        <v>130</v>
      </c>
      <c r="E92" s="173">
        <v>300.76706000000001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1.8E-3</v>
      </c>
      <c r="O92" s="173">
        <f>ROUND(E92*N92,2)</f>
        <v>0.54</v>
      </c>
      <c r="P92" s="173">
        <v>0</v>
      </c>
      <c r="Q92" s="173">
        <f>ROUND(E92*P92,2)</f>
        <v>0</v>
      </c>
      <c r="R92" s="175" t="s">
        <v>229</v>
      </c>
      <c r="S92" s="175" t="s">
        <v>132</v>
      </c>
      <c r="T92" s="176" t="s">
        <v>132</v>
      </c>
      <c r="U92" s="158">
        <v>0</v>
      </c>
      <c r="V92" s="158">
        <f>ROUND(E92*U92,2)</f>
        <v>0</v>
      </c>
      <c r="W92" s="158"/>
      <c r="X92" s="158" t="s">
        <v>230</v>
      </c>
      <c r="Y92" s="158" t="s">
        <v>134</v>
      </c>
      <c r="Z92" s="147"/>
      <c r="AA92" s="147"/>
      <c r="AB92" s="147"/>
      <c r="AC92" s="147"/>
      <c r="AD92" s="147"/>
      <c r="AE92" s="147"/>
      <c r="AF92" s="147"/>
      <c r="AG92" s="147" t="s">
        <v>231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8" t="s">
        <v>232</v>
      </c>
      <c r="D93" s="160"/>
      <c r="E93" s="161">
        <v>300.76706000000001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139</v>
      </c>
      <c r="AH93" s="147">
        <v>5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0">
        <v>28</v>
      </c>
      <c r="B94" s="171" t="s">
        <v>233</v>
      </c>
      <c r="C94" s="187" t="s">
        <v>234</v>
      </c>
      <c r="D94" s="172" t="s">
        <v>130</v>
      </c>
      <c r="E94" s="173">
        <v>300.76706000000001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2.9999999999999997E-4</v>
      </c>
      <c r="O94" s="173">
        <f>ROUND(E94*N94,2)</f>
        <v>0.09</v>
      </c>
      <c r="P94" s="173">
        <v>0</v>
      </c>
      <c r="Q94" s="173">
        <f>ROUND(E94*P94,2)</f>
        <v>0</v>
      </c>
      <c r="R94" s="175" t="s">
        <v>229</v>
      </c>
      <c r="S94" s="175" t="s">
        <v>132</v>
      </c>
      <c r="T94" s="176" t="s">
        <v>132</v>
      </c>
      <c r="U94" s="158">
        <v>0</v>
      </c>
      <c r="V94" s="158">
        <f>ROUND(E94*U94,2)</f>
        <v>0</v>
      </c>
      <c r="W94" s="158"/>
      <c r="X94" s="158" t="s">
        <v>230</v>
      </c>
      <c r="Y94" s="158" t="s">
        <v>134</v>
      </c>
      <c r="Z94" s="147"/>
      <c r="AA94" s="147"/>
      <c r="AB94" s="147"/>
      <c r="AC94" s="147"/>
      <c r="AD94" s="147"/>
      <c r="AE94" s="147"/>
      <c r="AF94" s="147"/>
      <c r="AG94" s="147" t="s">
        <v>231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235</v>
      </c>
      <c r="D95" s="160"/>
      <c r="E95" s="161">
        <v>300.76706000000001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139</v>
      </c>
      <c r="AH95" s="147">
        <v>5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>
        <v>29</v>
      </c>
      <c r="B96" s="155" t="s">
        <v>236</v>
      </c>
      <c r="C96" s="189" t="s">
        <v>237</v>
      </c>
      <c r="D96" s="156" t="s">
        <v>0</v>
      </c>
      <c r="E96" s="178"/>
      <c r="F96" s="159"/>
      <c r="G96" s="158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8" t="s">
        <v>202</v>
      </c>
      <c r="S96" s="158" t="s">
        <v>132</v>
      </c>
      <c r="T96" s="158" t="s">
        <v>132</v>
      </c>
      <c r="U96" s="158">
        <v>0</v>
      </c>
      <c r="V96" s="158">
        <f>ROUND(E96*U96,2)</f>
        <v>0</v>
      </c>
      <c r="W96" s="158"/>
      <c r="X96" s="158" t="s">
        <v>197</v>
      </c>
      <c r="Y96" s="158" t="s">
        <v>134</v>
      </c>
      <c r="Z96" s="147"/>
      <c r="AA96" s="147"/>
      <c r="AB96" s="147"/>
      <c r="AC96" s="147"/>
      <c r="AD96" s="147"/>
      <c r="AE96" s="147"/>
      <c r="AF96" s="147"/>
      <c r="AG96" s="147" t="s">
        <v>198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51" t="s">
        <v>238</v>
      </c>
      <c r="D97" s="252"/>
      <c r="E97" s="252"/>
      <c r="F97" s="252"/>
      <c r="G97" s="252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137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3" t="s">
        <v>126</v>
      </c>
      <c r="B98" s="164" t="s">
        <v>78</v>
      </c>
      <c r="C98" s="186" t="s">
        <v>79</v>
      </c>
      <c r="D98" s="165"/>
      <c r="E98" s="166"/>
      <c r="F98" s="167"/>
      <c r="G98" s="167">
        <f>SUMIF(AG99:AG108,"&lt;&gt;NOR",G99:G108)</f>
        <v>0</v>
      </c>
      <c r="H98" s="167"/>
      <c r="I98" s="167">
        <f>SUM(I99:I108)</f>
        <v>0</v>
      </c>
      <c r="J98" s="167"/>
      <c r="K98" s="167">
        <f>SUM(K99:K108)</f>
        <v>0</v>
      </c>
      <c r="L98" s="167"/>
      <c r="M98" s="167">
        <f>SUM(M99:M108)</f>
        <v>0</v>
      </c>
      <c r="N98" s="166"/>
      <c r="O98" s="166">
        <f>SUM(O99:O108)</f>
        <v>1.4000000000000001</v>
      </c>
      <c r="P98" s="166"/>
      <c r="Q98" s="166">
        <f>SUM(Q99:Q108)</f>
        <v>0</v>
      </c>
      <c r="R98" s="167"/>
      <c r="S98" s="167"/>
      <c r="T98" s="168"/>
      <c r="U98" s="162"/>
      <c r="V98" s="162">
        <f>SUM(V99:V108)</f>
        <v>87.71</v>
      </c>
      <c r="W98" s="162"/>
      <c r="X98" s="162"/>
      <c r="Y98" s="162"/>
      <c r="AG98" t="s">
        <v>127</v>
      </c>
    </row>
    <row r="99" spans="1:60" outlineLevel="1" x14ac:dyDescent="0.2">
      <c r="A99" s="170">
        <v>30</v>
      </c>
      <c r="B99" s="171" t="s">
        <v>239</v>
      </c>
      <c r="C99" s="187" t="s">
        <v>240</v>
      </c>
      <c r="D99" s="172" t="s">
        <v>130</v>
      </c>
      <c r="E99" s="173">
        <v>25.36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5" t="s">
        <v>241</v>
      </c>
      <c r="S99" s="175" t="s">
        <v>132</v>
      </c>
      <c r="T99" s="176" t="s">
        <v>132</v>
      </c>
      <c r="U99" s="158">
        <v>0.28000000000000003</v>
      </c>
      <c r="V99" s="158">
        <f>ROUND(E99*U99,2)</f>
        <v>7.1</v>
      </c>
      <c r="W99" s="158"/>
      <c r="X99" s="158" t="s">
        <v>133</v>
      </c>
      <c r="Y99" s="158" t="s">
        <v>134</v>
      </c>
      <c r="Z99" s="147"/>
      <c r="AA99" s="147"/>
      <c r="AB99" s="147"/>
      <c r="AC99" s="147"/>
      <c r="AD99" s="147"/>
      <c r="AE99" s="147"/>
      <c r="AF99" s="147"/>
      <c r="AG99" s="147" t="s">
        <v>135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242</v>
      </c>
      <c r="D100" s="160"/>
      <c r="E100" s="161">
        <v>25.36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139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0">
        <v>31</v>
      </c>
      <c r="B101" s="171" t="s">
        <v>243</v>
      </c>
      <c r="C101" s="187" t="s">
        <v>244</v>
      </c>
      <c r="D101" s="172" t="s">
        <v>130</v>
      </c>
      <c r="E101" s="173">
        <v>237.08950999999999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 t="s">
        <v>241</v>
      </c>
      <c r="S101" s="175" t="s">
        <v>132</v>
      </c>
      <c r="T101" s="176" t="s">
        <v>132</v>
      </c>
      <c r="U101" s="158">
        <v>0.34</v>
      </c>
      <c r="V101" s="158">
        <f>ROUND(E101*U101,2)</f>
        <v>80.61</v>
      </c>
      <c r="W101" s="158"/>
      <c r="X101" s="158" t="s">
        <v>133</v>
      </c>
      <c r="Y101" s="158" t="s">
        <v>134</v>
      </c>
      <c r="Z101" s="147"/>
      <c r="AA101" s="147"/>
      <c r="AB101" s="147"/>
      <c r="AC101" s="147"/>
      <c r="AD101" s="147"/>
      <c r="AE101" s="147"/>
      <c r="AF101" s="147"/>
      <c r="AG101" s="147" t="s">
        <v>203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188</v>
      </c>
      <c r="D102" s="160"/>
      <c r="E102" s="161">
        <v>237.08950999999999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139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0">
        <v>32</v>
      </c>
      <c r="B103" s="171" t="s">
        <v>245</v>
      </c>
      <c r="C103" s="187" t="s">
        <v>246</v>
      </c>
      <c r="D103" s="172" t="s">
        <v>247</v>
      </c>
      <c r="E103" s="173">
        <v>1.1158399999999999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3.5000000000000003E-2</v>
      </c>
      <c r="O103" s="173">
        <f>ROUND(E103*N103,2)</f>
        <v>0.04</v>
      </c>
      <c r="P103" s="173">
        <v>0</v>
      </c>
      <c r="Q103" s="173">
        <f>ROUND(E103*P103,2)</f>
        <v>0</v>
      </c>
      <c r="R103" s="175" t="s">
        <v>229</v>
      </c>
      <c r="S103" s="175" t="s">
        <v>132</v>
      </c>
      <c r="T103" s="176" t="s">
        <v>132</v>
      </c>
      <c r="U103" s="158">
        <v>0</v>
      </c>
      <c r="V103" s="158">
        <f>ROUND(E103*U103,2)</f>
        <v>0</v>
      </c>
      <c r="W103" s="158"/>
      <c r="X103" s="158" t="s">
        <v>230</v>
      </c>
      <c r="Y103" s="158" t="s">
        <v>134</v>
      </c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8" t="s">
        <v>249</v>
      </c>
      <c r="D104" s="160"/>
      <c r="E104" s="161">
        <v>1.1158399999999999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139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0">
        <v>33</v>
      </c>
      <c r="B105" s="171" t="s">
        <v>250</v>
      </c>
      <c r="C105" s="187" t="s">
        <v>251</v>
      </c>
      <c r="D105" s="172" t="s">
        <v>247</v>
      </c>
      <c r="E105" s="173">
        <v>54.530589999999997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3">
        <v>2.5000000000000001E-2</v>
      </c>
      <c r="O105" s="173">
        <f>ROUND(E105*N105,2)</f>
        <v>1.36</v>
      </c>
      <c r="P105" s="173">
        <v>0</v>
      </c>
      <c r="Q105" s="173">
        <f>ROUND(E105*P105,2)</f>
        <v>0</v>
      </c>
      <c r="R105" s="175" t="s">
        <v>229</v>
      </c>
      <c r="S105" s="175" t="s">
        <v>132</v>
      </c>
      <c r="T105" s="176" t="s">
        <v>132</v>
      </c>
      <c r="U105" s="158">
        <v>0</v>
      </c>
      <c r="V105" s="158">
        <f>ROUND(E105*U105,2)</f>
        <v>0</v>
      </c>
      <c r="W105" s="158"/>
      <c r="X105" s="158" t="s">
        <v>230</v>
      </c>
      <c r="Y105" s="158" t="s">
        <v>134</v>
      </c>
      <c r="Z105" s="147"/>
      <c r="AA105" s="147"/>
      <c r="AB105" s="147"/>
      <c r="AC105" s="147"/>
      <c r="AD105" s="147"/>
      <c r="AE105" s="147"/>
      <c r="AF105" s="147"/>
      <c r="AG105" s="147" t="s">
        <v>252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8" t="s">
        <v>253</v>
      </c>
      <c r="D106" s="160"/>
      <c r="E106" s="161">
        <v>54.530589999999997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139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>
        <v>34</v>
      </c>
      <c r="B107" s="155" t="s">
        <v>254</v>
      </c>
      <c r="C107" s="189" t="s">
        <v>255</v>
      </c>
      <c r="D107" s="156" t="s">
        <v>0</v>
      </c>
      <c r="E107" s="178"/>
      <c r="F107" s="159"/>
      <c r="G107" s="158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 t="s">
        <v>241</v>
      </c>
      <c r="S107" s="158" t="s">
        <v>132</v>
      </c>
      <c r="T107" s="158" t="s">
        <v>132</v>
      </c>
      <c r="U107" s="158">
        <v>0</v>
      </c>
      <c r="V107" s="158">
        <f>ROUND(E107*U107,2)</f>
        <v>0</v>
      </c>
      <c r="W107" s="158"/>
      <c r="X107" s="158" t="s">
        <v>197</v>
      </c>
      <c r="Y107" s="158" t="s">
        <v>134</v>
      </c>
      <c r="Z107" s="147"/>
      <c r="AA107" s="147"/>
      <c r="AB107" s="147"/>
      <c r="AC107" s="147"/>
      <c r="AD107" s="147"/>
      <c r="AE107" s="147"/>
      <c r="AF107" s="147"/>
      <c r="AG107" s="147" t="s">
        <v>198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1" t="s">
        <v>238</v>
      </c>
      <c r="D108" s="252"/>
      <c r="E108" s="252"/>
      <c r="F108" s="252"/>
      <c r="G108" s="252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3" t="s">
        <v>126</v>
      </c>
      <c r="B109" s="164" t="s">
        <v>80</v>
      </c>
      <c r="C109" s="186" t="s">
        <v>81</v>
      </c>
      <c r="D109" s="165"/>
      <c r="E109" s="166"/>
      <c r="F109" s="167"/>
      <c r="G109" s="167">
        <f>SUMIF(AG110:AG118,"&lt;&gt;NOR",G110:G118)</f>
        <v>0</v>
      </c>
      <c r="H109" s="167"/>
      <c r="I109" s="167">
        <f>SUM(I110:I118)</f>
        <v>0</v>
      </c>
      <c r="J109" s="167"/>
      <c r="K109" s="167">
        <f>SUM(K110:K118)</f>
        <v>0</v>
      </c>
      <c r="L109" s="167"/>
      <c r="M109" s="167">
        <f>SUM(M110:M118)</f>
        <v>0</v>
      </c>
      <c r="N109" s="166"/>
      <c r="O109" s="166">
        <f>SUM(O110:O118)</f>
        <v>0.02</v>
      </c>
      <c r="P109" s="166"/>
      <c r="Q109" s="166">
        <f>SUM(Q110:Q118)</f>
        <v>0.06</v>
      </c>
      <c r="R109" s="167"/>
      <c r="S109" s="167"/>
      <c r="T109" s="168"/>
      <c r="U109" s="162"/>
      <c r="V109" s="162">
        <f>SUM(V110:V118)</f>
        <v>5.73</v>
      </c>
      <c r="W109" s="162"/>
      <c r="X109" s="162"/>
      <c r="Y109" s="162"/>
      <c r="AG109" t="s">
        <v>127</v>
      </c>
    </row>
    <row r="110" spans="1:60" outlineLevel="1" x14ac:dyDescent="0.2">
      <c r="A110" s="170">
        <v>35</v>
      </c>
      <c r="B110" s="171" t="s">
        <v>256</v>
      </c>
      <c r="C110" s="187" t="s">
        <v>257</v>
      </c>
      <c r="D110" s="172" t="s">
        <v>209</v>
      </c>
      <c r="E110" s="173">
        <v>6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3">
        <v>0</v>
      </c>
      <c r="O110" s="173">
        <f>ROUND(E110*N110,2)</f>
        <v>0</v>
      </c>
      <c r="P110" s="173">
        <v>2.63E-3</v>
      </c>
      <c r="Q110" s="173">
        <f>ROUND(E110*P110,2)</f>
        <v>0.02</v>
      </c>
      <c r="R110" s="175" t="s">
        <v>258</v>
      </c>
      <c r="S110" s="175" t="s">
        <v>132</v>
      </c>
      <c r="T110" s="176" t="s">
        <v>132</v>
      </c>
      <c r="U110" s="158">
        <v>0.114</v>
      </c>
      <c r="V110" s="158">
        <f>ROUND(E110*U110,2)</f>
        <v>0.68</v>
      </c>
      <c r="W110" s="158"/>
      <c r="X110" s="158" t="s">
        <v>133</v>
      </c>
      <c r="Y110" s="158" t="s">
        <v>134</v>
      </c>
      <c r="Z110" s="147"/>
      <c r="AA110" s="147"/>
      <c r="AB110" s="147"/>
      <c r="AC110" s="147"/>
      <c r="AD110" s="147"/>
      <c r="AE110" s="147"/>
      <c r="AF110" s="147"/>
      <c r="AG110" s="147" t="s">
        <v>135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3" t="s">
        <v>259</v>
      </c>
      <c r="D111" s="254"/>
      <c r="E111" s="254"/>
      <c r="F111" s="254"/>
      <c r="G111" s="254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137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0">
        <v>36</v>
      </c>
      <c r="B112" s="171" t="s">
        <v>260</v>
      </c>
      <c r="C112" s="187" t="s">
        <v>261</v>
      </c>
      <c r="D112" s="172" t="s">
        <v>209</v>
      </c>
      <c r="E112" s="173">
        <v>6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1.6000000000000001E-3</v>
      </c>
      <c r="O112" s="173">
        <f>ROUND(E112*N112,2)</f>
        <v>0.01</v>
      </c>
      <c r="P112" s="173">
        <v>0</v>
      </c>
      <c r="Q112" s="173">
        <f>ROUND(E112*P112,2)</f>
        <v>0</v>
      </c>
      <c r="R112" s="175" t="s">
        <v>258</v>
      </c>
      <c r="S112" s="175" t="s">
        <v>132</v>
      </c>
      <c r="T112" s="176" t="s">
        <v>132</v>
      </c>
      <c r="U112" s="158">
        <v>0.443</v>
      </c>
      <c r="V112" s="158">
        <f>ROUND(E112*U112,2)</f>
        <v>2.66</v>
      </c>
      <c r="W112" s="158"/>
      <c r="X112" s="158" t="s">
        <v>133</v>
      </c>
      <c r="Y112" s="158" t="s">
        <v>134</v>
      </c>
      <c r="Z112" s="147"/>
      <c r="AA112" s="147"/>
      <c r="AB112" s="147"/>
      <c r="AC112" s="147"/>
      <c r="AD112" s="147"/>
      <c r="AE112" s="147"/>
      <c r="AF112" s="147"/>
      <c r="AG112" s="147" t="s">
        <v>135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3" t="s">
        <v>262</v>
      </c>
      <c r="D113" s="254"/>
      <c r="E113" s="254"/>
      <c r="F113" s="254"/>
      <c r="G113" s="254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9">
        <v>37</v>
      </c>
      <c r="B114" s="180" t="s">
        <v>263</v>
      </c>
      <c r="C114" s="190" t="s">
        <v>264</v>
      </c>
      <c r="D114" s="181" t="s">
        <v>265</v>
      </c>
      <c r="E114" s="182">
        <v>2</v>
      </c>
      <c r="F114" s="183"/>
      <c r="G114" s="184">
        <f>ROUND(E114*F114,2)</f>
        <v>0</v>
      </c>
      <c r="H114" s="183"/>
      <c r="I114" s="184">
        <f>ROUND(E114*H114,2)</f>
        <v>0</v>
      </c>
      <c r="J114" s="183"/>
      <c r="K114" s="184">
        <f>ROUND(E114*J114,2)</f>
        <v>0</v>
      </c>
      <c r="L114" s="184">
        <v>21</v>
      </c>
      <c r="M114" s="184">
        <f>G114*(1+L114/100)</f>
        <v>0</v>
      </c>
      <c r="N114" s="182">
        <v>0</v>
      </c>
      <c r="O114" s="182">
        <f>ROUND(E114*N114,2)</f>
        <v>0</v>
      </c>
      <c r="P114" s="182">
        <v>2.0109999999999999E-2</v>
      </c>
      <c r="Q114" s="182">
        <f>ROUND(E114*P114,2)</f>
        <v>0.04</v>
      </c>
      <c r="R114" s="184" t="s">
        <v>258</v>
      </c>
      <c r="S114" s="184" t="s">
        <v>132</v>
      </c>
      <c r="T114" s="185" t="s">
        <v>132</v>
      </c>
      <c r="U114" s="158">
        <v>0.46500000000000002</v>
      </c>
      <c r="V114" s="158">
        <f>ROUND(E114*U114,2)</f>
        <v>0.93</v>
      </c>
      <c r="W114" s="158"/>
      <c r="X114" s="158" t="s">
        <v>133</v>
      </c>
      <c r="Y114" s="158" t="s">
        <v>134</v>
      </c>
      <c r="Z114" s="147"/>
      <c r="AA114" s="147"/>
      <c r="AB114" s="147"/>
      <c r="AC114" s="147"/>
      <c r="AD114" s="147"/>
      <c r="AE114" s="147"/>
      <c r="AF114" s="147"/>
      <c r="AG114" s="147" t="s">
        <v>203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9">
        <v>38</v>
      </c>
      <c r="B115" s="180" t="s">
        <v>266</v>
      </c>
      <c r="C115" s="190" t="s">
        <v>267</v>
      </c>
      <c r="D115" s="181" t="s">
        <v>265</v>
      </c>
      <c r="E115" s="182">
        <v>2</v>
      </c>
      <c r="F115" s="183"/>
      <c r="G115" s="184">
        <f>ROUND(E115*F115,2)</f>
        <v>0</v>
      </c>
      <c r="H115" s="183"/>
      <c r="I115" s="184">
        <f>ROUND(E115*H115,2)</f>
        <v>0</v>
      </c>
      <c r="J115" s="183"/>
      <c r="K115" s="184">
        <f>ROUND(E115*J115,2)</f>
        <v>0</v>
      </c>
      <c r="L115" s="184">
        <v>21</v>
      </c>
      <c r="M115" s="184">
        <f>G115*(1+L115/100)</f>
        <v>0</v>
      </c>
      <c r="N115" s="182">
        <v>2.5100000000000001E-3</v>
      </c>
      <c r="O115" s="182">
        <f>ROUND(E115*N115,2)</f>
        <v>0.01</v>
      </c>
      <c r="P115" s="182">
        <v>0</v>
      </c>
      <c r="Q115" s="182">
        <f>ROUND(E115*P115,2)</f>
        <v>0</v>
      </c>
      <c r="R115" s="184" t="s">
        <v>258</v>
      </c>
      <c r="S115" s="184" t="s">
        <v>132</v>
      </c>
      <c r="T115" s="185" t="s">
        <v>132</v>
      </c>
      <c r="U115" s="158">
        <v>0.71</v>
      </c>
      <c r="V115" s="158">
        <f>ROUND(E115*U115,2)</f>
        <v>1.42</v>
      </c>
      <c r="W115" s="158"/>
      <c r="X115" s="158" t="s">
        <v>133</v>
      </c>
      <c r="Y115" s="158" t="s">
        <v>134</v>
      </c>
      <c r="Z115" s="147"/>
      <c r="AA115" s="147"/>
      <c r="AB115" s="147"/>
      <c r="AC115" s="147"/>
      <c r="AD115" s="147"/>
      <c r="AE115" s="147"/>
      <c r="AF115" s="147"/>
      <c r="AG115" s="147" t="s">
        <v>203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0">
        <v>39</v>
      </c>
      <c r="B116" s="171" t="s">
        <v>268</v>
      </c>
      <c r="C116" s="187" t="s">
        <v>269</v>
      </c>
      <c r="D116" s="172" t="s">
        <v>265</v>
      </c>
      <c r="E116" s="173">
        <v>2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1E-4</v>
      </c>
      <c r="O116" s="173">
        <f>ROUND(E116*N116,2)</f>
        <v>0</v>
      </c>
      <c r="P116" s="173">
        <v>0</v>
      </c>
      <c r="Q116" s="173">
        <f>ROUND(E116*P116,2)</f>
        <v>0</v>
      </c>
      <c r="R116" s="175" t="s">
        <v>258</v>
      </c>
      <c r="S116" s="175" t="s">
        <v>132</v>
      </c>
      <c r="T116" s="176" t="s">
        <v>132</v>
      </c>
      <c r="U116" s="158">
        <v>0.02</v>
      </c>
      <c r="V116" s="158">
        <f>ROUND(E116*U116,2)</f>
        <v>0.04</v>
      </c>
      <c r="W116" s="158"/>
      <c r="X116" s="158" t="s">
        <v>133</v>
      </c>
      <c r="Y116" s="158" t="s">
        <v>134</v>
      </c>
      <c r="Z116" s="147"/>
      <c r="AA116" s="147"/>
      <c r="AB116" s="147"/>
      <c r="AC116" s="147"/>
      <c r="AD116" s="147"/>
      <c r="AE116" s="147"/>
      <c r="AF116" s="147"/>
      <c r="AG116" s="147" t="s">
        <v>203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>
        <v>40</v>
      </c>
      <c r="B117" s="155" t="s">
        <v>270</v>
      </c>
      <c r="C117" s="189" t="s">
        <v>271</v>
      </c>
      <c r="D117" s="156" t="s">
        <v>0</v>
      </c>
      <c r="E117" s="178"/>
      <c r="F117" s="159"/>
      <c r="G117" s="158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 t="s">
        <v>258</v>
      </c>
      <c r="S117" s="158" t="s">
        <v>132</v>
      </c>
      <c r="T117" s="158" t="s">
        <v>132</v>
      </c>
      <c r="U117" s="158">
        <v>0</v>
      </c>
      <c r="V117" s="158">
        <f>ROUND(E117*U117,2)</f>
        <v>0</v>
      </c>
      <c r="W117" s="158"/>
      <c r="X117" s="158" t="s">
        <v>197</v>
      </c>
      <c r="Y117" s="158" t="s">
        <v>134</v>
      </c>
      <c r="Z117" s="147"/>
      <c r="AA117" s="147"/>
      <c r="AB117" s="147"/>
      <c r="AC117" s="147"/>
      <c r="AD117" s="147"/>
      <c r="AE117" s="147"/>
      <c r="AF117" s="147"/>
      <c r="AG117" s="147" t="s">
        <v>198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1" t="s">
        <v>272</v>
      </c>
      <c r="D118" s="252"/>
      <c r="E118" s="252"/>
      <c r="F118" s="252"/>
      <c r="G118" s="252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137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3" t="s">
        <v>126</v>
      </c>
      <c r="B119" s="164" t="s">
        <v>82</v>
      </c>
      <c r="C119" s="186" t="s">
        <v>83</v>
      </c>
      <c r="D119" s="165"/>
      <c r="E119" s="166"/>
      <c r="F119" s="167"/>
      <c r="G119" s="167">
        <f>SUMIF(AG120:AG126,"&lt;&gt;NOR",G120:G126)</f>
        <v>0</v>
      </c>
      <c r="H119" s="167"/>
      <c r="I119" s="167">
        <f>SUM(I120:I126)</f>
        <v>0</v>
      </c>
      <c r="J119" s="167"/>
      <c r="K119" s="167">
        <f>SUM(K120:K126)</f>
        <v>0</v>
      </c>
      <c r="L119" s="167"/>
      <c r="M119" s="167">
        <f>SUM(M120:M126)</f>
        <v>0</v>
      </c>
      <c r="N119" s="166"/>
      <c r="O119" s="166">
        <f>SUM(O120:O126)</f>
        <v>0.59000000000000008</v>
      </c>
      <c r="P119" s="166"/>
      <c r="Q119" s="166">
        <f>SUM(Q120:Q126)</f>
        <v>0</v>
      </c>
      <c r="R119" s="167"/>
      <c r="S119" s="167"/>
      <c r="T119" s="168"/>
      <c r="U119" s="162"/>
      <c r="V119" s="162">
        <f>SUM(V120:V126)</f>
        <v>42.3</v>
      </c>
      <c r="W119" s="162"/>
      <c r="X119" s="162"/>
      <c r="Y119" s="162"/>
      <c r="AG119" t="s">
        <v>127</v>
      </c>
    </row>
    <row r="120" spans="1:60" ht="22.5" outlineLevel="1" x14ac:dyDescent="0.2">
      <c r="A120" s="179">
        <v>41</v>
      </c>
      <c r="B120" s="180" t="s">
        <v>273</v>
      </c>
      <c r="C120" s="190" t="s">
        <v>274</v>
      </c>
      <c r="D120" s="181" t="s">
        <v>265</v>
      </c>
      <c r="E120" s="182">
        <v>1</v>
      </c>
      <c r="F120" s="183"/>
      <c r="G120" s="184">
        <f>ROUND(E120*F120,2)</f>
        <v>0</v>
      </c>
      <c r="H120" s="183"/>
      <c r="I120" s="184">
        <f>ROUND(E120*H120,2)</f>
        <v>0</v>
      </c>
      <c r="J120" s="183"/>
      <c r="K120" s="184">
        <f>ROUND(E120*J120,2)</f>
        <v>0</v>
      </c>
      <c r="L120" s="184">
        <v>21</v>
      </c>
      <c r="M120" s="184">
        <f>G120*(1+L120/100)</f>
        <v>0</v>
      </c>
      <c r="N120" s="182">
        <v>0.14369000000000001</v>
      </c>
      <c r="O120" s="182">
        <f>ROUND(E120*N120,2)</f>
        <v>0.14000000000000001</v>
      </c>
      <c r="P120" s="182">
        <v>0</v>
      </c>
      <c r="Q120" s="182">
        <f>ROUND(E120*P120,2)</f>
        <v>0</v>
      </c>
      <c r="R120" s="184" t="s">
        <v>275</v>
      </c>
      <c r="S120" s="184" t="s">
        <v>132</v>
      </c>
      <c r="T120" s="185" t="s">
        <v>132</v>
      </c>
      <c r="U120" s="158">
        <v>30</v>
      </c>
      <c r="V120" s="158">
        <f>ROUND(E120*U120,2)</f>
        <v>30</v>
      </c>
      <c r="W120" s="158"/>
      <c r="X120" s="158" t="s">
        <v>133</v>
      </c>
      <c r="Y120" s="158" t="s">
        <v>134</v>
      </c>
      <c r="Z120" s="147"/>
      <c r="AA120" s="147"/>
      <c r="AB120" s="147"/>
      <c r="AC120" s="147"/>
      <c r="AD120" s="147"/>
      <c r="AE120" s="147"/>
      <c r="AF120" s="147"/>
      <c r="AG120" s="147" t="s">
        <v>135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0">
        <v>42</v>
      </c>
      <c r="B121" s="171" t="s">
        <v>276</v>
      </c>
      <c r="C121" s="187" t="s">
        <v>277</v>
      </c>
      <c r="D121" s="172" t="s">
        <v>130</v>
      </c>
      <c r="E121" s="173">
        <v>25.36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2.0000000000000002E-5</v>
      </c>
      <c r="O121" s="173">
        <f>ROUND(E121*N121,2)</f>
        <v>0</v>
      </c>
      <c r="P121" s="173">
        <v>0</v>
      </c>
      <c r="Q121" s="173">
        <f>ROUND(E121*P121,2)</f>
        <v>0</v>
      </c>
      <c r="R121" s="175" t="s">
        <v>275</v>
      </c>
      <c r="S121" s="175" t="s">
        <v>132</v>
      </c>
      <c r="T121" s="176" t="s">
        <v>132</v>
      </c>
      <c r="U121" s="158">
        <v>0.48499999999999999</v>
      </c>
      <c r="V121" s="158">
        <f>ROUND(E121*U121,2)</f>
        <v>12.3</v>
      </c>
      <c r="W121" s="158"/>
      <c r="X121" s="158" t="s">
        <v>133</v>
      </c>
      <c r="Y121" s="158" t="s">
        <v>134</v>
      </c>
      <c r="Z121" s="147"/>
      <c r="AA121" s="147"/>
      <c r="AB121" s="147"/>
      <c r="AC121" s="147"/>
      <c r="AD121" s="147"/>
      <c r="AE121" s="147"/>
      <c r="AF121" s="147"/>
      <c r="AG121" s="147" t="s">
        <v>135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8" t="s">
        <v>242</v>
      </c>
      <c r="D122" s="160"/>
      <c r="E122" s="161">
        <v>25.36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0">
        <v>43</v>
      </c>
      <c r="B123" s="171" t="s">
        <v>278</v>
      </c>
      <c r="C123" s="187" t="s">
        <v>279</v>
      </c>
      <c r="D123" s="172" t="s">
        <v>130</v>
      </c>
      <c r="E123" s="173">
        <v>30.431999999999999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1.47E-2</v>
      </c>
      <c r="O123" s="173">
        <f>ROUND(E123*N123,2)</f>
        <v>0.45</v>
      </c>
      <c r="P123" s="173">
        <v>0</v>
      </c>
      <c r="Q123" s="173">
        <f>ROUND(E123*P123,2)</f>
        <v>0</v>
      </c>
      <c r="R123" s="175" t="s">
        <v>229</v>
      </c>
      <c r="S123" s="175" t="s">
        <v>132</v>
      </c>
      <c r="T123" s="176" t="s">
        <v>132</v>
      </c>
      <c r="U123" s="158">
        <v>0</v>
      </c>
      <c r="V123" s="158">
        <f>ROUND(E123*U123,2)</f>
        <v>0</v>
      </c>
      <c r="W123" s="158"/>
      <c r="X123" s="158" t="s">
        <v>230</v>
      </c>
      <c r="Y123" s="158" t="s">
        <v>134</v>
      </c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8" t="s">
        <v>280</v>
      </c>
      <c r="D124" s="160"/>
      <c r="E124" s="161">
        <v>30.431999999999999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139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>
        <v>44</v>
      </c>
      <c r="B125" s="155" t="s">
        <v>281</v>
      </c>
      <c r="C125" s="189" t="s">
        <v>282</v>
      </c>
      <c r="D125" s="156" t="s">
        <v>0</v>
      </c>
      <c r="E125" s="178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 t="s">
        <v>275</v>
      </c>
      <c r="S125" s="158" t="s">
        <v>132</v>
      </c>
      <c r="T125" s="158" t="s">
        <v>132</v>
      </c>
      <c r="U125" s="158">
        <v>0</v>
      </c>
      <c r="V125" s="158">
        <f>ROUND(E125*U125,2)</f>
        <v>0</v>
      </c>
      <c r="W125" s="158"/>
      <c r="X125" s="158" t="s">
        <v>197</v>
      </c>
      <c r="Y125" s="158" t="s">
        <v>134</v>
      </c>
      <c r="Z125" s="147"/>
      <c r="AA125" s="147"/>
      <c r="AB125" s="147"/>
      <c r="AC125" s="147"/>
      <c r="AD125" s="147"/>
      <c r="AE125" s="147"/>
      <c r="AF125" s="147"/>
      <c r="AG125" s="147" t="s">
        <v>283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1" t="s">
        <v>238</v>
      </c>
      <c r="D126" s="252"/>
      <c r="E126" s="252"/>
      <c r="F126" s="252"/>
      <c r="G126" s="252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3" t="s">
        <v>126</v>
      </c>
      <c r="B127" s="164" t="s">
        <v>84</v>
      </c>
      <c r="C127" s="186" t="s">
        <v>85</v>
      </c>
      <c r="D127" s="165"/>
      <c r="E127" s="166"/>
      <c r="F127" s="167"/>
      <c r="G127" s="167">
        <f>SUMIF(AG128:AG129,"&lt;&gt;NOR",G128:G129)</f>
        <v>0</v>
      </c>
      <c r="H127" s="167"/>
      <c r="I127" s="167">
        <f>SUM(I128:I129)</f>
        <v>0</v>
      </c>
      <c r="J127" s="167"/>
      <c r="K127" s="167">
        <f>SUM(K128:K129)</f>
        <v>0</v>
      </c>
      <c r="L127" s="167"/>
      <c r="M127" s="167">
        <f>SUM(M128:M129)</f>
        <v>0</v>
      </c>
      <c r="N127" s="166"/>
      <c r="O127" s="166">
        <f>SUM(O128:O129)</f>
        <v>0</v>
      </c>
      <c r="P127" s="166"/>
      <c r="Q127" s="166">
        <f>SUM(Q128:Q129)</f>
        <v>0.15</v>
      </c>
      <c r="R127" s="167"/>
      <c r="S127" s="167"/>
      <c r="T127" s="168"/>
      <c r="U127" s="162"/>
      <c r="V127" s="162">
        <f>SUM(V128:V129)</f>
        <v>6.56</v>
      </c>
      <c r="W127" s="162"/>
      <c r="X127" s="162"/>
      <c r="Y127" s="162"/>
      <c r="AG127" t="s">
        <v>127</v>
      </c>
    </row>
    <row r="128" spans="1:60" outlineLevel="1" x14ac:dyDescent="0.2">
      <c r="A128" s="170">
        <v>45</v>
      </c>
      <c r="B128" s="171" t="s">
        <v>284</v>
      </c>
      <c r="C128" s="187" t="s">
        <v>285</v>
      </c>
      <c r="D128" s="172" t="s">
        <v>209</v>
      </c>
      <c r="E128" s="173">
        <v>63.4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</v>
      </c>
      <c r="O128" s="173">
        <f>ROUND(E128*N128,2)</f>
        <v>0</v>
      </c>
      <c r="P128" s="173">
        <v>2.3E-3</v>
      </c>
      <c r="Q128" s="173">
        <f>ROUND(E128*P128,2)</f>
        <v>0.15</v>
      </c>
      <c r="R128" s="175" t="s">
        <v>286</v>
      </c>
      <c r="S128" s="175" t="s">
        <v>132</v>
      </c>
      <c r="T128" s="176" t="s">
        <v>132</v>
      </c>
      <c r="U128" s="158">
        <v>0.10349999999999999</v>
      </c>
      <c r="V128" s="158">
        <f>ROUND(E128*U128,2)</f>
        <v>6.56</v>
      </c>
      <c r="W128" s="158"/>
      <c r="X128" s="158" t="s">
        <v>133</v>
      </c>
      <c r="Y128" s="158" t="s">
        <v>134</v>
      </c>
      <c r="Z128" s="147"/>
      <c r="AA128" s="147"/>
      <c r="AB128" s="147"/>
      <c r="AC128" s="147"/>
      <c r="AD128" s="147"/>
      <c r="AE128" s="147"/>
      <c r="AF128" s="147"/>
      <c r="AG128" s="147" t="s">
        <v>203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8" t="s">
        <v>211</v>
      </c>
      <c r="D129" s="160"/>
      <c r="E129" s="161">
        <v>63.4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139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126</v>
      </c>
      <c r="B130" s="164" t="s">
        <v>86</v>
      </c>
      <c r="C130" s="186" t="s">
        <v>87</v>
      </c>
      <c r="D130" s="165"/>
      <c r="E130" s="166"/>
      <c r="F130" s="167"/>
      <c r="G130" s="167">
        <f>SUMIF(AG131:AG131,"&lt;&gt;NOR",G131:G131)</f>
        <v>0</v>
      </c>
      <c r="H130" s="167"/>
      <c r="I130" s="167">
        <f>SUM(I131:I131)</f>
        <v>0</v>
      </c>
      <c r="J130" s="167"/>
      <c r="K130" s="167">
        <f>SUM(K131:K131)</f>
        <v>0</v>
      </c>
      <c r="L130" s="167"/>
      <c r="M130" s="167">
        <f>SUM(M131:M131)</f>
        <v>0</v>
      </c>
      <c r="N130" s="166"/>
      <c r="O130" s="166">
        <f>SUM(O131:O131)</f>
        <v>0</v>
      </c>
      <c r="P130" s="166"/>
      <c r="Q130" s="166">
        <f>SUM(Q131:Q131)</f>
        <v>0</v>
      </c>
      <c r="R130" s="167"/>
      <c r="S130" s="167"/>
      <c r="T130" s="168"/>
      <c r="U130" s="162"/>
      <c r="V130" s="162">
        <f>SUM(V131:V131)</f>
        <v>0</v>
      </c>
      <c r="W130" s="162"/>
      <c r="X130" s="162"/>
      <c r="Y130" s="162"/>
      <c r="AG130" t="s">
        <v>127</v>
      </c>
    </row>
    <row r="131" spans="1:60" outlineLevel="1" x14ac:dyDescent="0.2">
      <c r="A131" s="179">
        <v>46</v>
      </c>
      <c r="B131" s="180" t="s">
        <v>287</v>
      </c>
      <c r="C131" s="190" t="s">
        <v>288</v>
      </c>
      <c r="D131" s="181" t="s">
        <v>289</v>
      </c>
      <c r="E131" s="182">
        <v>4</v>
      </c>
      <c r="F131" s="183"/>
      <c r="G131" s="184">
        <f>ROUND(E131*F131,2)</f>
        <v>0</v>
      </c>
      <c r="H131" s="183"/>
      <c r="I131" s="184">
        <f>ROUND(E131*H131,2)</f>
        <v>0</v>
      </c>
      <c r="J131" s="183"/>
      <c r="K131" s="184">
        <f>ROUND(E131*J131,2)</f>
        <v>0</v>
      </c>
      <c r="L131" s="184">
        <v>21</v>
      </c>
      <c r="M131" s="184">
        <f>G131*(1+L131/100)</f>
        <v>0</v>
      </c>
      <c r="N131" s="182">
        <v>0</v>
      </c>
      <c r="O131" s="182">
        <f>ROUND(E131*N131,2)</f>
        <v>0</v>
      </c>
      <c r="P131" s="182">
        <v>0</v>
      </c>
      <c r="Q131" s="182">
        <f>ROUND(E131*P131,2)</f>
        <v>0</v>
      </c>
      <c r="R131" s="184"/>
      <c r="S131" s="184" t="s">
        <v>290</v>
      </c>
      <c r="T131" s="185" t="s">
        <v>291</v>
      </c>
      <c r="U131" s="158">
        <v>0</v>
      </c>
      <c r="V131" s="158">
        <f>ROUND(E131*U131,2)</f>
        <v>0</v>
      </c>
      <c r="W131" s="158"/>
      <c r="X131" s="158" t="s">
        <v>133</v>
      </c>
      <c r="Y131" s="158" t="s">
        <v>134</v>
      </c>
      <c r="Z131" s="147"/>
      <c r="AA131" s="147"/>
      <c r="AB131" s="147"/>
      <c r="AC131" s="147"/>
      <c r="AD131" s="147"/>
      <c r="AE131" s="147"/>
      <c r="AF131" s="147"/>
      <c r="AG131" s="147" t="s">
        <v>135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3" t="s">
        <v>126</v>
      </c>
      <c r="B132" s="164" t="s">
        <v>88</v>
      </c>
      <c r="C132" s="186" t="s">
        <v>89</v>
      </c>
      <c r="D132" s="165"/>
      <c r="E132" s="166"/>
      <c r="F132" s="167"/>
      <c r="G132" s="167">
        <f>SUMIF(AG133:AG137,"&lt;&gt;NOR",G133:G137)</f>
        <v>0</v>
      </c>
      <c r="H132" s="167"/>
      <c r="I132" s="167">
        <f>SUM(I133:I137)</f>
        <v>0</v>
      </c>
      <c r="J132" s="167"/>
      <c r="K132" s="167">
        <f>SUM(K133:K137)</f>
        <v>0</v>
      </c>
      <c r="L132" s="167"/>
      <c r="M132" s="167">
        <f>SUM(M133:M137)</f>
        <v>0</v>
      </c>
      <c r="N132" s="166"/>
      <c r="O132" s="166">
        <f>SUM(O133:O137)</f>
        <v>0</v>
      </c>
      <c r="P132" s="166"/>
      <c r="Q132" s="166">
        <f>SUM(Q133:Q137)</f>
        <v>0</v>
      </c>
      <c r="R132" s="167"/>
      <c r="S132" s="167"/>
      <c r="T132" s="168"/>
      <c r="U132" s="162"/>
      <c r="V132" s="162">
        <f>SUM(V133:V137)</f>
        <v>5.17</v>
      </c>
      <c r="W132" s="162"/>
      <c r="X132" s="162"/>
      <c r="Y132" s="162"/>
      <c r="AG132" t="s">
        <v>127</v>
      </c>
    </row>
    <row r="133" spans="1:60" ht="22.5" outlineLevel="1" x14ac:dyDescent="0.2">
      <c r="A133" s="170">
        <v>47</v>
      </c>
      <c r="B133" s="171" t="s">
        <v>292</v>
      </c>
      <c r="C133" s="187" t="s">
        <v>293</v>
      </c>
      <c r="D133" s="172" t="s">
        <v>130</v>
      </c>
      <c r="E133" s="173">
        <v>6.5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3">
        <v>4.0000000000000002E-4</v>
      </c>
      <c r="O133" s="173">
        <f>ROUND(E133*N133,2)</f>
        <v>0</v>
      </c>
      <c r="P133" s="173">
        <v>0</v>
      </c>
      <c r="Q133" s="173">
        <f>ROUND(E133*P133,2)</f>
        <v>0</v>
      </c>
      <c r="R133" s="175" t="s">
        <v>294</v>
      </c>
      <c r="S133" s="175" t="s">
        <v>132</v>
      </c>
      <c r="T133" s="176" t="s">
        <v>132</v>
      </c>
      <c r="U133" s="158">
        <v>0.30599999999999999</v>
      </c>
      <c r="V133" s="158">
        <f>ROUND(E133*U133,2)</f>
        <v>1.99</v>
      </c>
      <c r="W133" s="158"/>
      <c r="X133" s="158" t="s">
        <v>133</v>
      </c>
      <c r="Y133" s="158" t="s">
        <v>134</v>
      </c>
      <c r="Z133" s="147"/>
      <c r="AA133" s="147"/>
      <c r="AB133" s="147"/>
      <c r="AC133" s="147"/>
      <c r="AD133" s="147"/>
      <c r="AE133" s="147"/>
      <c r="AF133" s="147"/>
      <c r="AG133" s="147" t="s">
        <v>135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3" t="s">
        <v>295</v>
      </c>
      <c r="D134" s="254"/>
      <c r="E134" s="254"/>
      <c r="F134" s="254"/>
      <c r="G134" s="254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137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8" t="s">
        <v>296</v>
      </c>
      <c r="D135" s="160"/>
      <c r="E135" s="161">
        <v>6.5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139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0">
        <v>48</v>
      </c>
      <c r="B136" s="171" t="s">
        <v>297</v>
      </c>
      <c r="C136" s="187" t="s">
        <v>298</v>
      </c>
      <c r="D136" s="172" t="s">
        <v>130</v>
      </c>
      <c r="E136" s="173">
        <v>6.5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2.2000000000000001E-4</v>
      </c>
      <c r="O136" s="173">
        <f>ROUND(E136*N136,2)</f>
        <v>0</v>
      </c>
      <c r="P136" s="173">
        <v>0</v>
      </c>
      <c r="Q136" s="173">
        <f>ROUND(E136*P136,2)</f>
        <v>0</v>
      </c>
      <c r="R136" s="175" t="s">
        <v>294</v>
      </c>
      <c r="S136" s="175" t="s">
        <v>132</v>
      </c>
      <c r="T136" s="176" t="s">
        <v>132</v>
      </c>
      <c r="U136" s="158">
        <v>0.48899999999999999</v>
      </c>
      <c r="V136" s="158">
        <f>ROUND(E136*U136,2)</f>
        <v>3.18</v>
      </c>
      <c r="W136" s="158"/>
      <c r="X136" s="158" t="s">
        <v>133</v>
      </c>
      <c r="Y136" s="158" t="s">
        <v>134</v>
      </c>
      <c r="Z136" s="147"/>
      <c r="AA136" s="147"/>
      <c r="AB136" s="147"/>
      <c r="AC136" s="147"/>
      <c r="AD136" s="147"/>
      <c r="AE136" s="147"/>
      <c r="AF136" s="147"/>
      <c r="AG136" s="147" t="s">
        <v>135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8" t="s">
        <v>299</v>
      </c>
      <c r="D137" s="160"/>
      <c r="E137" s="161">
        <v>6.5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139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3" t="s">
        <v>126</v>
      </c>
      <c r="B138" s="164" t="s">
        <v>90</v>
      </c>
      <c r="C138" s="186" t="s">
        <v>91</v>
      </c>
      <c r="D138" s="165"/>
      <c r="E138" s="166"/>
      <c r="F138" s="167"/>
      <c r="G138" s="167">
        <f>SUMIF(AG139:AG144,"&lt;&gt;NOR",G139:G144)</f>
        <v>0</v>
      </c>
      <c r="H138" s="167"/>
      <c r="I138" s="167">
        <f>SUM(I139:I144)</f>
        <v>0</v>
      </c>
      <c r="J138" s="167"/>
      <c r="K138" s="167">
        <f>SUM(K139:K144)</f>
        <v>0</v>
      </c>
      <c r="L138" s="167"/>
      <c r="M138" s="167">
        <f>SUM(M139:M144)</f>
        <v>0</v>
      </c>
      <c r="N138" s="166"/>
      <c r="O138" s="166">
        <f>SUM(O139:O144)</f>
        <v>0.06</v>
      </c>
      <c r="P138" s="166"/>
      <c r="Q138" s="166">
        <f>SUM(Q139:Q144)</f>
        <v>0.19</v>
      </c>
      <c r="R138" s="167"/>
      <c r="S138" s="167"/>
      <c r="T138" s="168"/>
      <c r="U138" s="162"/>
      <c r="V138" s="162">
        <f>SUM(V139:V144)</f>
        <v>45.629999999999995</v>
      </c>
      <c r="W138" s="162"/>
      <c r="X138" s="162"/>
      <c r="Y138" s="162"/>
      <c r="AG138" t="s">
        <v>127</v>
      </c>
    </row>
    <row r="139" spans="1:60" outlineLevel="1" x14ac:dyDescent="0.2">
      <c r="A139" s="170">
        <v>49</v>
      </c>
      <c r="B139" s="171" t="s">
        <v>300</v>
      </c>
      <c r="C139" s="187" t="s">
        <v>301</v>
      </c>
      <c r="D139" s="172" t="s">
        <v>130</v>
      </c>
      <c r="E139" s="173">
        <v>213.095</v>
      </c>
      <c r="F139" s="174"/>
      <c r="G139" s="175">
        <f>ROUND(E139*F139,2)</f>
        <v>0</v>
      </c>
      <c r="H139" s="174"/>
      <c r="I139" s="175">
        <f>ROUND(E139*H139,2)</f>
        <v>0</v>
      </c>
      <c r="J139" s="174"/>
      <c r="K139" s="175">
        <f>ROUND(E139*J139,2)</f>
        <v>0</v>
      </c>
      <c r="L139" s="175">
        <v>21</v>
      </c>
      <c r="M139" s="175">
        <f>G139*(1+L139/100)</f>
        <v>0</v>
      </c>
      <c r="N139" s="173">
        <v>0</v>
      </c>
      <c r="O139" s="173">
        <f>ROUND(E139*N139,2)</f>
        <v>0</v>
      </c>
      <c r="P139" s="173">
        <v>8.9999999999999998E-4</v>
      </c>
      <c r="Q139" s="173">
        <f>ROUND(E139*P139,2)</f>
        <v>0.19</v>
      </c>
      <c r="R139" s="175" t="s">
        <v>302</v>
      </c>
      <c r="S139" s="175" t="s">
        <v>132</v>
      </c>
      <c r="T139" s="176" t="s">
        <v>132</v>
      </c>
      <c r="U139" s="158">
        <v>7.9750000000000001E-2</v>
      </c>
      <c r="V139" s="158">
        <f>ROUND(E139*U139,2)</f>
        <v>16.989999999999998</v>
      </c>
      <c r="W139" s="158"/>
      <c r="X139" s="158" t="s">
        <v>133</v>
      </c>
      <c r="Y139" s="158" t="s">
        <v>134</v>
      </c>
      <c r="Z139" s="147"/>
      <c r="AA139" s="147"/>
      <c r="AB139" s="147"/>
      <c r="AC139" s="147"/>
      <c r="AD139" s="147"/>
      <c r="AE139" s="147"/>
      <c r="AF139" s="147"/>
      <c r="AG139" s="147" t="s">
        <v>135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8" t="s">
        <v>138</v>
      </c>
      <c r="D140" s="160"/>
      <c r="E140" s="161">
        <v>213.095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139</v>
      </c>
      <c r="AH140" s="147">
        <v>5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33.75" outlineLevel="1" x14ac:dyDescent="0.2">
      <c r="A141" s="170">
        <v>50</v>
      </c>
      <c r="B141" s="171" t="s">
        <v>303</v>
      </c>
      <c r="C141" s="187" t="s">
        <v>304</v>
      </c>
      <c r="D141" s="172" t="s">
        <v>130</v>
      </c>
      <c r="E141" s="173">
        <v>213.095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1.2999999999999999E-4</v>
      </c>
      <c r="O141" s="173">
        <f>ROUND(E141*N141,2)</f>
        <v>0.03</v>
      </c>
      <c r="P141" s="173">
        <v>0</v>
      </c>
      <c r="Q141" s="173">
        <f>ROUND(E141*P141,2)</f>
        <v>0</v>
      </c>
      <c r="R141" s="175" t="s">
        <v>302</v>
      </c>
      <c r="S141" s="175" t="s">
        <v>132</v>
      </c>
      <c r="T141" s="176" t="s">
        <v>132</v>
      </c>
      <c r="U141" s="158">
        <v>3.2480000000000002E-2</v>
      </c>
      <c r="V141" s="158">
        <f>ROUND(E141*U141,2)</f>
        <v>6.92</v>
      </c>
      <c r="W141" s="158"/>
      <c r="X141" s="158" t="s">
        <v>133</v>
      </c>
      <c r="Y141" s="158" t="s">
        <v>134</v>
      </c>
      <c r="Z141" s="147"/>
      <c r="AA141" s="147"/>
      <c r="AB141" s="147"/>
      <c r="AC141" s="147"/>
      <c r="AD141" s="147"/>
      <c r="AE141" s="147"/>
      <c r="AF141" s="147"/>
      <c r="AG141" s="147" t="s">
        <v>135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8" t="s">
        <v>138</v>
      </c>
      <c r="D142" s="160"/>
      <c r="E142" s="161">
        <v>213.095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139</v>
      </c>
      <c r="AH142" s="147">
        <v>5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0">
        <v>51</v>
      </c>
      <c r="B143" s="171" t="s">
        <v>305</v>
      </c>
      <c r="C143" s="187" t="s">
        <v>306</v>
      </c>
      <c r="D143" s="172" t="s">
        <v>130</v>
      </c>
      <c r="E143" s="173">
        <v>213.095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1.4999999999999999E-4</v>
      </c>
      <c r="O143" s="173">
        <f>ROUND(E143*N143,2)</f>
        <v>0.03</v>
      </c>
      <c r="P143" s="173">
        <v>0</v>
      </c>
      <c r="Q143" s="173">
        <f>ROUND(E143*P143,2)</f>
        <v>0</v>
      </c>
      <c r="R143" s="175" t="s">
        <v>302</v>
      </c>
      <c r="S143" s="175" t="s">
        <v>132</v>
      </c>
      <c r="T143" s="176" t="s">
        <v>132</v>
      </c>
      <c r="U143" s="158">
        <v>0.10191</v>
      </c>
      <c r="V143" s="158">
        <f>ROUND(E143*U143,2)</f>
        <v>21.72</v>
      </c>
      <c r="W143" s="158"/>
      <c r="X143" s="158" t="s">
        <v>133</v>
      </c>
      <c r="Y143" s="158" t="s">
        <v>134</v>
      </c>
      <c r="Z143" s="147"/>
      <c r="AA143" s="147"/>
      <c r="AB143" s="147"/>
      <c r="AC143" s="147"/>
      <c r="AD143" s="147"/>
      <c r="AE143" s="147"/>
      <c r="AF143" s="147"/>
      <c r="AG143" s="147" t="s">
        <v>135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8" t="s">
        <v>138</v>
      </c>
      <c r="D144" s="160"/>
      <c r="E144" s="161">
        <v>213.095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139</v>
      </c>
      <c r="AH144" s="147">
        <v>5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x14ac:dyDescent="0.2">
      <c r="A145" s="163" t="s">
        <v>126</v>
      </c>
      <c r="B145" s="164" t="s">
        <v>92</v>
      </c>
      <c r="C145" s="186" t="s">
        <v>93</v>
      </c>
      <c r="D145" s="165"/>
      <c r="E145" s="166"/>
      <c r="F145" s="167"/>
      <c r="G145" s="167">
        <f>SUMIF(AG146:AG146,"&lt;&gt;NOR",G146:G146)</f>
        <v>0</v>
      </c>
      <c r="H145" s="167"/>
      <c r="I145" s="167">
        <f>SUM(I146:I146)</f>
        <v>0</v>
      </c>
      <c r="J145" s="167"/>
      <c r="K145" s="167">
        <f>SUM(K146:K146)</f>
        <v>0</v>
      </c>
      <c r="L145" s="167"/>
      <c r="M145" s="167">
        <f>SUM(M146:M146)</f>
        <v>0</v>
      </c>
      <c r="N145" s="166"/>
      <c r="O145" s="166">
        <f>SUM(O146:O146)</f>
        <v>0</v>
      </c>
      <c r="P145" s="166"/>
      <c r="Q145" s="166">
        <f>SUM(Q146:Q146)</f>
        <v>0</v>
      </c>
      <c r="R145" s="167"/>
      <c r="S145" s="167"/>
      <c r="T145" s="168"/>
      <c r="U145" s="162"/>
      <c r="V145" s="162">
        <f>SUM(V146:V146)</f>
        <v>0</v>
      </c>
      <c r="W145" s="162"/>
      <c r="X145" s="162"/>
      <c r="Y145" s="162"/>
      <c r="AG145" t="s">
        <v>127</v>
      </c>
    </row>
    <row r="146" spans="1:60" outlineLevel="1" x14ac:dyDescent="0.2">
      <c r="A146" s="179">
        <v>52</v>
      </c>
      <c r="B146" s="180" t="s">
        <v>307</v>
      </c>
      <c r="C146" s="190" t="s">
        <v>308</v>
      </c>
      <c r="D146" s="181" t="s">
        <v>309</v>
      </c>
      <c r="E146" s="182">
        <v>1</v>
      </c>
      <c r="F146" s="183"/>
      <c r="G146" s="184">
        <f>ROUND(E146*F146,2)</f>
        <v>0</v>
      </c>
      <c r="H146" s="183"/>
      <c r="I146" s="184">
        <f>ROUND(E146*H146,2)</f>
        <v>0</v>
      </c>
      <c r="J146" s="183"/>
      <c r="K146" s="184">
        <f>ROUND(E146*J146,2)</f>
        <v>0</v>
      </c>
      <c r="L146" s="184">
        <v>21</v>
      </c>
      <c r="M146" s="184">
        <f>G146*(1+L146/100)</f>
        <v>0</v>
      </c>
      <c r="N146" s="182">
        <v>0</v>
      </c>
      <c r="O146" s="182">
        <f>ROUND(E146*N146,2)</f>
        <v>0</v>
      </c>
      <c r="P146" s="182">
        <v>0</v>
      </c>
      <c r="Q146" s="182">
        <f>ROUND(E146*P146,2)</f>
        <v>0</v>
      </c>
      <c r="R146" s="184"/>
      <c r="S146" s="184" t="s">
        <v>290</v>
      </c>
      <c r="T146" s="185" t="s">
        <v>291</v>
      </c>
      <c r="U146" s="158">
        <v>0</v>
      </c>
      <c r="V146" s="158">
        <f>ROUND(E146*U146,2)</f>
        <v>0</v>
      </c>
      <c r="W146" s="158"/>
      <c r="X146" s="158" t="s">
        <v>133</v>
      </c>
      <c r="Y146" s="158" t="s">
        <v>134</v>
      </c>
      <c r="Z146" s="147"/>
      <c r="AA146" s="147"/>
      <c r="AB146" s="147"/>
      <c r="AC146" s="147"/>
      <c r="AD146" s="147"/>
      <c r="AE146" s="147"/>
      <c r="AF146" s="147"/>
      <c r="AG146" s="147" t="s">
        <v>310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x14ac:dyDescent="0.2">
      <c r="A147" s="163" t="s">
        <v>126</v>
      </c>
      <c r="B147" s="164" t="s">
        <v>94</v>
      </c>
      <c r="C147" s="186" t="s">
        <v>95</v>
      </c>
      <c r="D147" s="165"/>
      <c r="E147" s="166"/>
      <c r="F147" s="167"/>
      <c r="G147" s="167">
        <f>SUMIF(AG148:AG156,"&lt;&gt;NOR",G148:G156)</f>
        <v>0</v>
      </c>
      <c r="H147" s="167"/>
      <c r="I147" s="167">
        <f>SUM(I148:I156)</f>
        <v>0</v>
      </c>
      <c r="J147" s="167"/>
      <c r="K147" s="167">
        <f>SUM(K148:K156)</f>
        <v>0</v>
      </c>
      <c r="L147" s="167"/>
      <c r="M147" s="167">
        <f>SUM(M148:M156)</f>
        <v>0</v>
      </c>
      <c r="N147" s="166"/>
      <c r="O147" s="166">
        <f>SUM(O148:O156)</f>
        <v>0</v>
      </c>
      <c r="P147" s="166"/>
      <c r="Q147" s="166">
        <f>SUM(Q148:Q156)</f>
        <v>0</v>
      </c>
      <c r="R147" s="167"/>
      <c r="S147" s="167"/>
      <c r="T147" s="168"/>
      <c r="U147" s="162"/>
      <c r="V147" s="162">
        <f>SUM(V148:V156)</f>
        <v>15.729999999999997</v>
      </c>
      <c r="W147" s="162"/>
      <c r="X147" s="162"/>
      <c r="Y147" s="162"/>
      <c r="AG147" t="s">
        <v>127</v>
      </c>
    </row>
    <row r="148" spans="1:60" ht="22.5" outlineLevel="1" x14ac:dyDescent="0.2">
      <c r="A148" s="170">
        <v>53</v>
      </c>
      <c r="B148" s="171" t="s">
        <v>311</v>
      </c>
      <c r="C148" s="187" t="s">
        <v>312</v>
      </c>
      <c r="D148" s="172" t="s">
        <v>196</v>
      </c>
      <c r="E148" s="173">
        <v>6.6854399999999998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3">
        <v>0</v>
      </c>
      <c r="O148" s="173">
        <f>ROUND(E148*N148,2)</f>
        <v>0</v>
      </c>
      <c r="P148" s="173">
        <v>0</v>
      </c>
      <c r="Q148" s="173">
        <f>ROUND(E148*P148,2)</f>
        <v>0</v>
      </c>
      <c r="R148" s="175" t="s">
        <v>313</v>
      </c>
      <c r="S148" s="175" t="s">
        <v>132</v>
      </c>
      <c r="T148" s="176" t="s">
        <v>132</v>
      </c>
      <c r="U148" s="158">
        <v>0.64900000000000002</v>
      </c>
      <c r="V148" s="158">
        <f>ROUND(E148*U148,2)</f>
        <v>4.34</v>
      </c>
      <c r="W148" s="158"/>
      <c r="X148" s="158" t="s">
        <v>314</v>
      </c>
      <c r="Y148" s="158" t="s">
        <v>134</v>
      </c>
      <c r="Z148" s="147"/>
      <c r="AA148" s="147"/>
      <c r="AB148" s="147"/>
      <c r="AC148" s="147"/>
      <c r="AD148" s="147"/>
      <c r="AE148" s="147"/>
      <c r="AF148" s="147"/>
      <c r="AG148" s="147" t="s">
        <v>315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253" t="s">
        <v>316</v>
      </c>
      <c r="D149" s="254"/>
      <c r="E149" s="254"/>
      <c r="F149" s="254"/>
      <c r="G149" s="254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137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9">
        <v>54</v>
      </c>
      <c r="B150" s="180" t="s">
        <v>317</v>
      </c>
      <c r="C150" s="190" t="s">
        <v>318</v>
      </c>
      <c r="D150" s="181" t="s">
        <v>196</v>
      </c>
      <c r="E150" s="182">
        <v>6.6854399999999998</v>
      </c>
      <c r="F150" s="183"/>
      <c r="G150" s="184">
        <f t="shared" ref="G150:G155" si="0">ROUND(E150*F150,2)</f>
        <v>0</v>
      </c>
      <c r="H150" s="183"/>
      <c r="I150" s="184">
        <f t="shared" ref="I150:I155" si="1">ROUND(E150*H150,2)</f>
        <v>0</v>
      </c>
      <c r="J150" s="183"/>
      <c r="K150" s="184">
        <f t="shared" ref="K150:K155" si="2">ROUND(E150*J150,2)</f>
        <v>0</v>
      </c>
      <c r="L150" s="184">
        <v>21</v>
      </c>
      <c r="M150" s="184">
        <f t="shared" ref="M150:M155" si="3">G150*(1+L150/100)</f>
        <v>0</v>
      </c>
      <c r="N150" s="182">
        <v>0</v>
      </c>
      <c r="O150" s="182">
        <f t="shared" ref="O150:O155" si="4">ROUND(E150*N150,2)</f>
        <v>0</v>
      </c>
      <c r="P150" s="182">
        <v>0</v>
      </c>
      <c r="Q150" s="182">
        <f t="shared" ref="Q150:Q155" si="5">ROUND(E150*P150,2)</f>
        <v>0</v>
      </c>
      <c r="R150" s="184"/>
      <c r="S150" s="184" t="s">
        <v>132</v>
      </c>
      <c r="T150" s="185" t="s">
        <v>132</v>
      </c>
      <c r="U150" s="158">
        <v>0.26500000000000001</v>
      </c>
      <c r="V150" s="158">
        <f t="shared" ref="V150:V155" si="6">ROUND(E150*U150,2)</f>
        <v>1.77</v>
      </c>
      <c r="W150" s="158"/>
      <c r="X150" s="158" t="s">
        <v>314</v>
      </c>
      <c r="Y150" s="158" t="s">
        <v>134</v>
      </c>
      <c r="Z150" s="147"/>
      <c r="AA150" s="147"/>
      <c r="AB150" s="147"/>
      <c r="AC150" s="147"/>
      <c r="AD150" s="147"/>
      <c r="AE150" s="147"/>
      <c r="AF150" s="147"/>
      <c r="AG150" s="147" t="s">
        <v>315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9">
        <v>55</v>
      </c>
      <c r="B151" s="180" t="s">
        <v>319</v>
      </c>
      <c r="C151" s="190" t="s">
        <v>320</v>
      </c>
      <c r="D151" s="181" t="s">
        <v>196</v>
      </c>
      <c r="E151" s="182">
        <v>6.6854399999999998</v>
      </c>
      <c r="F151" s="183"/>
      <c r="G151" s="184">
        <f t="shared" si="0"/>
        <v>0</v>
      </c>
      <c r="H151" s="183"/>
      <c r="I151" s="184">
        <f t="shared" si="1"/>
        <v>0</v>
      </c>
      <c r="J151" s="183"/>
      <c r="K151" s="184">
        <f t="shared" si="2"/>
        <v>0</v>
      </c>
      <c r="L151" s="184">
        <v>21</v>
      </c>
      <c r="M151" s="184">
        <f t="shared" si="3"/>
        <v>0</v>
      </c>
      <c r="N151" s="182">
        <v>0</v>
      </c>
      <c r="O151" s="182">
        <f t="shared" si="4"/>
        <v>0</v>
      </c>
      <c r="P151" s="182">
        <v>0</v>
      </c>
      <c r="Q151" s="182">
        <f t="shared" si="5"/>
        <v>0</v>
      </c>
      <c r="R151" s="184" t="s">
        <v>192</v>
      </c>
      <c r="S151" s="184" t="s">
        <v>132</v>
      </c>
      <c r="T151" s="185" t="s">
        <v>132</v>
      </c>
      <c r="U151" s="158">
        <v>0.49</v>
      </c>
      <c r="V151" s="158">
        <f t="shared" si="6"/>
        <v>3.28</v>
      </c>
      <c r="W151" s="158"/>
      <c r="X151" s="158" t="s">
        <v>314</v>
      </c>
      <c r="Y151" s="158" t="s">
        <v>134</v>
      </c>
      <c r="Z151" s="147"/>
      <c r="AA151" s="147"/>
      <c r="AB151" s="147"/>
      <c r="AC151" s="147"/>
      <c r="AD151" s="147"/>
      <c r="AE151" s="147"/>
      <c r="AF151" s="147"/>
      <c r="AG151" s="147" t="s">
        <v>315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9">
        <v>56</v>
      </c>
      <c r="B152" s="180" t="s">
        <v>321</v>
      </c>
      <c r="C152" s="190" t="s">
        <v>322</v>
      </c>
      <c r="D152" s="181" t="s">
        <v>196</v>
      </c>
      <c r="E152" s="182">
        <v>93.596140000000005</v>
      </c>
      <c r="F152" s="183"/>
      <c r="G152" s="184">
        <f t="shared" si="0"/>
        <v>0</v>
      </c>
      <c r="H152" s="183"/>
      <c r="I152" s="184">
        <f t="shared" si="1"/>
        <v>0</v>
      </c>
      <c r="J152" s="183"/>
      <c r="K152" s="184">
        <f t="shared" si="2"/>
        <v>0</v>
      </c>
      <c r="L152" s="184">
        <v>21</v>
      </c>
      <c r="M152" s="184">
        <f t="shared" si="3"/>
        <v>0</v>
      </c>
      <c r="N152" s="182">
        <v>0</v>
      </c>
      <c r="O152" s="182">
        <f t="shared" si="4"/>
        <v>0</v>
      </c>
      <c r="P152" s="182">
        <v>0</v>
      </c>
      <c r="Q152" s="182">
        <f t="shared" si="5"/>
        <v>0</v>
      </c>
      <c r="R152" s="184" t="s">
        <v>192</v>
      </c>
      <c r="S152" s="184" t="s">
        <v>132</v>
      </c>
      <c r="T152" s="185" t="s">
        <v>132</v>
      </c>
      <c r="U152" s="158">
        <v>0</v>
      </c>
      <c r="V152" s="158">
        <f t="shared" si="6"/>
        <v>0</v>
      </c>
      <c r="W152" s="158"/>
      <c r="X152" s="158" t="s">
        <v>314</v>
      </c>
      <c r="Y152" s="158" t="s">
        <v>134</v>
      </c>
      <c r="Z152" s="147"/>
      <c r="AA152" s="147"/>
      <c r="AB152" s="147"/>
      <c r="AC152" s="147"/>
      <c r="AD152" s="147"/>
      <c r="AE152" s="147"/>
      <c r="AF152" s="147"/>
      <c r="AG152" s="147" t="s">
        <v>315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9">
        <v>57</v>
      </c>
      <c r="B153" s="180" t="s">
        <v>323</v>
      </c>
      <c r="C153" s="190" t="s">
        <v>324</v>
      </c>
      <c r="D153" s="181" t="s">
        <v>196</v>
      </c>
      <c r="E153" s="182">
        <v>6.6854399999999998</v>
      </c>
      <c r="F153" s="183"/>
      <c r="G153" s="184">
        <f t="shared" si="0"/>
        <v>0</v>
      </c>
      <c r="H153" s="183"/>
      <c r="I153" s="184">
        <f t="shared" si="1"/>
        <v>0</v>
      </c>
      <c r="J153" s="183"/>
      <c r="K153" s="184">
        <f t="shared" si="2"/>
        <v>0</v>
      </c>
      <c r="L153" s="184">
        <v>21</v>
      </c>
      <c r="M153" s="184">
        <f t="shared" si="3"/>
        <v>0</v>
      </c>
      <c r="N153" s="182">
        <v>0</v>
      </c>
      <c r="O153" s="182">
        <f t="shared" si="4"/>
        <v>0</v>
      </c>
      <c r="P153" s="182">
        <v>0</v>
      </c>
      <c r="Q153" s="182">
        <f t="shared" si="5"/>
        <v>0</v>
      </c>
      <c r="R153" s="184" t="s">
        <v>192</v>
      </c>
      <c r="S153" s="184" t="s">
        <v>132</v>
      </c>
      <c r="T153" s="185" t="s">
        <v>132</v>
      </c>
      <c r="U153" s="158">
        <v>0.94199999999999995</v>
      </c>
      <c r="V153" s="158">
        <f t="shared" si="6"/>
        <v>6.3</v>
      </c>
      <c r="W153" s="158"/>
      <c r="X153" s="158" t="s">
        <v>314</v>
      </c>
      <c r="Y153" s="158" t="s">
        <v>134</v>
      </c>
      <c r="Z153" s="147"/>
      <c r="AA153" s="147"/>
      <c r="AB153" s="147"/>
      <c r="AC153" s="147"/>
      <c r="AD153" s="147"/>
      <c r="AE153" s="147"/>
      <c r="AF153" s="147"/>
      <c r="AG153" s="147" t="s">
        <v>315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9">
        <v>58</v>
      </c>
      <c r="B154" s="180" t="s">
        <v>325</v>
      </c>
      <c r="C154" s="190" t="s">
        <v>326</v>
      </c>
      <c r="D154" s="181" t="s">
        <v>196</v>
      </c>
      <c r="E154" s="182">
        <v>6.6854399999999998</v>
      </c>
      <c r="F154" s="183"/>
      <c r="G154" s="184">
        <f t="shared" si="0"/>
        <v>0</v>
      </c>
      <c r="H154" s="183"/>
      <c r="I154" s="184">
        <f t="shared" si="1"/>
        <v>0</v>
      </c>
      <c r="J154" s="183"/>
      <c r="K154" s="184">
        <f t="shared" si="2"/>
        <v>0</v>
      </c>
      <c r="L154" s="184">
        <v>21</v>
      </c>
      <c r="M154" s="184">
        <f t="shared" si="3"/>
        <v>0</v>
      </c>
      <c r="N154" s="182">
        <v>0</v>
      </c>
      <c r="O154" s="182">
        <f t="shared" si="4"/>
        <v>0</v>
      </c>
      <c r="P154" s="182">
        <v>0</v>
      </c>
      <c r="Q154" s="182">
        <f t="shared" si="5"/>
        <v>0</v>
      </c>
      <c r="R154" s="184" t="s">
        <v>192</v>
      </c>
      <c r="S154" s="184" t="s">
        <v>132</v>
      </c>
      <c r="T154" s="185" t="s">
        <v>132</v>
      </c>
      <c r="U154" s="158">
        <v>0</v>
      </c>
      <c r="V154" s="158">
        <f t="shared" si="6"/>
        <v>0</v>
      </c>
      <c r="W154" s="158"/>
      <c r="X154" s="158" t="s">
        <v>314</v>
      </c>
      <c r="Y154" s="158" t="s">
        <v>134</v>
      </c>
      <c r="Z154" s="147"/>
      <c r="AA154" s="147"/>
      <c r="AB154" s="147"/>
      <c r="AC154" s="147"/>
      <c r="AD154" s="147"/>
      <c r="AE154" s="147"/>
      <c r="AF154" s="147"/>
      <c r="AG154" s="147" t="s">
        <v>315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0">
        <v>59</v>
      </c>
      <c r="B155" s="171" t="s">
        <v>327</v>
      </c>
      <c r="C155" s="187" t="s">
        <v>328</v>
      </c>
      <c r="D155" s="172" t="s">
        <v>196</v>
      </c>
      <c r="E155" s="173">
        <v>6.6854399999999998</v>
      </c>
      <c r="F155" s="174"/>
      <c r="G155" s="175">
        <f t="shared" si="0"/>
        <v>0</v>
      </c>
      <c r="H155" s="174"/>
      <c r="I155" s="175">
        <f t="shared" si="1"/>
        <v>0</v>
      </c>
      <c r="J155" s="174"/>
      <c r="K155" s="175">
        <f t="shared" si="2"/>
        <v>0</v>
      </c>
      <c r="L155" s="175">
        <v>21</v>
      </c>
      <c r="M155" s="175">
        <f t="shared" si="3"/>
        <v>0</v>
      </c>
      <c r="N155" s="173">
        <v>0</v>
      </c>
      <c r="O155" s="173">
        <f t="shared" si="4"/>
        <v>0</v>
      </c>
      <c r="P155" s="173">
        <v>0</v>
      </c>
      <c r="Q155" s="173">
        <f t="shared" si="5"/>
        <v>0</v>
      </c>
      <c r="R155" s="175" t="s">
        <v>329</v>
      </c>
      <c r="S155" s="175" t="s">
        <v>132</v>
      </c>
      <c r="T155" s="176" t="s">
        <v>132</v>
      </c>
      <c r="U155" s="158">
        <v>6.0000000000000001E-3</v>
      </c>
      <c r="V155" s="158">
        <f t="shared" si="6"/>
        <v>0.04</v>
      </c>
      <c r="W155" s="158"/>
      <c r="X155" s="158" t="s">
        <v>314</v>
      </c>
      <c r="Y155" s="158" t="s">
        <v>134</v>
      </c>
      <c r="Z155" s="147"/>
      <c r="AA155" s="147"/>
      <c r="AB155" s="147"/>
      <c r="AC155" s="147"/>
      <c r="AD155" s="147"/>
      <c r="AE155" s="147"/>
      <c r="AF155" s="147"/>
      <c r="AG155" s="147" t="s">
        <v>315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3" t="s">
        <v>330</v>
      </c>
      <c r="D156" s="254"/>
      <c r="E156" s="254"/>
      <c r="F156" s="254"/>
      <c r="G156" s="254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137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3" t="s">
        <v>126</v>
      </c>
      <c r="B157" s="164" t="s">
        <v>97</v>
      </c>
      <c r="C157" s="186" t="s">
        <v>27</v>
      </c>
      <c r="D157" s="165"/>
      <c r="E157" s="166"/>
      <c r="F157" s="167"/>
      <c r="G157" s="167">
        <f>SUMIF(AG158:AG159,"&lt;&gt;NOR",G158:G159)</f>
        <v>0</v>
      </c>
      <c r="H157" s="167"/>
      <c r="I157" s="167">
        <f>SUM(I158:I159)</f>
        <v>0</v>
      </c>
      <c r="J157" s="167"/>
      <c r="K157" s="167">
        <f>SUM(K158:K159)</f>
        <v>0</v>
      </c>
      <c r="L157" s="167"/>
      <c r="M157" s="167">
        <f>SUM(M158:M159)</f>
        <v>0</v>
      </c>
      <c r="N157" s="166"/>
      <c r="O157" s="166">
        <f>SUM(O158:O159)</f>
        <v>0</v>
      </c>
      <c r="P157" s="166"/>
      <c r="Q157" s="166">
        <f>SUM(Q158:Q159)</f>
        <v>0</v>
      </c>
      <c r="R157" s="167"/>
      <c r="S157" s="167"/>
      <c r="T157" s="168"/>
      <c r="U157" s="162"/>
      <c r="V157" s="162">
        <f>SUM(V158:V159)</f>
        <v>0</v>
      </c>
      <c r="W157" s="162"/>
      <c r="X157" s="162"/>
      <c r="Y157" s="162"/>
      <c r="AG157" t="s">
        <v>127</v>
      </c>
    </row>
    <row r="158" spans="1:60" outlineLevel="1" x14ac:dyDescent="0.2">
      <c r="A158" s="179">
        <v>60</v>
      </c>
      <c r="B158" s="180" t="s">
        <v>331</v>
      </c>
      <c r="C158" s="190" t="s">
        <v>332</v>
      </c>
      <c r="D158" s="181" t="s">
        <v>265</v>
      </c>
      <c r="E158" s="182">
        <v>1</v>
      </c>
      <c r="F158" s="183"/>
      <c r="G158" s="184">
        <f>ROUND(E158*F158,2)</f>
        <v>0</v>
      </c>
      <c r="H158" s="183"/>
      <c r="I158" s="184">
        <f>ROUND(E158*H158,2)</f>
        <v>0</v>
      </c>
      <c r="J158" s="183"/>
      <c r="K158" s="184">
        <f>ROUND(E158*J158,2)</f>
        <v>0</v>
      </c>
      <c r="L158" s="184">
        <v>21</v>
      </c>
      <c r="M158" s="184">
        <f>G158*(1+L158/100)</f>
        <v>0</v>
      </c>
      <c r="N158" s="182">
        <v>0</v>
      </c>
      <c r="O158" s="182">
        <f>ROUND(E158*N158,2)</f>
        <v>0</v>
      </c>
      <c r="P158" s="182">
        <v>0</v>
      </c>
      <c r="Q158" s="182">
        <f>ROUND(E158*P158,2)</f>
        <v>0</v>
      </c>
      <c r="R158" s="184"/>
      <c r="S158" s="184" t="s">
        <v>290</v>
      </c>
      <c r="T158" s="185" t="s">
        <v>291</v>
      </c>
      <c r="U158" s="158">
        <v>0</v>
      </c>
      <c r="V158" s="158">
        <f>ROUND(E158*U158,2)</f>
        <v>0</v>
      </c>
      <c r="W158" s="158"/>
      <c r="X158" s="158" t="s">
        <v>133</v>
      </c>
      <c r="Y158" s="158" t="s">
        <v>134</v>
      </c>
      <c r="Z158" s="147"/>
      <c r="AA158" s="147"/>
      <c r="AB158" s="147"/>
      <c r="AC158" s="147"/>
      <c r="AD158" s="147"/>
      <c r="AE158" s="147"/>
      <c r="AF158" s="147"/>
      <c r="AG158" s="147" t="s">
        <v>135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0">
        <v>61</v>
      </c>
      <c r="B159" s="171" t="s">
        <v>333</v>
      </c>
      <c r="C159" s="187" t="s">
        <v>334</v>
      </c>
      <c r="D159" s="172" t="s">
        <v>0</v>
      </c>
      <c r="E159" s="173">
        <v>1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</v>
      </c>
      <c r="O159" s="173">
        <f>ROUND(E159*N159,2)</f>
        <v>0</v>
      </c>
      <c r="P159" s="173">
        <v>0</v>
      </c>
      <c r="Q159" s="173">
        <f>ROUND(E159*P159,2)</f>
        <v>0</v>
      </c>
      <c r="R159" s="175"/>
      <c r="S159" s="175" t="s">
        <v>132</v>
      </c>
      <c r="T159" s="176" t="s">
        <v>291</v>
      </c>
      <c r="U159" s="158">
        <v>0</v>
      </c>
      <c r="V159" s="158">
        <f>ROUND(E159*U159,2)</f>
        <v>0</v>
      </c>
      <c r="W159" s="158"/>
      <c r="X159" s="158" t="s">
        <v>335</v>
      </c>
      <c r="Y159" s="158" t="s">
        <v>134</v>
      </c>
      <c r="Z159" s="147"/>
      <c r="AA159" s="147"/>
      <c r="AB159" s="147"/>
      <c r="AC159" s="147"/>
      <c r="AD159" s="147"/>
      <c r="AE159" s="147"/>
      <c r="AF159" s="147"/>
      <c r="AG159" s="147" t="s">
        <v>336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x14ac:dyDescent="0.2">
      <c r="A160" s="3"/>
      <c r="B160" s="4"/>
      <c r="C160" s="19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v>12</v>
      </c>
      <c r="AF160">
        <v>21</v>
      </c>
      <c r="AG160" t="s">
        <v>112</v>
      </c>
    </row>
    <row r="161" spans="1:33" x14ac:dyDescent="0.2">
      <c r="A161" s="150"/>
      <c r="B161" s="151" t="s">
        <v>29</v>
      </c>
      <c r="C161" s="192"/>
      <c r="D161" s="152"/>
      <c r="E161" s="153"/>
      <c r="F161" s="153"/>
      <c r="G161" s="169">
        <f>G8+G17+G41+G45+G54+G58+G61+G64+G98+G109+G119+G127+G130+G132+G138+G145+G147+G157</f>
        <v>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E161">
        <f>SUMIF(L7:L159,AE160,G7:G159)</f>
        <v>0</v>
      </c>
      <c r="AF161">
        <f>SUMIF(L7:L159,AF160,G7:G159)</f>
        <v>0</v>
      </c>
      <c r="AG161" t="s">
        <v>337</v>
      </c>
    </row>
    <row r="162" spans="1:33" x14ac:dyDescent="0.2">
      <c r="C162" s="193"/>
      <c r="D162" s="10"/>
      <c r="AG162" t="s">
        <v>338</v>
      </c>
    </row>
    <row r="163" spans="1:33" x14ac:dyDescent="0.2">
      <c r="D163" s="10"/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Wyy+m2gDaeYwAbBsk4Vd7gDeVNvDPxhunkvX5lHjqwkXadWzX2rPDHm1eQUxqD2ETfQ+aHbzR/jSg34Hax8g==" saltValue="dfZf2v/iHb3JZUt4GpHL5w==" spinCount="100000" sheet="1" formatRows="0"/>
  <mergeCells count="28">
    <mergeCell ref="C13:G13"/>
    <mergeCell ref="A1:G1"/>
    <mergeCell ref="C2:G2"/>
    <mergeCell ref="C3:G3"/>
    <mergeCell ref="C4:G4"/>
    <mergeCell ref="C10:G10"/>
    <mergeCell ref="C81:G81"/>
    <mergeCell ref="C19:G19"/>
    <mergeCell ref="C25:G25"/>
    <mergeCell ref="C28:G28"/>
    <mergeCell ref="C33:G33"/>
    <mergeCell ref="C43:G43"/>
    <mergeCell ref="C47:G47"/>
    <mergeCell ref="C50:G50"/>
    <mergeCell ref="C63:G63"/>
    <mergeCell ref="C71:G71"/>
    <mergeCell ref="C74:G74"/>
    <mergeCell ref="C77:G77"/>
    <mergeCell ref="C126:G126"/>
    <mergeCell ref="C134:G134"/>
    <mergeCell ref="C149:G149"/>
    <mergeCell ref="C156:G156"/>
    <mergeCell ref="C86:G86"/>
    <mergeCell ref="C97:G97"/>
    <mergeCell ref="C108:G108"/>
    <mergeCell ref="C111:G111"/>
    <mergeCell ref="C113:G113"/>
    <mergeCell ref="C118:G1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Maixner</cp:lastModifiedBy>
  <cp:lastPrinted>2019-03-19T12:27:02Z</cp:lastPrinted>
  <dcterms:created xsi:type="dcterms:W3CDTF">2009-04-08T07:15:50Z</dcterms:created>
  <dcterms:modified xsi:type="dcterms:W3CDTF">2024-11-29T09:15:54Z</dcterms:modified>
</cp:coreProperties>
</file>