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8.3_výzva_73_PRV_2024\Ing. Jozef Hanzel\VO\SP\"/>
    </mc:Choice>
  </mc:AlternateContent>
  <xr:revisionPtr revIDLastSave="0" documentId="13_ncr:1_{7E670781-52AD-45E2-B5BD-EC94E68A2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Zvážnica - protierózn..." sheetId="2" r:id="rId2"/>
    <sheet name="2 - Vsakovacie nádrže" sheetId="3" r:id="rId3"/>
    <sheet name="3 - Povrchové protierózne..." sheetId="4" r:id="rId4"/>
    <sheet name="4 - Odvodňovacia priekopa" sheetId="5" r:id="rId5"/>
    <sheet name="5 - Priepusty a odkaľovac..." sheetId="6" r:id="rId6"/>
  </sheets>
  <definedNames>
    <definedName name="_xlnm._FilterDatabase" localSheetId="1" hidden="1">'1 - Zvážnica - protierózn...'!$C$120:$K$154</definedName>
    <definedName name="_xlnm._FilterDatabase" localSheetId="2" hidden="1">'2 - Vsakovacie nádrže'!$C$117:$K$126</definedName>
    <definedName name="_xlnm._FilterDatabase" localSheetId="3" hidden="1">'3 - Povrchové protierózne...'!$C$117:$K$125</definedName>
    <definedName name="_xlnm._FilterDatabase" localSheetId="4" hidden="1">'4 - Odvodňovacia priekopa'!$C$117:$K$125</definedName>
    <definedName name="_xlnm._FilterDatabase" localSheetId="5" hidden="1">'5 - Priepusty a odkaľovac...'!$C$121:$K$178</definedName>
    <definedName name="_xlnm.Print_Titles" localSheetId="1">'1 - Zvážnica - protierózn...'!$120:$120</definedName>
    <definedName name="_xlnm.Print_Titles" localSheetId="2">'2 - Vsakovacie nádrže'!$117:$117</definedName>
    <definedName name="_xlnm.Print_Titles" localSheetId="3">'3 - Povrchové protierózne...'!$117:$117</definedName>
    <definedName name="_xlnm.Print_Titles" localSheetId="4">'4 - Odvodňovacia priekopa'!$117:$117</definedName>
    <definedName name="_xlnm.Print_Titles" localSheetId="5">'5 - Priepusty a odkaľovac...'!$121:$121</definedName>
    <definedName name="_xlnm.Print_Titles" localSheetId="0">'Rekapitulácia stavby'!$92:$92</definedName>
    <definedName name="_xlnm.Print_Area" localSheetId="1">'1 - Zvážnica - protierózn...'!$C$4:$J$76,'1 - Zvážnica - protierózn...'!$C$82:$J$102,'1 - Zvážnica - protierózn...'!$C$108:$J$154</definedName>
    <definedName name="_xlnm.Print_Area" localSheetId="2">'2 - Vsakovacie nádrže'!$C$4:$J$76,'2 - Vsakovacie nádrže'!$C$82:$J$99,'2 - Vsakovacie nádrže'!$C$105:$J$126</definedName>
    <definedName name="_xlnm.Print_Area" localSheetId="3">'3 - Povrchové protierózne...'!$C$4:$J$76,'3 - Povrchové protierózne...'!$C$82:$J$99,'3 - Povrchové protierózne...'!$C$105:$J$125</definedName>
    <definedName name="_xlnm.Print_Area" localSheetId="4">'4 - Odvodňovacia priekopa'!$C$4:$J$76,'4 - Odvodňovacia priekopa'!$C$82:$J$99,'4 - Odvodňovacia priekopa'!$C$105:$J$125</definedName>
    <definedName name="_xlnm.Print_Area" localSheetId="5">'5 - Priepusty a odkaľovac...'!$C$4:$J$76,'5 - Priepusty a odkaľovac...'!$C$82:$J$103,'5 - Priepusty a odkaľovac...'!$C$109:$J$178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55" i="6"/>
  <c r="BH155" i="6"/>
  <c r="BG155" i="6"/>
  <c r="BE155" i="6"/>
  <c r="T155" i="6"/>
  <c r="T154" i="6"/>
  <c r="R155" i="6"/>
  <c r="R154" i="6" s="1"/>
  <c r="P155" i="6"/>
  <c r="P154" i="6"/>
  <c r="BI151" i="6"/>
  <c r="BH151" i="6"/>
  <c r="BG151" i="6"/>
  <c r="BE151" i="6"/>
  <c r="T151" i="6"/>
  <c r="R151" i="6"/>
  <c r="P151" i="6"/>
  <c r="BI145" i="6"/>
  <c r="BH145" i="6"/>
  <c r="BG145" i="6"/>
  <c r="BE145" i="6"/>
  <c r="T145" i="6"/>
  <c r="R145" i="6"/>
  <c r="P145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3" i="6"/>
  <c r="BH133" i="6"/>
  <c r="BG133" i="6"/>
  <c r="BE133" i="6"/>
  <c r="T133" i="6"/>
  <c r="R133" i="6"/>
  <c r="P133" i="6"/>
  <c r="BI129" i="6"/>
  <c r="BH129" i="6"/>
  <c r="BG129" i="6"/>
  <c r="BE129" i="6"/>
  <c r="T129" i="6"/>
  <c r="R129" i="6"/>
  <c r="P129" i="6"/>
  <c r="BI125" i="6"/>
  <c r="BH125" i="6"/>
  <c r="BG125" i="6"/>
  <c r="BE125" i="6"/>
  <c r="T125" i="6"/>
  <c r="R125" i="6"/>
  <c r="P125" i="6"/>
  <c r="J119" i="6"/>
  <c r="J118" i="6"/>
  <c r="F116" i="6"/>
  <c r="E114" i="6"/>
  <c r="J92" i="6"/>
  <c r="J91" i="6"/>
  <c r="F89" i="6"/>
  <c r="E87" i="6"/>
  <c r="J18" i="6"/>
  <c r="E18" i="6"/>
  <c r="F119" i="6" s="1"/>
  <c r="J17" i="6"/>
  <c r="J15" i="6"/>
  <c r="E15" i="6"/>
  <c r="F118" i="6" s="1"/>
  <c r="J14" i="6"/>
  <c r="J12" i="6"/>
  <c r="J89" i="6" s="1"/>
  <c r="E7" i="6"/>
  <c r="E85" i="6"/>
  <c r="J37" i="5"/>
  <c r="J36" i="5"/>
  <c r="AY98" i="1"/>
  <c r="J35" i="5"/>
  <c r="AX98" i="1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1" i="5"/>
  <c r="BH121" i="5"/>
  <c r="BG121" i="5"/>
  <c r="BE121" i="5"/>
  <c r="T121" i="5"/>
  <c r="R121" i="5"/>
  <c r="P121" i="5"/>
  <c r="J115" i="5"/>
  <c r="J114" i="5"/>
  <c r="F112" i="5"/>
  <c r="E110" i="5"/>
  <c r="J92" i="5"/>
  <c r="J91" i="5"/>
  <c r="F89" i="5"/>
  <c r="E87" i="5"/>
  <c r="J18" i="5"/>
  <c r="E18" i="5"/>
  <c r="F115" i="5" s="1"/>
  <c r="J17" i="5"/>
  <c r="J15" i="5"/>
  <c r="E15" i="5"/>
  <c r="F114" i="5"/>
  <c r="J14" i="5"/>
  <c r="J12" i="5"/>
  <c r="J112" i="5" s="1"/>
  <c r="E7" i="5"/>
  <c r="E108" i="5" s="1"/>
  <c r="J37" i="4"/>
  <c r="J36" i="4"/>
  <c r="AY97" i="1"/>
  <c r="J35" i="4"/>
  <c r="AX97" i="1"/>
  <c r="BI125" i="4"/>
  <c r="BH125" i="4"/>
  <c r="BG125" i="4"/>
  <c r="BE125" i="4"/>
  <c r="T125" i="4"/>
  <c r="R125" i="4"/>
  <c r="P125" i="4"/>
  <c r="BI121" i="4"/>
  <c r="BH121" i="4"/>
  <c r="BG121" i="4"/>
  <c r="BE121" i="4"/>
  <c r="T121" i="4"/>
  <c r="R121" i="4"/>
  <c r="P121" i="4"/>
  <c r="J115" i="4"/>
  <c r="J114" i="4"/>
  <c r="F112" i="4"/>
  <c r="E110" i="4"/>
  <c r="J92" i="4"/>
  <c r="J91" i="4"/>
  <c r="F89" i="4"/>
  <c r="E87" i="4"/>
  <c r="J18" i="4"/>
  <c r="E18" i="4"/>
  <c r="F115" i="4" s="1"/>
  <c r="J17" i="4"/>
  <c r="J15" i="4"/>
  <c r="E15" i="4"/>
  <c r="F114" i="4"/>
  <c r="J14" i="4"/>
  <c r="J12" i="4"/>
  <c r="J89" i="4" s="1"/>
  <c r="E7" i="4"/>
  <c r="E85" i="4"/>
  <c r="J37" i="3"/>
  <c r="J36" i="3"/>
  <c r="AY96" i="1"/>
  <c r="J35" i="3"/>
  <c r="AX96" i="1" s="1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2" i="3"/>
  <c r="E110" i="3"/>
  <c r="J92" i="3"/>
  <c r="J91" i="3"/>
  <c r="F89" i="3"/>
  <c r="E87" i="3"/>
  <c r="J18" i="3"/>
  <c r="E18" i="3"/>
  <c r="F92" i="3"/>
  <c r="J17" i="3"/>
  <c r="J15" i="3"/>
  <c r="E15" i="3"/>
  <c r="F91" i="3" s="1"/>
  <c r="J14" i="3"/>
  <c r="J12" i="3"/>
  <c r="J112" i="3" s="1"/>
  <c r="E7" i="3"/>
  <c r="E85" i="3"/>
  <c r="J37" i="2"/>
  <c r="J36" i="2"/>
  <c r="AY95" i="1" s="1"/>
  <c r="J35" i="2"/>
  <c r="AX95" i="1" s="1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BI124" i="2"/>
  <c r="BH124" i="2"/>
  <c r="BG124" i="2"/>
  <c r="BE124" i="2"/>
  <c r="T124" i="2"/>
  <c r="R124" i="2"/>
  <c r="P124" i="2"/>
  <c r="J118" i="2"/>
  <c r="J117" i="2"/>
  <c r="F115" i="2"/>
  <c r="E113" i="2"/>
  <c r="J92" i="2"/>
  <c r="J91" i="2"/>
  <c r="F89" i="2"/>
  <c r="E87" i="2"/>
  <c r="J18" i="2"/>
  <c r="E18" i="2"/>
  <c r="F118" i="2" s="1"/>
  <c r="J17" i="2"/>
  <c r="J15" i="2"/>
  <c r="E15" i="2"/>
  <c r="F117" i="2"/>
  <c r="J14" i="2"/>
  <c r="J12" i="2"/>
  <c r="J115" i="2" s="1"/>
  <c r="E7" i="2"/>
  <c r="E111" i="2"/>
  <c r="L90" i="1"/>
  <c r="AM90" i="1"/>
  <c r="AM89" i="1"/>
  <c r="L89" i="1"/>
  <c r="AM87" i="1"/>
  <c r="L87" i="1"/>
  <c r="L85" i="1"/>
  <c r="L84" i="1"/>
  <c r="J149" i="2"/>
  <c r="BK151" i="2"/>
  <c r="BK124" i="2"/>
  <c r="BK134" i="2"/>
  <c r="J152" i="2"/>
  <c r="BK142" i="2"/>
  <c r="BK121" i="3"/>
  <c r="J126" i="3"/>
  <c r="J121" i="4"/>
  <c r="J125" i="5"/>
  <c r="J124" i="5"/>
  <c r="BK138" i="6"/>
  <c r="J138" i="6"/>
  <c r="J139" i="6"/>
  <c r="J169" i="6"/>
  <c r="BK137" i="6"/>
  <c r="BK167" i="6"/>
  <c r="J172" i="6"/>
  <c r="BK145" i="2"/>
  <c r="BK149" i="2"/>
  <c r="BK154" i="2"/>
  <c r="BK128" i="2"/>
  <c r="J151" i="2"/>
  <c r="J124" i="2"/>
  <c r="J121" i="3"/>
  <c r="BK125" i="4"/>
  <c r="BK125" i="5"/>
  <c r="J162" i="6"/>
  <c r="BK164" i="6"/>
  <c r="J133" i="6"/>
  <c r="J164" i="6"/>
  <c r="BK171" i="6"/>
  <c r="BK176" i="6"/>
  <c r="J137" i="6"/>
  <c r="J177" i="6"/>
  <c r="J153" i="2"/>
  <c r="AS94" i="1"/>
  <c r="J147" i="2"/>
  <c r="J135" i="2"/>
  <c r="BK124" i="3"/>
  <c r="J122" i="3"/>
  <c r="BK121" i="4"/>
  <c r="BK121" i="5"/>
  <c r="J165" i="6"/>
  <c r="J129" i="6"/>
  <c r="J163" i="6"/>
  <c r="J167" i="6"/>
  <c r="BK177" i="6"/>
  <c r="BK129" i="6"/>
  <c r="J176" i="6"/>
  <c r="J155" i="6"/>
  <c r="J142" i="2"/>
  <c r="BK152" i="2"/>
  <c r="J145" i="2"/>
  <c r="J132" i="2"/>
  <c r="J128" i="2"/>
  <c r="J123" i="3"/>
  <c r="BK122" i="3"/>
  <c r="J124" i="3"/>
  <c r="BK124" i="5"/>
  <c r="J121" i="5"/>
  <c r="J125" i="6"/>
  <c r="BK139" i="6"/>
  <c r="BK175" i="6"/>
  <c r="J175" i="6"/>
  <c r="J151" i="6"/>
  <c r="BK155" i="6"/>
  <c r="J178" i="6"/>
  <c r="BK163" i="6"/>
  <c r="J154" i="2"/>
  <c r="J134" i="2"/>
  <c r="BK147" i="2"/>
  <c r="BK135" i="2"/>
  <c r="BK153" i="2"/>
  <c r="BK132" i="2"/>
  <c r="BK126" i="3"/>
  <c r="BK123" i="3"/>
  <c r="J125" i="4"/>
  <c r="BK172" i="6"/>
  <c r="BK145" i="6"/>
  <c r="BK151" i="6"/>
  <c r="BK178" i="6"/>
  <c r="BK125" i="6"/>
  <c r="BK162" i="6"/>
  <c r="BK169" i="6"/>
  <c r="BK133" i="6"/>
  <c r="J171" i="6"/>
  <c r="BK165" i="6"/>
  <c r="J145" i="6"/>
  <c r="T123" i="2" l="1"/>
  <c r="BK146" i="2"/>
  <c r="J146" i="2" s="1"/>
  <c r="J100" i="2" s="1"/>
  <c r="P150" i="2"/>
  <c r="T120" i="3"/>
  <c r="T119" i="3" s="1"/>
  <c r="T118" i="3" s="1"/>
  <c r="R120" i="4"/>
  <c r="R119" i="4" s="1"/>
  <c r="R118" i="4" s="1"/>
  <c r="P120" i="5"/>
  <c r="P119" i="5"/>
  <c r="P118" i="5"/>
  <c r="AU98" i="1" s="1"/>
  <c r="R123" i="2"/>
  <c r="R141" i="2"/>
  <c r="BK150" i="2"/>
  <c r="J150" i="2" s="1"/>
  <c r="J101" i="2" s="1"/>
  <c r="P120" i="3"/>
  <c r="P119" i="3"/>
  <c r="P118" i="3" s="1"/>
  <c r="AU96" i="1" s="1"/>
  <c r="T120" i="4"/>
  <c r="T119" i="4" s="1"/>
  <c r="T118" i="4" s="1"/>
  <c r="BK120" i="5"/>
  <c r="J120" i="5"/>
  <c r="J98" i="5"/>
  <c r="T124" i="6"/>
  <c r="BK161" i="6"/>
  <c r="J161" i="6"/>
  <c r="J100" i="6" s="1"/>
  <c r="T161" i="6"/>
  <c r="P166" i="6"/>
  <c r="BK174" i="6"/>
  <c r="J174" i="6"/>
  <c r="J102" i="6" s="1"/>
  <c r="P123" i="2"/>
  <c r="T141" i="2"/>
  <c r="R150" i="2"/>
  <c r="P120" i="4"/>
  <c r="P119" i="4"/>
  <c r="P118" i="4"/>
  <c r="AU97" i="1"/>
  <c r="T120" i="5"/>
  <c r="T119" i="5"/>
  <c r="T118" i="5"/>
  <c r="BK124" i="6"/>
  <c r="R161" i="6"/>
  <c r="R166" i="6"/>
  <c r="P174" i="6"/>
  <c r="BK141" i="2"/>
  <c r="J141" i="2" s="1"/>
  <c r="J99" i="2" s="1"/>
  <c r="P146" i="2"/>
  <c r="T146" i="2"/>
  <c r="R120" i="3"/>
  <c r="R119" i="3"/>
  <c r="R118" i="3"/>
  <c r="P124" i="6"/>
  <c r="P123" i="6" s="1"/>
  <c r="P122" i="6" s="1"/>
  <c r="AU99" i="1" s="1"/>
  <c r="P161" i="6"/>
  <c r="T166" i="6"/>
  <c r="R174" i="6"/>
  <c r="BK123" i="2"/>
  <c r="BK122" i="2"/>
  <c r="J122" i="2" s="1"/>
  <c r="J97" i="2" s="1"/>
  <c r="P141" i="2"/>
  <c r="R146" i="2"/>
  <c r="T150" i="2"/>
  <c r="BK120" i="3"/>
  <c r="J120" i="3"/>
  <c r="J98" i="3"/>
  <c r="BK120" i="4"/>
  <c r="J120" i="4"/>
  <c r="J98" i="4"/>
  <c r="R120" i="5"/>
  <c r="R119" i="5" s="1"/>
  <c r="R118" i="5" s="1"/>
  <c r="R124" i="6"/>
  <c r="R123" i="6"/>
  <c r="R122" i="6" s="1"/>
  <c r="BK166" i="6"/>
  <c r="J166" i="6"/>
  <c r="J101" i="6" s="1"/>
  <c r="T174" i="6"/>
  <c r="J89" i="5"/>
  <c r="BK154" i="6"/>
  <c r="J154" i="6"/>
  <c r="J99" i="6" s="1"/>
  <c r="BF145" i="6"/>
  <c r="BF175" i="6"/>
  <c r="BK119" i="5"/>
  <c r="BK118" i="5" s="1"/>
  <c r="J118" i="5" s="1"/>
  <c r="J30" i="5" s="1"/>
  <c r="F91" i="6"/>
  <c r="E112" i="6"/>
  <c r="BF138" i="6"/>
  <c r="F92" i="6"/>
  <c r="J116" i="6"/>
  <c r="BF125" i="6"/>
  <c r="BF139" i="6"/>
  <c r="BF163" i="6"/>
  <c r="BF164" i="6"/>
  <c r="BF167" i="6"/>
  <c r="BF171" i="6"/>
  <c r="BF172" i="6"/>
  <c r="BF162" i="6"/>
  <c r="BF176" i="6"/>
  <c r="BF129" i="6"/>
  <c r="BF133" i="6"/>
  <c r="BF137" i="6"/>
  <c r="BF151" i="6"/>
  <c r="BF155" i="6"/>
  <c r="BF165" i="6"/>
  <c r="BF169" i="6"/>
  <c r="BF177" i="6"/>
  <c r="BF178" i="6"/>
  <c r="F92" i="5"/>
  <c r="BF124" i="5"/>
  <c r="BF125" i="5"/>
  <c r="E85" i="5"/>
  <c r="F91" i="5"/>
  <c r="BF121" i="5"/>
  <c r="F92" i="4"/>
  <c r="BF125" i="4"/>
  <c r="E108" i="4"/>
  <c r="J112" i="4"/>
  <c r="F91" i="4"/>
  <c r="BK119" i="3"/>
  <c r="J119" i="3"/>
  <c r="J97" i="3"/>
  <c r="BF121" i="4"/>
  <c r="J89" i="3"/>
  <c r="E108" i="3"/>
  <c r="F115" i="3"/>
  <c r="BF121" i="3"/>
  <c r="BF124" i="3"/>
  <c r="J123" i="2"/>
  <c r="J98" i="2" s="1"/>
  <c r="F114" i="3"/>
  <c r="BF122" i="3"/>
  <c r="BF123" i="3"/>
  <c r="BF126" i="3"/>
  <c r="J89" i="2"/>
  <c r="BF134" i="2"/>
  <c r="E85" i="2"/>
  <c r="F92" i="2"/>
  <c r="BF124" i="2"/>
  <c r="BF128" i="2"/>
  <c r="BF151" i="2"/>
  <c r="BF152" i="2"/>
  <c r="F91" i="2"/>
  <c r="BF135" i="2"/>
  <c r="BF145" i="2"/>
  <c r="BF149" i="2"/>
  <c r="BF153" i="2"/>
  <c r="BF132" i="2"/>
  <c r="BF142" i="2"/>
  <c r="BF147" i="2"/>
  <c r="BF154" i="2"/>
  <c r="F33" i="2"/>
  <c r="AZ95" i="1" s="1"/>
  <c r="F35" i="3"/>
  <c r="BB96" i="1"/>
  <c r="J33" i="3"/>
  <c r="AV96" i="1" s="1"/>
  <c r="F33" i="4"/>
  <c r="AZ97" i="1"/>
  <c r="F33" i="5"/>
  <c r="AZ98" i="1" s="1"/>
  <c r="F35" i="6"/>
  <c r="BB99" i="1"/>
  <c r="F37" i="6"/>
  <c r="BD99" i="1" s="1"/>
  <c r="J33" i="2"/>
  <c r="AV95" i="1"/>
  <c r="F36" i="2"/>
  <c r="BC95" i="1" s="1"/>
  <c r="F36" i="4"/>
  <c r="BC97" i="1" s="1"/>
  <c r="F37" i="5"/>
  <c r="BD98" i="1" s="1"/>
  <c r="F33" i="6"/>
  <c r="AZ99" i="1"/>
  <c r="F35" i="2"/>
  <c r="BB95" i="1"/>
  <c r="F37" i="3"/>
  <c r="BD96" i="1"/>
  <c r="F33" i="3"/>
  <c r="AZ96" i="1"/>
  <c r="F37" i="4"/>
  <c r="BD97" i="1"/>
  <c r="F35" i="4"/>
  <c r="BB97" i="1"/>
  <c r="F35" i="5"/>
  <c r="BB98" i="1"/>
  <c r="J33" i="6"/>
  <c r="AV99" i="1"/>
  <c r="F37" i="2"/>
  <c r="BD95" i="1"/>
  <c r="F36" i="3"/>
  <c r="BC96" i="1"/>
  <c r="J33" i="4"/>
  <c r="AV97" i="1"/>
  <c r="J33" i="5"/>
  <c r="AV98" i="1"/>
  <c r="F36" i="5"/>
  <c r="BC98" i="1"/>
  <c r="F36" i="6"/>
  <c r="BC99" i="1"/>
  <c r="BK121" i="2" l="1"/>
  <c r="J121" i="2" s="1"/>
  <c r="J96" i="2" s="1"/>
  <c r="BK123" i="6"/>
  <c r="BK122" i="6" s="1"/>
  <c r="J122" i="6" s="1"/>
  <c r="J30" i="6" s="1"/>
  <c r="AG99" i="1" s="1"/>
  <c r="P122" i="2"/>
  <c r="P121" i="2"/>
  <c r="AU95" i="1" s="1"/>
  <c r="AU94" i="1" s="1"/>
  <c r="R122" i="2"/>
  <c r="R121" i="2" s="1"/>
  <c r="T123" i="6"/>
  <c r="T122" i="6" s="1"/>
  <c r="T122" i="2"/>
  <c r="T121" i="2" s="1"/>
  <c r="J124" i="6"/>
  <c r="J98" i="6" s="1"/>
  <c r="BK119" i="4"/>
  <c r="J119" i="4" s="1"/>
  <c r="J97" i="4" s="1"/>
  <c r="AG98" i="1"/>
  <c r="J96" i="5"/>
  <c r="J119" i="5"/>
  <c r="J97" i="5"/>
  <c r="BK118" i="3"/>
  <c r="J118" i="3"/>
  <c r="J96" i="3" s="1"/>
  <c r="F34" i="6"/>
  <c r="BA99" i="1"/>
  <c r="F34" i="2"/>
  <c r="BA95" i="1"/>
  <c r="J34" i="3"/>
  <c r="AW96" i="1"/>
  <c r="AT96" i="1" s="1"/>
  <c r="J34" i="5"/>
  <c r="AW98" i="1" s="1"/>
  <c r="AT98" i="1" s="1"/>
  <c r="AN98" i="1" s="1"/>
  <c r="J34" i="6"/>
  <c r="AW99" i="1" s="1"/>
  <c r="AT99" i="1" s="1"/>
  <c r="J34" i="2"/>
  <c r="AW95" i="1" s="1"/>
  <c r="AT95" i="1" s="1"/>
  <c r="F34" i="4"/>
  <c r="BA97" i="1" s="1"/>
  <c r="F34" i="5"/>
  <c r="BA98" i="1"/>
  <c r="BC94" i="1"/>
  <c r="W32" i="1" s="1"/>
  <c r="AZ94" i="1"/>
  <c r="W29" i="1"/>
  <c r="J30" i="2"/>
  <c r="AG95" i="1" s="1"/>
  <c r="J34" i="4"/>
  <c r="AW97" i="1"/>
  <c r="AT97" i="1"/>
  <c r="BB94" i="1"/>
  <c r="W31" i="1" s="1"/>
  <c r="F34" i="3"/>
  <c r="BA96" i="1" s="1"/>
  <c r="BD94" i="1"/>
  <c r="W33" i="1" s="1"/>
  <c r="AN99" i="1" l="1"/>
  <c r="J96" i="6"/>
  <c r="J123" i="6"/>
  <c r="J97" i="6" s="1"/>
  <c r="BK118" i="4"/>
  <c r="J118" i="4" s="1"/>
  <c r="J96" i="4" s="1"/>
  <c r="J39" i="6"/>
  <c r="J39" i="5"/>
  <c r="AN95" i="1"/>
  <c r="J39" i="2"/>
  <c r="AV94" i="1"/>
  <c r="AK29" i="1" s="1"/>
  <c r="AY94" i="1"/>
  <c r="AX94" i="1"/>
  <c r="J30" i="3"/>
  <c r="AG96" i="1" s="1"/>
  <c r="BA94" i="1"/>
  <c r="W30" i="1"/>
  <c r="J39" i="3" l="1"/>
  <c r="AN96" i="1"/>
  <c r="J30" i="4"/>
  <c r="AG97" i="1"/>
  <c r="AG94" i="1"/>
  <c r="AK26" i="1"/>
  <c r="AW94" i="1"/>
  <c r="AK30" i="1" s="1"/>
  <c r="AK35" i="1" l="1"/>
  <c r="J39" i="4"/>
  <c r="AN97" i="1"/>
  <c r="AT94" i="1"/>
  <c r="AN94" i="1" l="1"/>
</calcChain>
</file>

<file path=xl/sharedStrings.xml><?xml version="1.0" encoding="utf-8"?>
<sst xmlns="http://schemas.openxmlformats.org/spreadsheetml/2006/main" count="1912" uniqueCount="303">
  <si>
    <t>Export Komplet</t>
  </si>
  <si>
    <t/>
  </si>
  <si>
    <t>2.0</t>
  </si>
  <si>
    <t>False</t>
  </si>
  <si>
    <t>{0f6e8cdb-292c-4400-9d96-6752ccec611d}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</si>
  <si>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</si>
  <si>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</si>
  <si>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</si>
  <si>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</si>
  <si>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</si>
  <si>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</si>
  <si>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</si>
  <si>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</si>
  <si>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0480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</si>
  <si>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</si>
  <si>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</si>
  <si>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Opatrenia na zlepšenie vodného hospodárstva v lesoch v k. ú. Turzovka na pozemkoch obhospodarovateľa Ing. Hanzel Jozef</t>
  </si>
  <si>
    <t>JKSO:</t>
  </si>
  <si>
    <t>KS:</t>
  </si>
  <si>
    <t>Miesto:</t>
  </si>
  <si>
    <t>k.ú. Turzovka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</si>
  <si>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</si>
  <si>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</si>
  <si>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</si>
  <si>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</si>
  <si>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</si>
  <si>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</si>
  <si>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</si>
  <si>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</si>
  <si>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 xml:space="preserve">Ing. arch. Stanislav Sýkora 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</si>
  <si>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</si>
  <si>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</si>
  <si>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</si>
  <si>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</si>
  <si>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</si>
  <si>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</si>
  <si>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</si>
  <si>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</si>
  <si>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</si>
  <si>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</si>
  <si>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</si>
  <si>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</si>
  <si>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</si>
  <si>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</si>
  <si>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</si>
  <si>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</si>
  <si>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</si>
  <si>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</si>
  <si>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</si>
  <si>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</si>
  <si>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</si>
  <si>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</si>
  <si>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</si>
  <si>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</si>
  <si>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</si>
  <si>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</si>
  <si>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</si>
  <si>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</si>
  <si>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</si>
  <si>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</si>
  <si>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</si>
  <si>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</si>
  <si>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</si>
  <si>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</si>
  <si>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</si>
  <si>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</si>
  <si>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</si>
  <si>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</si>
  <si>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</si>
  <si>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</si>
  <si>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</si>
  <si>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</si>
  <si>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</si>
  <si>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</si>
  <si>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</si>
  <si>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</si>
  <si>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</si>
  <si>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</si>
  <si>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</si>
  <si>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</si>
  <si>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</si>
  <si>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</si>
  <si>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{62f3da32-6b98-430a-8233-227afe2f9453}</t>
  </si>
  <si>
    <t>2</t>
  </si>
  <si>
    <t>Vsakovacie nádrže</t>
  </si>
  <si>
    <t>{a073b2f0-7eec-4f3a-bc32-4d1400faf5d2}</t>
  </si>
  <si>
    <t>3</t>
  </si>
  <si>
    <t>Povrchové protierózne úpravy</t>
  </si>
  <si>
    <t>{8d264897-104d-4d7b-835c-c5ed89ce9b6f}</t>
  </si>
  <si>
    <t>4</t>
  </si>
  <si>
    <t>Odvodňovacia priekopa</t>
  </si>
  <si>
    <t>{132a9232-f8ef-418b-97c0-7b445f2417b1}</t>
  </si>
  <si>
    <t>5</t>
  </si>
  <si>
    <t>Priepusty a odkaľovacie šachty</t>
  </si>
  <si>
    <t>{5c8bc457-cf82-4c61-a5b6-ed71e17b46da}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</si>
  <si>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</si>
  <si>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</si>
  <si>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</si>
  <si>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</si>
  <si>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</si>
  <si>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</si>
  <si>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</si>
  <si>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</si>
  <si>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</si>
  <si>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</si>
  <si>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</si>
  <si>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9 - Ostatné konštrukcie a práce</t>
  </si>
  <si>
    <t>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</si>
  <si>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</si>
  <si>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</si>
  <si>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</si>
  <si>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</si>
  <si>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</si>
  <si>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</si>
  <si>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</si>
  <si>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</si>
  <si>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</si>
  <si>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</si>
  <si>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</si>
  <si>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</si>
  <si>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</si>
  <si>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</si>
  <si>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</si>
  <si>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</si>
  <si>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</si>
  <si>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</si>
  <si>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</si>
  <si>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</si>
  <si>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-6361406</t>
  </si>
  <si>
    <t>VV</t>
  </si>
  <si>
    <t>betónová odrážka + štrkové lôžko</t>
  </si>
  <si>
    <t>5,00*0,40*0,50*18</t>
  </si>
  <si>
    <t>Súčet</t>
  </si>
  <si>
    <t>132301201.S</t>
  </si>
  <si>
    <t>Výkop ryhy šírky 600-2000mm hor 4 do 100 m3</t>
  </si>
  <si>
    <t>-696708288</t>
  </si>
  <si>
    <t>drevená odrážka</t>
  </si>
  <si>
    <t>750,00*0,90*0,30</t>
  </si>
  <si>
    <t>162201102.S</t>
  </si>
  <si>
    <t>Vodorovné premiestnenie výkopku z horniny 1-4 nad 20-50m</t>
  </si>
  <si>
    <t>2074747167</t>
  </si>
  <si>
    <t>18,00+202,50</t>
  </si>
  <si>
    <t>171203112.S</t>
  </si>
  <si>
    <t>Uloženie a hrubé rozhrnutie výkopku bez zhutnenia na svahu nad 1:5 do 1:2</t>
  </si>
  <si>
    <t>627464741</t>
  </si>
  <si>
    <t>182201101.S</t>
  </si>
  <si>
    <t>Svahovanie trvalých svahov v násype</t>
  </si>
  <si>
    <t>m2</t>
  </si>
  <si>
    <t>1948435712</t>
  </si>
  <si>
    <t>úprava povrchu 10m nad a pod zvážnicou</t>
  </si>
  <si>
    <t>3,00*(10,00+10,00)*150</t>
  </si>
  <si>
    <t>úprava povrchu 10m nad a pod lesnou cestou</t>
  </si>
  <si>
    <t>4,00*(10,00+10,00)*18</t>
  </si>
  <si>
    <t>Vodorovné konštrukcie</t>
  </si>
  <si>
    <t>6</t>
  </si>
  <si>
    <t>451572111.S</t>
  </si>
  <si>
    <t>Lôžko pod potrubie, stoky a drobné objekty, v otvorenom výkope z kameniva drobného ťaženého 0-4 mm</t>
  </si>
  <si>
    <t>1623552285</t>
  </si>
  <si>
    <t>osadenie betónovej odrážky</t>
  </si>
  <si>
    <t>90,00*0,40*0,20</t>
  </si>
  <si>
    <t>7</t>
  </si>
  <si>
    <t>467951220.S</t>
  </si>
  <si>
    <t>Prah drevený dvojitý z guľatiny priemer 200-290 mm</t>
  </si>
  <si>
    <t>m</t>
  </si>
  <si>
    <t>-1009233529</t>
  </si>
  <si>
    <t>9</t>
  </si>
  <si>
    <t>Ostatné konštrukcie a práce</t>
  </si>
  <si>
    <t>8</t>
  </si>
  <si>
    <t>935114420.S</t>
  </si>
  <si>
    <t>Osadenie odvodňovacieho betónového žľabu svetlej šírky 100-140 mm bez lôžka</t>
  </si>
  <si>
    <t>598086115</t>
  </si>
  <si>
    <t>5,00*18</t>
  </si>
  <si>
    <t>M</t>
  </si>
  <si>
    <t>592270022350.S</t>
  </si>
  <si>
    <t>Odvodňovacia betónová odrážka šxvxdl 400x300x5000mm</t>
  </si>
  <si>
    <t>ks</t>
  </si>
  <si>
    <t>-1686175478</t>
  </si>
  <si>
    <t>99</t>
  </si>
  <si>
    <t>Presun hmôt HSV</t>
  </si>
  <si>
    <t>10</t>
  </si>
  <si>
    <t>998312011.S</t>
  </si>
  <si>
    <t>Presun hmôt pre hydromeliorácie-sanácia územia akéhokoľvek rozsahu</t>
  </si>
  <si>
    <t>t</t>
  </si>
  <si>
    <t>525185526</t>
  </si>
  <si>
    <t>11</t>
  </si>
  <si>
    <t>998312094.S</t>
  </si>
  <si>
    <t>Príplatok k cene za zväčšený presun pre hydromeliorácie-sanácia územia nad vymedzenú najväčšiu dopravnú vzdialenosť do 1000 m</t>
  </si>
  <si>
    <t>-1732260935</t>
  </si>
  <si>
    <t>12</t>
  </si>
  <si>
    <t>998332011.S</t>
  </si>
  <si>
    <t>Presun hmôt pre úpravy vodných tokov a kanály dĺžky do 7000 m, hrádze ochranné, rybničné a ostatné</t>
  </si>
  <si>
    <t>1010059170</t>
  </si>
  <si>
    <t>13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</si>
  <si>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</si>
  <si>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</si>
  <si>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-1584077294</t>
  </si>
  <si>
    <t>2 - Vsakovacie nádrže</t>
  </si>
  <si>
    <t>131301101.S</t>
  </si>
  <si>
    <t>Výkop nezapaženej jamy v hornine 4, do 100 m3</t>
  </si>
  <si>
    <t>-1021610603</t>
  </si>
  <si>
    <t>-413682503</t>
  </si>
  <si>
    <t>1042481313</t>
  </si>
  <si>
    <t>182001123.S</t>
  </si>
  <si>
    <t>Plošná úprava terénu pri nerovnostiach terénu nad 100-150 mm na svahu nad 1:2-1:1</t>
  </si>
  <si>
    <t>2002554615</t>
  </si>
  <si>
    <t>24,00*185</t>
  </si>
  <si>
    <t>182101101.S</t>
  </si>
  <si>
    <t>Svahovanie trvalých svahov v zárezoch v hornine triedy 1-4</t>
  </si>
  <si>
    <t>431488703</t>
  </si>
  <si>
    <t>3 - Povrchové protierózne úpravy</t>
  </si>
  <si>
    <t>-677433680</t>
  </si>
  <si>
    <t>dlžka 97m, jama šxdlxhl 3x2x1 m, medzera medzi zásekmi 0,75 až 1,50m, počet zásekov 29</t>
  </si>
  <si>
    <t>3,00*2,00*1,00*31</t>
  </si>
  <si>
    <t>1366621661</t>
  </si>
  <si>
    <t>4 - Odvodňovacia priekopa</t>
  </si>
  <si>
    <t>-287118054</t>
  </si>
  <si>
    <t>výkop odvodňovacieho rigolu o dĺžke 326m, šírka priekopy 50cm a hľbka 50cm, celkový objem 57,05m3</t>
  </si>
  <si>
    <t>57,05</t>
  </si>
  <si>
    <t>-1548481502</t>
  </si>
  <si>
    <t>786562316</t>
  </si>
  <si>
    <t>5 - Priepusty a odkaľovacie šachty</t>
  </si>
  <si>
    <t xml:space="preserve">    8 - Rúrové vedenie</t>
  </si>
  <si>
    <t xml:space="preserve">    9 - Ostatné konštrukcie a práce-búranie</t>
  </si>
  <si>
    <t xml:space="preserve">    99 - Presun hmôt HSV</t>
  </si>
  <si>
    <t>-1857165003</t>
  </si>
  <si>
    <t>kalová jama</t>
  </si>
  <si>
    <t>2,32*2,32*1,09*6</t>
  </si>
  <si>
    <t>132201201.S</t>
  </si>
  <si>
    <t>Výkop ryhy šírky 600-2000mm horn.3 do 100m3</t>
  </si>
  <si>
    <t>-1154977985</t>
  </si>
  <si>
    <t>priepust</t>
  </si>
  <si>
    <t>6,00*0,80*0,80*6</t>
  </si>
  <si>
    <t>-1956051959</t>
  </si>
  <si>
    <t>"výkopy" 35,201+23,04</t>
  </si>
  <si>
    <t>"zásyp" -23,076</t>
  </si>
  <si>
    <t>166101101.S</t>
  </si>
  <si>
    <t>Prehodenie neuľahnutého výkopku z horniny 1 až 4</t>
  </si>
  <si>
    <t>2124725811</t>
  </si>
  <si>
    <t>559675123</t>
  </si>
  <si>
    <t>174101001.S</t>
  </si>
  <si>
    <t>Zásyp sypaninou so zhutnením jám, šachiet, rýh, zárezov alebo okolo objektov do 100 m3</t>
  </si>
  <si>
    <t>2133631715</t>
  </si>
  <si>
    <t>spätný obsyp rožšíreného výkopu pre kalovú jamu</t>
  </si>
  <si>
    <t>"výkop jamy" 35,201</t>
  </si>
  <si>
    <t>"odpočet lôžka" -1,72*1,72*0,10*6</t>
  </si>
  <si>
    <t>"odpočet kalovej jamy" -1,32*1,32*0,99*6</t>
  </si>
  <si>
    <t>175101102.S</t>
  </si>
  <si>
    <t>Obsyp potrubia sypaninou z vhodných hornín 1 až 4 s prehodením sypaniny</t>
  </si>
  <si>
    <t>-942319750</t>
  </si>
  <si>
    <t>obsyp potrubia výška obsypu 30cm na potrubie</t>
  </si>
  <si>
    <t>6,00*0,80*(0,30+0,40)*6</t>
  </si>
  <si>
    <t>odpočet potrubia</t>
  </si>
  <si>
    <t>-6,00*6*3,14*0,20*0,20</t>
  </si>
  <si>
    <t>583310000900.S</t>
  </si>
  <si>
    <t>Kamenivo ťažené hrubé frakcia 4-8 mm</t>
  </si>
  <si>
    <t>1656705403</t>
  </si>
  <si>
    <t>15,638*2,0</t>
  </si>
  <si>
    <t>31440025</t>
  </si>
  <si>
    <t>lôžko pod potrubie</t>
  </si>
  <si>
    <t>6,00*0,80*0,10*6</t>
  </si>
  <si>
    <t>lôžko pod šachtu odkaľovacej šachty</t>
  </si>
  <si>
    <t>1,72*1,72*0,10*6</t>
  </si>
  <si>
    <t>Rúrové vedenie</t>
  </si>
  <si>
    <t>894421111.S</t>
  </si>
  <si>
    <t>Zriadenie šachiet prefabrikovaných do 4t</t>
  </si>
  <si>
    <t>1662925503</t>
  </si>
  <si>
    <t>592240002650.S</t>
  </si>
  <si>
    <t>Betónová kalová jama, vnútorný rozmer šxdl 1000x1000 mm, hr.160 mm, hmotnosť 1,8t</t>
  </si>
  <si>
    <t>478578101</t>
  </si>
  <si>
    <t>899204111.S</t>
  </si>
  <si>
    <t>Osadenie liatinovej mreže vrátane rámu a koša na bahno hmotnosti jednotlivo nad 150 kg</t>
  </si>
  <si>
    <t>-1711923683</t>
  </si>
  <si>
    <t>553240004400.S</t>
  </si>
  <si>
    <t>Poklop oceľový mrežový rozmer 1000x1000 mm, kotvenie</t>
  </si>
  <si>
    <t>-1260831673</t>
  </si>
  <si>
    <t>Ostatné konštrukcie a práce-búranie</t>
  </si>
  <si>
    <t>14</t>
  </si>
  <si>
    <t>919441211.S</t>
  </si>
  <si>
    <t>Čelo priepustu z muriva z lomového kameňa z rúr DN 300 až DN 500</t>
  </si>
  <si>
    <t>-711431631</t>
  </si>
  <si>
    <t>"kamenný nához na vzdušnej strane cesty" 6</t>
  </si>
  <si>
    <t>15</t>
  </si>
  <si>
    <t>919541112.S</t>
  </si>
  <si>
    <t>Zhotovenie priepustu alebo zjazdu z rúr plastových HDPE ryhovaných hrdlových alebo spojkových DN 400</t>
  </si>
  <si>
    <t>-1550929924</t>
  </si>
  <si>
    <t>6,00*6</t>
  </si>
  <si>
    <t>16</t>
  </si>
  <si>
    <t>286140013800.S</t>
  </si>
  <si>
    <t>Rúra PP s hrdlom vrátane tesnenia SN 8, DN 400 dĺ. 6 m korugovaná pre gravitačnú kanalizáciu</t>
  </si>
  <si>
    <t>-1757834050</t>
  </si>
  <si>
    <t>17</t>
  </si>
  <si>
    <t>971056023.S</t>
  </si>
  <si>
    <t>Jadrové vrty diamantovými korunkami do D 400 mm do stien - železobetónových -0,00301t</t>
  </si>
  <si>
    <t>cm</t>
  </si>
  <si>
    <t>-1337068370</t>
  </si>
  <si>
    <t>16*6</t>
  </si>
  <si>
    <t>18</t>
  </si>
  <si>
    <t>1648662934</t>
  </si>
  <si>
    <t>19</t>
  </si>
  <si>
    <t>430338445</t>
  </si>
  <si>
    <t>-1835760642</t>
  </si>
  <si>
    <t>21</t>
  </si>
  <si>
    <t>-599695782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</si>
</sst>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I13" sqref="AI13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1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2" t="s">
        <v>13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R5" s="19"/>
      <c r="BE5" s="209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14" t="s">
        <v>16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R6" s="19"/>
      <c r="BE6" s="210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0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/>
      <c r="AR8" s="19"/>
      <c r="BE8" s="210"/>
      <c r="BS8" s="16" t="s">
        <v>6</v>
      </c>
    </row>
    <row r="9" spans="1:74" ht="14.45" customHeight="1">
      <c r="B9" s="19"/>
      <c r="AR9" s="19"/>
      <c r="BE9" s="210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10"/>
      <c r="BS10" s="16" t="s">
        <v>6</v>
      </c>
    </row>
    <row r="11" spans="1:74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10"/>
      <c r="BS11" s="16" t="s">
        <v>6</v>
      </c>
    </row>
    <row r="12" spans="1:74" ht="6.95" customHeight="1">
      <c r="B12" s="19"/>
      <c r="AR12" s="19"/>
      <c r="BE12" s="210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10"/>
      <c r="BS13" s="16" t="s">
        <v>6</v>
      </c>
    </row>
    <row r="14" spans="1:74" ht="12.75">
      <c r="B14" s="19"/>
      <c r="E14" s="215" t="s">
        <v>27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6" t="s">
        <v>25</v>
      </c>
      <c r="AN14" s="28" t="s">
        <v>27</v>
      </c>
      <c r="AR14" s="19"/>
      <c r="BE14" s="210"/>
      <c r="BS14" s="16" t="s">
        <v>6</v>
      </c>
    </row>
    <row r="15" spans="1:74" ht="6.95" customHeight="1">
      <c r="B15" s="19"/>
      <c r="AR15" s="19"/>
      <c r="BE15" s="210"/>
      <c r="BS15" s="16" t="s">
        <v>3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10"/>
      <c r="BS16" s="16" t="s">
        <v>3</v>
      </c>
    </row>
    <row r="17" spans="2:7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10"/>
      <c r="BS17" s="16" t="s">
        <v>30</v>
      </c>
    </row>
    <row r="18" spans="2:71" ht="6.95" customHeight="1">
      <c r="B18" s="19"/>
      <c r="AR18" s="19"/>
      <c r="BE18" s="210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10"/>
      <c r="BS19" s="16" t="s">
        <v>6</v>
      </c>
    </row>
    <row r="20" spans="2:71" ht="18.399999999999999" customHeight="1">
      <c r="B20" s="19"/>
      <c r="E20" s="24" t="s">
        <v>32</v>
      </c>
      <c r="AK20" s="26" t="s">
        <v>25</v>
      </c>
      <c r="AN20" s="24" t="s">
        <v>1</v>
      </c>
      <c r="AR20" s="19"/>
      <c r="BE20" s="210"/>
      <c r="BS20" s="16" t="s">
        <v>30</v>
      </c>
    </row>
    <row r="21" spans="2:71" ht="6.95" customHeight="1">
      <c r="B21" s="19"/>
      <c r="AR21" s="19"/>
      <c r="BE21" s="210"/>
    </row>
    <row r="22" spans="2:71" ht="12" customHeight="1">
      <c r="B22" s="19"/>
      <c r="D22" s="26" t="s">
        <v>33</v>
      </c>
      <c r="AR22" s="19"/>
      <c r="BE22" s="210"/>
    </row>
    <row r="23" spans="2:71" ht="16.5" customHeight="1">
      <c r="B23" s="19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9"/>
      <c r="BE23" s="210"/>
    </row>
    <row r="24" spans="2:71" ht="6.95" customHeight="1">
      <c r="B24" s="19"/>
      <c r="AR24" s="19"/>
      <c r="BE24" s="21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0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8">
        <f>ROUND(AG94,2)</f>
        <v>0</v>
      </c>
      <c r="AL26" s="219"/>
      <c r="AM26" s="219"/>
      <c r="AN26" s="219"/>
      <c r="AO26" s="219"/>
      <c r="AR26" s="31"/>
      <c r="BE26" s="210"/>
    </row>
    <row r="27" spans="2:71" s="1" customFormat="1" ht="6.95" customHeight="1">
      <c r="B27" s="31"/>
      <c r="AR27" s="31"/>
      <c r="BE27" s="210"/>
    </row>
    <row r="28" spans="2:71" s="1" customFormat="1" ht="12.75">
      <c r="B28" s="31"/>
      <c r="L28" s="220" t="s">
        <v>35</v>
      </c>
      <c r="M28" s="220"/>
      <c r="N28" s="220"/>
      <c r="O28" s="220"/>
      <c r="P28" s="220"/>
      <c r="W28" s="220" t="s">
        <v>36</v>
      </c>
      <c r="X28" s="220"/>
      <c r="Y28" s="220"/>
      <c r="Z28" s="220"/>
      <c r="AA28" s="220"/>
      <c r="AB28" s="220"/>
      <c r="AC28" s="220"/>
      <c r="AD28" s="220"/>
      <c r="AE28" s="220"/>
      <c r="AK28" s="220" t="s">
        <v>37</v>
      </c>
      <c r="AL28" s="220"/>
      <c r="AM28" s="220"/>
      <c r="AN28" s="220"/>
      <c r="AO28" s="220"/>
      <c r="AR28" s="31"/>
      <c r="BE28" s="210"/>
    </row>
    <row r="29" spans="2:71" s="2" customFormat="1" ht="14.45" customHeight="1">
      <c r="B29" s="35"/>
      <c r="D29" s="26" t="s">
        <v>38</v>
      </c>
      <c r="F29" s="36" t="s">
        <v>39</v>
      </c>
      <c r="L29" s="223">
        <v>0.2</v>
      </c>
      <c r="M29" s="222"/>
      <c r="N29" s="222"/>
      <c r="O29" s="222"/>
      <c r="P29" s="222"/>
      <c r="Q29" s="37"/>
      <c r="R29" s="37"/>
      <c r="S29" s="37"/>
      <c r="T29" s="37"/>
      <c r="U29" s="37"/>
      <c r="V29" s="37"/>
      <c r="W29" s="221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F29" s="37"/>
      <c r="AG29" s="37"/>
      <c r="AH29" s="37"/>
      <c r="AI29" s="37"/>
      <c r="AJ29" s="37"/>
      <c r="AK29" s="221">
        <f>ROUND(AV94, 2)</f>
        <v>0</v>
      </c>
      <c r="AL29" s="222"/>
      <c r="AM29" s="222"/>
      <c r="AN29" s="222"/>
      <c r="AO29" s="222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1"/>
    </row>
    <row r="30" spans="2:71" s="2" customFormat="1" ht="14.45" customHeight="1">
      <c r="B30" s="35"/>
      <c r="F30" s="36" t="s">
        <v>40</v>
      </c>
      <c r="L30" s="223">
        <v>0.2</v>
      </c>
      <c r="M30" s="222"/>
      <c r="N30" s="222"/>
      <c r="O30" s="222"/>
      <c r="P30" s="222"/>
      <c r="Q30" s="37"/>
      <c r="R30" s="37"/>
      <c r="S30" s="37"/>
      <c r="T30" s="37"/>
      <c r="U30" s="37"/>
      <c r="V30" s="37"/>
      <c r="W30" s="221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F30" s="37"/>
      <c r="AG30" s="37"/>
      <c r="AH30" s="37"/>
      <c r="AI30" s="37"/>
      <c r="AJ30" s="37"/>
      <c r="AK30" s="221">
        <f>ROUND(AW94, 2)</f>
        <v>0</v>
      </c>
      <c r="AL30" s="222"/>
      <c r="AM30" s="222"/>
      <c r="AN30" s="222"/>
      <c r="AO30" s="222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1"/>
    </row>
    <row r="31" spans="2:71" s="2" customFormat="1" ht="14.45" hidden="1" customHeight="1">
      <c r="B31" s="35"/>
      <c r="F31" s="26" t="s">
        <v>41</v>
      </c>
      <c r="L31" s="224">
        <v>0.2</v>
      </c>
      <c r="M31" s="225"/>
      <c r="N31" s="225"/>
      <c r="O31" s="225"/>
      <c r="P31" s="225"/>
      <c r="W31" s="226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6">
        <v>0</v>
      </c>
      <c r="AL31" s="225"/>
      <c r="AM31" s="225"/>
      <c r="AN31" s="225"/>
      <c r="AO31" s="225"/>
      <c r="AR31" s="35"/>
      <c r="BE31" s="211"/>
    </row>
    <row r="32" spans="2:71" s="2" customFormat="1" ht="14.45" hidden="1" customHeight="1">
      <c r="B32" s="35"/>
      <c r="F32" s="26" t="s">
        <v>42</v>
      </c>
      <c r="L32" s="224">
        <v>0.2</v>
      </c>
      <c r="M32" s="225"/>
      <c r="N32" s="225"/>
      <c r="O32" s="225"/>
      <c r="P32" s="225"/>
      <c r="W32" s="226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6">
        <v>0</v>
      </c>
      <c r="AL32" s="225"/>
      <c r="AM32" s="225"/>
      <c r="AN32" s="225"/>
      <c r="AO32" s="225"/>
      <c r="AR32" s="35"/>
      <c r="BE32" s="211"/>
    </row>
    <row r="33" spans="2:57" s="2" customFormat="1" ht="14.45" hidden="1" customHeight="1">
      <c r="B33" s="35"/>
      <c r="F33" s="36" t="s">
        <v>43</v>
      </c>
      <c r="L33" s="223">
        <v>0</v>
      </c>
      <c r="M33" s="222"/>
      <c r="N33" s="222"/>
      <c r="O33" s="222"/>
      <c r="P33" s="222"/>
      <c r="Q33" s="37"/>
      <c r="R33" s="37"/>
      <c r="S33" s="37"/>
      <c r="T33" s="37"/>
      <c r="U33" s="37"/>
      <c r="V33" s="37"/>
      <c r="W33" s="221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F33" s="37"/>
      <c r="AG33" s="37"/>
      <c r="AH33" s="37"/>
      <c r="AI33" s="37"/>
      <c r="AJ33" s="37"/>
      <c r="AK33" s="221">
        <v>0</v>
      </c>
      <c r="AL33" s="222"/>
      <c r="AM33" s="222"/>
      <c r="AN33" s="222"/>
      <c r="AO33" s="222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1"/>
    </row>
    <row r="34" spans="2:57" s="1" customFormat="1" ht="6.95" customHeight="1">
      <c r="B34" s="31"/>
      <c r="AR34" s="31"/>
      <c r="BE34" s="210"/>
    </row>
    <row r="35" spans="2:57" s="1" customFormat="1" ht="25.9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0" t="s">
        <v>46</v>
      </c>
      <c r="Y35" s="228"/>
      <c r="Z35" s="228"/>
      <c r="AA35" s="228"/>
      <c r="AB35" s="228"/>
      <c r="AC35" s="41"/>
      <c r="AD35" s="41"/>
      <c r="AE35" s="41"/>
      <c r="AF35" s="41"/>
      <c r="AG35" s="41"/>
      <c r="AH35" s="41"/>
      <c r="AI35" s="41"/>
      <c r="AJ35" s="41"/>
      <c r="AK35" s="227">
        <f>SUM(AK26:AK33)</f>
        <v>0</v>
      </c>
      <c r="AL35" s="228"/>
      <c r="AM35" s="228"/>
      <c r="AN35" s="228"/>
      <c r="AO35" s="229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53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0480</v>
      </c>
      <c r="AR84" s="50"/>
    </row>
    <row r="85" spans="1:91" s="4" customFormat="1" ht="36.950000000000003" customHeight="1">
      <c r="B85" s="51"/>
      <c r="C85" s="52" t="s">
        <v>15</v>
      </c>
      <c r="L85" s="190" t="str">
        <f>K6</f>
        <v>Opatrenia na zlepšenie vodného hospodárstva v lesoch v k. ú. Turzovka na pozemkoch obhospodarovateľa Ing. Hanzel Jozef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k.ú. Turzovka</v>
      </c>
      <c r="AI87" s="26" t="s">
        <v>21</v>
      </c>
      <c r="AM87" s="192" t="str">
        <f>IF(AN8= "","",AN8)</f>
        <v/>
      </c>
      <c r="AN87" s="192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22</v>
      </c>
      <c r="L89" s="3" t="str">
        <f>IF(E11= "","",E11)</f>
        <v xml:space="preserve"> </v>
      </c>
      <c r="AI89" s="26" t="s">
        <v>28</v>
      </c>
      <c r="AM89" s="193" t="str">
        <f>IF(E17="","",E17)</f>
        <v xml:space="preserve">Ing. arch. Stanislav Sýkora </v>
      </c>
      <c r="AN89" s="194"/>
      <c r="AO89" s="194"/>
      <c r="AP89" s="194"/>
      <c r="AR89" s="31"/>
      <c r="AS89" s="195" t="s">
        <v>54</v>
      </c>
      <c r="AT89" s="19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193" t="str">
        <f>IF(E20="","",E20)</f>
        <v>Stanislav Hlubina</v>
      </c>
      <c r="AN90" s="194"/>
      <c r="AO90" s="194"/>
      <c r="AP90" s="194"/>
      <c r="AR90" s="31"/>
      <c r="AS90" s="197"/>
      <c r="AT90" s="198"/>
      <c r="BD90" s="58"/>
    </row>
    <row r="91" spans="1:91" s="1" customFormat="1" ht="10.9" customHeight="1">
      <c r="B91" s="31"/>
      <c r="AR91" s="31"/>
      <c r="AS91" s="197"/>
      <c r="AT91" s="198"/>
      <c r="BD91" s="58"/>
    </row>
    <row r="92" spans="1:91" s="1" customFormat="1" ht="29.25" customHeight="1">
      <c r="B92" s="31"/>
      <c r="C92" s="199" t="s">
        <v>55</v>
      </c>
      <c r="D92" s="200"/>
      <c r="E92" s="200"/>
      <c r="F92" s="200"/>
      <c r="G92" s="200"/>
      <c r="H92" s="59"/>
      <c r="I92" s="202" t="s">
        <v>56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1" t="s">
        <v>57</v>
      </c>
      <c r="AH92" s="200"/>
      <c r="AI92" s="200"/>
      <c r="AJ92" s="200"/>
      <c r="AK92" s="200"/>
      <c r="AL92" s="200"/>
      <c r="AM92" s="200"/>
      <c r="AN92" s="202" t="s">
        <v>58</v>
      </c>
      <c r="AO92" s="200"/>
      <c r="AP92" s="203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7">
        <f>ROUND(SUM(AG95:AG99),2)</f>
        <v>0</v>
      </c>
      <c r="AH94" s="207"/>
      <c r="AI94" s="207"/>
      <c r="AJ94" s="207"/>
      <c r="AK94" s="207"/>
      <c r="AL94" s="207"/>
      <c r="AM94" s="207"/>
      <c r="AN94" s="208">
        <f t="shared" ref="AN94:AN99" si="0">SUM(AG94,AT94)</f>
        <v>0</v>
      </c>
      <c r="AO94" s="208"/>
      <c r="AP94" s="208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6" customFormat="1" ht="16.5" customHeight="1">
      <c r="A95" s="76" t="s">
        <v>78</v>
      </c>
      <c r="B95" s="77"/>
      <c r="C95" s="78"/>
      <c r="D95" s="204" t="s">
        <v>79</v>
      </c>
      <c r="E95" s="204"/>
      <c r="F95" s="204"/>
      <c r="G95" s="204"/>
      <c r="H95" s="204"/>
      <c r="I95" s="79"/>
      <c r="J95" s="204" t="s">
        <v>80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5">
        <f>'1 - Zvážnica - protierózn...'!J30</f>
        <v>0</v>
      </c>
      <c r="AH95" s="206"/>
      <c r="AI95" s="206"/>
      <c r="AJ95" s="206"/>
      <c r="AK95" s="206"/>
      <c r="AL95" s="206"/>
      <c r="AM95" s="206"/>
      <c r="AN95" s="205">
        <f t="shared" si="0"/>
        <v>0</v>
      </c>
      <c r="AO95" s="206"/>
      <c r="AP95" s="206"/>
      <c r="AQ95" s="80" t="s">
        <v>81</v>
      </c>
      <c r="AR95" s="77"/>
      <c r="AS95" s="81">
        <v>0</v>
      </c>
      <c r="AT95" s="82">
        <f t="shared" si="1"/>
        <v>0</v>
      </c>
      <c r="AU95" s="83">
        <f>'1 - Zvážnica - protierózn...'!P121</f>
        <v>0</v>
      </c>
      <c r="AV95" s="82">
        <f>'1 - Zvážnica - protierózn...'!J33</f>
        <v>0</v>
      </c>
      <c r="AW95" s="82">
        <f>'1 - Zvážnica - protierózn...'!J34</f>
        <v>0</v>
      </c>
      <c r="AX95" s="82">
        <f>'1 - Zvážnica - protierózn...'!J35</f>
        <v>0</v>
      </c>
      <c r="AY95" s="82">
        <f>'1 - Zvážnica - protierózn...'!J36</f>
        <v>0</v>
      </c>
      <c r="AZ95" s="82">
        <f>'1 - Zvážnica - protierózn...'!F33</f>
        <v>0</v>
      </c>
      <c r="BA95" s="82">
        <f>'1 - Zvážnica - protierózn...'!F34</f>
        <v>0</v>
      </c>
      <c r="BB95" s="82">
        <f>'1 - Zvážnica - protierózn...'!F35</f>
        <v>0</v>
      </c>
      <c r="BC95" s="82">
        <f>'1 - Zvážnica - protierózn...'!F36</f>
        <v>0</v>
      </c>
      <c r="BD95" s="84">
        <f>'1 - Zvážnica - protierózn...'!F37</f>
        <v>0</v>
      </c>
      <c r="BT95" s="85" t="s">
        <v>79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6" customFormat="1" ht="16.5" customHeight="1">
      <c r="A96" s="76" t="s">
        <v>78</v>
      </c>
      <c r="B96" s="77"/>
      <c r="C96" s="78"/>
      <c r="D96" s="204" t="s">
        <v>83</v>
      </c>
      <c r="E96" s="204"/>
      <c r="F96" s="204"/>
      <c r="G96" s="204"/>
      <c r="H96" s="204"/>
      <c r="I96" s="79"/>
      <c r="J96" s="204" t="s">
        <v>84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5">
        <f>'2 - Vsakovacie nádrže'!J30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0" t="s">
        <v>81</v>
      </c>
      <c r="AR96" s="77"/>
      <c r="AS96" s="81">
        <v>0</v>
      </c>
      <c r="AT96" s="82">
        <f t="shared" si="1"/>
        <v>0</v>
      </c>
      <c r="AU96" s="83">
        <f>'2 - Vsakovacie nádrže'!P118</f>
        <v>0</v>
      </c>
      <c r="AV96" s="82">
        <f>'2 - Vsakovacie nádrže'!J33</f>
        <v>0</v>
      </c>
      <c r="AW96" s="82">
        <f>'2 - Vsakovacie nádrže'!J34</f>
        <v>0</v>
      </c>
      <c r="AX96" s="82">
        <f>'2 - Vsakovacie nádrže'!J35</f>
        <v>0</v>
      </c>
      <c r="AY96" s="82">
        <f>'2 - Vsakovacie nádrže'!J36</f>
        <v>0</v>
      </c>
      <c r="AZ96" s="82">
        <f>'2 - Vsakovacie nádrže'!F33</f>
        <v>0</v>
      </c>
      <c r="BA96" s="82">
        <f>'2 - Vsakovacie nádrže'!F34</f>
        <v>0</v>
      </c>
      <c r="BB96" s="82">
        <f>'2 - Vsakovacie nádrže'!F35</f>
        <v>0</v>
      </c>
      <c r="BC96" s="82">
        <f>'2 - Vsakovacie nádrže'!F36</f>
        <v>0</v>
      </c>
      <c r="BD96" s="84">
        <f>'2 - Vsakovacie nádrže'!F37</f>
        <v>0</v>
      </c>
      <c r="BT96" s="85" t="s">
        <v>79</v>
      </c>
      <c r="BV96" s="85" t="s">
        <v>76</v>
      </c>
      <c r="BW96" s="85" t="s">
        <v>85</v>
      </c>
      <c r="BX96" s="85" t="s">
        <v>4</v>
      </c>
      <c r="CL96" s="85" t="s">
        <v>1</v>
      </c>
      <c r="CM96" s="85" t="s">
        <v>74</v>
      </c>
    </row>
    <row r="97" spans="1:91" s="6" customFormat="1" ht="16.5" customHeight="1">
      <c r="A97" s="76" t="s">
        <v>78</v>
      </c>
      <c r="B97" s="77"/>
      <c r="C97" s="78"/>
      <c r="D97" s="204" t="s">
        <v>86</v>
      </c>
      <c r="E97" s="204"/>
      <c r="F97" s="204"/>
      <c r="G97" s="204"/>
      <c r="H97" s="204"/>
      <c r="I97" s="79"/>
      <c r="J97" s="204" t="s">
        <v>87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5">
        <f>'3 - Povrchové protierózne...'!J30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0" t="s">
        <v>81</v>
      </c>
      <c r="AR97" s="77"/>
      <c r="AS97" s="81">
        <v>0</v>
      </c>
      <c r="AT97" s="82">
        <f t="shared" si="1"/>
        <v>0</v>
      </c>
      <c r="AU97" s="83">
        <f>'3 - Povrchové protierózne...'!P118</f>
        <v>0</v>
      </c>
      <c r="AV97" s="82">
        <f>'3 - Povrchové protierózne...'!J33</f>
        <v>0</v>
      </c>
      <c r="AW97" s="82">
        <f>'3 - Povrchové protierózne...'!J34</f>
        <v>0</v>
      </c>
      <c r="AX97" s="82">
        <f>'3 - Povrchové protierózne...'!J35</f>
        <v>0</v>
      </c>
      <c r="AY97" s="82">
        <f>'3 - Povrchové protierózne...'!J36</f>
        <v>0</v>
      </c>
      <c r="AZ97" s="82">
        <f>'3 - Povrchové protierózne...'!F33</f>
        <v>0</v>
      </c>
      <c r="BA97" s="82">
        <f>'3 - Povrchové protierózne...'!F34</f>
        <v>0</v>
      </c>
      <c r="BB97" s="82">
        <f>'3 - Povrchové protierózne...'!F35</f>
        <v>0</v>
      </c>
      <c r="BC97" s="82">
        <f>'3 - Povrchové protierózne...'!F36</f>
        <v>0</v>
      </c>
      <c r="BD97" s="84">
        <f>'3 - Povrchové protierózne...'!F37</f>
        <v>0</v>
      </c>
      <c r="BT97" s="85" t="s">
        <v>79</v>
      </c>
      <c r="BV97" s="85" t="s">
        <v>76</v>
      </c>
      <c r="BW97" s="85" t="s">
        <v>88</v>
      </c>
      <c r="BX97" s="85" t="s">
        <v>4</v>
      </c>
      <c r="CL97" s="85" t="s">
        <v>1</v>
      </c>
      <c r="CM97" s="85" t="s">
        <v>74</v>
      </c>
    </row>
    <row r="98" spans="1:91" s="6" customFormat="1" ht="16.5" customHeight="1">
      <c r="A98" s="76" t="s">
        <v>78</v>
      </c>
      <c r="B98" s="77"/>
      <c r="C98" s="78"/>
      <c r="D98" s="204" t="s">
        <v>89</v>
      </c>
      <c r="E98" s="204"/>
      <c r="F98" s="204"/>
      <c r="G98" s="204"/>
      <c r="H98" s="204"/>
      <c r="I98" s="79"/>
      <c r="J98" s="204" t="s">
        <v>90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5">
        <f>'4 - Odvodňovacia priekopa'!J30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0" t="s">
        <v>81</v>
      </c>
      <c r="AR98" s="77"/>
      <c r="AS98" s="81">
        <v>0</v>
      </c>
      <c r="AT98" s="82">
        <f t="shared" si="1"/>
        <v>0</v>
      </c>
      <c r="AU98" s="83">
        <f>'4 - Odvodňovacia priekopa'!P118</f>
        <v>0</v>
      </c>
      <c r="AV98" s="82">
        <f>'4 - Odvodňovacia priekopa'!J33</f>
        <v>0</v>
      </c>
      <c r="AW98" s="82">
        <f>'4 - Odvodňovacia priekopa'!J34</f>
        <v>0</v>
      </c>
      <c r="AX98" s="82">
        <f>'4 - Odvodňovacia priekopa'!J35</f>
        <v>0</v>
      </c>
      <c r="AY98" s="82">
        <f>'4 - Odvodňovacia priekopa'!J36</f>
        <v>0</v>
      </c>
      <c r="AZ98" s="82">
        <f>'4 - Odvodňovacia priekopa'!F33</f>
        <v>0</v>
      </c>
      <c r="BA98" s="82">
        <f>'4 - Odvodňovacia priekopa'!F34</f>
        <v>0</v>
      </c>
      <c r="BB98" s="82">
        <f>'4 - Odvodňovacia priekopa'!F35</f>
        <v>0</v>
      </c>
      <c r="BC98" s="82">
        <f>'4 - Odvodňovacia priekopa'!F36</f>
        <v>0</v>
      </c>
      <c r="BD98" s="84">
        <f>'4 - Odvodňovacia priekopa'!F37</f>
        <v>0</v>
      </c>
      <c r="BT98" s="85" t="s">
        <v>79</v>
      </c>
      <c r="BV98" s="85" t="s">
        <v>76</v>
      </c>
      <c r="BW98" s="85" t="s">
        <v>91</v>
      </c>
      <c r="BX98" s="85" t="s">
        <v>4</v>
      </c>
      <c r="CL98" s="85" t="s">
        <v>1</v>
      </c>
      <c r="CM98" s="85" t="s">
        <v>74</v>
      </c>
    </row>
    <row r="99" spans="1:91" s="6" customFormat="1" ht="16.5" customHeight="1">
      <c r="A99" s="76" t="s">
        <v>78</v>
      </c>
      <c r="B99" s="77"/>
      <c r="C99" s="78"/>
      <c r="D99" s="204" t="s">
        <v>92</v>
      </c>
      <c r="E99" s="204"/>
      <c r="F99" s="204"/>
      <c r="G99" s="204"/>
      <c r="H99" s="204"/>
      <c r="I99" s="79"/>
      <c r="J99" s="204" t="s">
        <v>93</v>
      </c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5">
        <f>'5 - Priepusty a odkaľovac...'!J30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0" t="s">
        <v>81</v>
      </c>
      <c r="AR99" s="77"/>
      <c r="AS99" s="86">
        <v>0</v>
      </c>
      <c r="AT99" s="87">
        <f t="shared" si="1"/>
        <v>0</v>
      </c>
      <c r="AU99" s="88">
        <f>'5 - Priepusty a odkaľovac...'!P122</f>
        <v>0</v>
      </c>
      <c r="AV99" s="87">
        <f>'5 - Priepusty a odkaľovac...'!J33</f>
        <v>0</v>
      </c>
      <c r="AW99" s="87">
        <f>'5 - Priepusty a odkaľovac...'!J34</f>
        <v>0</v>
      </c>
      <c r="AX99" s="87">
        <f>'5 - Priepusty a odkaľovac...'!J35</f>
        <v>0</v>
      </c>
      <c r="AY99" s="87">
        <f>'5 - Priepusty a odkaľovac...'!J36</f>
        <v>0</v>
      </c>
      <c r="AZ99" s="87">
        <f>'5 - Priepusty a odkaľovac...'!F33</f>
        <v>0</v>
      </c>
      <c r="BA99" s="87">
        <f>'5 - Priepusty a odkaľovac...'!F34</f>
        <v>0</v>
      </c>
      <c r="BB99" s="87">
        <f>'5 - Priepusty a odkaľovac...'!F35</f>
        <v>0</v>
      </c>
      <c r="BC99" s="87">
        <f>'5 - Priepusty a odkaľovac...'!F36</f>
        <v>0</v>
      </c>
      <c r="BD99" s="89">
        <f>'5 - Priepusty a odkaľovac...'!F37</f>
        <v>0</v>
      </c>
      <c r="BT99" s="85" t="s">
        <v>79</v>
      </c>
      <c r="BV99" s="85" t="s">
        <v>76</v>
      </c>
      <c r="BW99" s="85" t="s">
        <v>94</v>
      </c>
      <c r="BX99" s="85" t="s">
        <v>4</v>
      </c>
      <c r="CL99" s="85" t="s">
        <v>1</v>
      </c>
      <c r="CM99" s="85" t="s">
        <v>74</v>
      </c>
    </row>
    <row r="100" spans="1:91" s="1" customFormat="1" ht="30" customHeight="1">
      <c r="B100" s="31"/>
      <c r="AR100" s="31"/>
    </row>
    <row r="101" spans="1:91" s="1" customFormat="1" ht="6.95" customHeight="1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1 - Zvážnica - protierózn...'!C2" display="/" xr:uid="{00000000-0004-0000-0000-000000000000}"/>
    <hyperlink ref="A96" location="'2 - Vsakovacie nádrže'!C2" display="/" xr:uid="{00000000-0004-0000-0000-000001000000}"/>
    <hyperlink ref="A97" location="'3 - Povrchové protierózne...'!C2" display="/" xr:uid="{00000000-0004-0000-0000-000002000000}"/>
    <hyperlink ref="A98" location="'4 - Odvodňovacia priekopa'!C2" display="/" xr:uid="{00000000-0004-0000-0000-000003000000}"/>
    <hyperlink ref="A99" location="'5 - Priepusty a odkaľovac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5"/>
  <sheetViews>
    <sheetView showGridLines="0" workbookViewId="0">
      <selection activeCell="E21" sqref="E2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2" t="str">
        <f>'Rekapitulácia stavby'!K6</f>
        <v>Opatrenia na zlepšenie vodného hospodárstva v lesoch v k. ú. Turzovka na pozemkoch obhospodarovateľa Ing. Hanzel Jozef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97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ROUND((SUM(BE121:BE154)),  2)</f>
        <v>0</v>
      </c>
      <c r="G33" s="94"/>
      <c r="H33" s="94"/>
      <c r="I33" s="95">
        <v>0.2</v>
      </c>
      <c r="J33" s="93">
        <f>ROUND(((SUM(BE121:BE154))*I33),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ROUND((SUM(BF121:BF154)),  2)</f>
        <v>0</v>
      </c>
      <c r="G34" s="94"/>
      <c r="H34" s="94"/>
      <c r="I34" s="95">
        <v>0.2</v>
      </c>
      <c r="J34" s="93">
        <f>ROUND(((SUM(BF121:BF154))*I34),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ROUND((SUM(BG121:BG154)),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ROUND((SUM(BH121:BH154)),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ROUND((SUM(BI121:BI154)),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2" t="str">
        <f>E7</f>
        <v>Opatrenia na zlepšenie vodného hospodárstva v lesoch v k. ú. Turzovka na pozemkoch obhospodarovateľa Ing. Hanzel Jozef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1 - Zvážnica - protierózna odrážka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k.ú. Turzovka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J121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2:12" s="9" customFormat="1" ht="19.899999999999999" customHeight="1">
      <c r="B100" s="113"/>
      <c r="D100" s="114" t="s">
        <v>106</v>
      </c>
      <c r="E100" s="115"/>
      <c r="F100" s="115"/>
      <c r="G100" s="115"/>
      <c r="H100" s="115"/>
      <c r="I100" s="115"/>
      <c r="J100" s="116">
        <f>J146</f>
        <v>0</v>
      </c>
      <c r="L100" s="113"/>
    </row>
    <row r="101" spans="2:12" s="8" customFormat="1" ht="24.95" customHeight="1">
      <c r="B101" s="109"/>
      <c r="D101" s="110" t="s">
        <v>107</v>
      </c>
      <c r="E101" s="111"/>
      <c r="F101" s="111"/>
      <c r="G101" s="111"/>
      <c r="H101" s="111"/>
      <c r="I101" s="111"/>
      <c r="J101" s="112">
        <f>J150</f>
        <v>0</v>
      </c>
      <c r="L101" s="109"/>
    </row>
    <row r="102" spans="2:12" s="1" customFormat="1" ht="21.75" customHeight="1">
      <c r="B102" s="31"/>
      <c r="L102" s="31"/>
    </row>
    <row r="103" spans="2:12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6.95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4.95" customHeight="1">
      <c r="B108" s="31"/>
      <c r="C108" s="20" t="s">
        <v>108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15</v>
      </c>
      <c r="L110" s="31"/>
    </row>
    <row r="111" spans="2:12" s="1" customFormat="1" ht="26.25" customHeight="1">
      <c r="B111" s="31"/>
      <c r="E111" s="232" t="str">
        <f>E7</f>
        <v>Opatrenia na zlepšenie vodného hospodárstva v lesoch v k. ú. Turzovka na pozemkoch obhospodarovateľa Ing. Hanzel Jozef</v>
      </c>
      <c r="F111" s="233"/>
      <c r="G111" s="233"/>
      <c r="H111" s="233"/>
      <c r="L111" s="31"/>
    </row>
    <row r="112" spans="2:12" s="1" customFormat="1" ht="12" customHeight="1">
      <c r="B112" s="31"/>
      <c r="C112" s="26" t="s">
        <v>96</v>
      </c>
      <c r="L112" s="31"/>
    </row>
    <row r="113" spans="2:65" s="1" customFormat="1" ht="16.5" customHeight="1">
      <c r="B113" s="31"/>
      <c r="E113" s="190" t="str">
        <f>E9</f>
        <v>1 - Zvážnica - protierózna odrážka</v>
      </c>
      <c r="F113" s="234"/>
      <c r="G113" s="234"/>
      <c r="H113" s="234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19</v>
      </c>
      <c r="F115" s="24" t="str">
        <f>F12</f>
        <v>k.ú. Turzovka</v>
      </c>
      <c r="I115" s="26" t="s">
        <v>21</v>
      </c>
      <c r="J115" s="54">
        <f>IF(J12="","",J12)</f>
        <v>0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22</v>
      </c>
      <c r="F117" s="24" t="str">
        <f>E15</f>
        <v xml:space="preserve"> </v>
      </c>
      <c r="I117" s="26" t="s">
        <v>28</v>
      </c>
      <c r="J117" s="29" t="str">
        <f>E21</f>
        <v xml:space="preserve">Ing. arch. Stanislav Sýkora </v>
      </c>
      <c r="L117" s="31"/>
    </row>
    <row r="118" spans="2:65" s="1" customFormat="1" ht="15.2" customHeight="1">
      <c r="B118" s="31"/>
      <c r="C118" s="26" t="s">
        <v>26</v>
      </c>
      <c r="F118" s="24" t="str">
        <f>IF(E18="","",E18)</f>
        <v>Vyplň údaj</v>
      </c>
      <c r="I118" s="26" t="s">
        <v>31</v>
      </c>
      <c r="J118" s="29" t="str">
        <f>E24</f>
        <v>Stanislav Hlubina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7"/>
      <c r="C120" s="118" t="s">
        <v>109</v>
      </c>
      <c r="D120" s="119" t="s">
        <v>59</v>
      </c>
      <c r="E120" s="119" t="s">
        <v>55</v>
      </c>
      <c r="F120" s="119" t="s">
        <v>56</v>
      </c>
      <c r="G120" s="119" t="s">
        <v>110</v>
      </c>
      <c r="H120" s="119" t="s">
        <v>111</v>
      </c>
      <c r="I120" s="119" t="s">
        <v>112</v>
      </c>
      <c r="J120" s="120" t="s">
        <v>100</v>
      </c>
      <c r="K120" s="121" t="s">
        <v>113</v>
      </c>
      <c r="L120" s="117"/>
      <c r="M120" s="61" t="s">
        <v>1</v>
      </c>
      <c r="N120" s="62" t="s">
        <v>38</v>
      </c>
      <c r="O120" s="62" t="s">
        <v>114</v>
      </c>
      <c r="P120" s="62" t="s">
        <v>115</v>
      </c>
      <c r="Q120" s="62" t="s">
        <v>116</v>
      </c>
      <c r="R120" s="62" t="s">
        <v>117</v>
      </c>
      <c r="S120" s="62" t="s">
        <v>118</v>
      </c>
      <c r="T120" s="63" t="s">
        <v>119</v>
      </c>
    </row>
    <row r="121" spans="2:65" s="1" customFormat="1" ht="22.9" customHeight="1">
      <c r="B121" s="31"/>
      <c r="C121" s="66" t="s">
        <v>101</v>
      </c>
      <c r="J121" s="122">
        <f>BK121</f>
        <v>0</v>
      </c>
      <c r="L121" s="31"/>
      <c r="M121" s="64"/>
      <c r="N121" s="55"/>
      <c r="O121" s="55"/>
      <c r="P121" s="123">
        <f>P122+P150</f>
        <v>0</v>
      </c>
      <c r="Q121" s="55"/>
      <c r="R121" s="123">
        <f>R122+R150</f>
        <v>101.45354399999999</v>
      </c>
      <c r="S121" s="55"/>
      <c r="T121" s="124">
        <f>T122+T150</f>
        <v>0</v>
      </c>
      <c r="AT121" s="16" t="s">
        <v>73</v>
      </c>
      <c r="AU121" s="16" t="s">
        <v>102</v>
      </c>
      <c r="BK121" s="125">
        <f>BK122+BK150</f>
        <v>0</v>
      </c>
    </row>
    <row r="122" spans="2:65" s="11" customFormat="1" ht="25.9" customHeight="1">
      <c r="B122" s="126"/>
      <c r="D122" s="127" t="s">
        <v>73</v>
      </c>
      <c r="E122" s="128" t="s">
        <v>120</v>
      </c>
      <c r="F122" s="128" t="s">
        <v>121</v>
      </c>
      <c r="I122" s="129"/>
      <c r="J122" s="130">
        <f>BK122</f>
        <v>0</v>
      </c>
      <c r="L122" s="126"/>
      <c r="M122" s="131"/>
      <c r="P122" s="132">
        <f>P123+P141+P146</f>
        <v>0</v>
      </c>
      <c r="R122" s="132">
        <f>R123+R141+R146</f>
        <v>101.45354399999999</v>
      </c>
      <c r="T122" s="133">
        <f>T123+T141+T146</f>
        <v>0</v>
      </c>
      <c r="AR122" s="127" t="s">
        <v>79</v>
      </c>
      <c r="AT122" s="134" t="s">
        <v>73</v>
      </c>
      <c r="AU122" s="134" t="s">
        <v>74</v>
      </c>
      <c r="AY122" s="127" t="s">
        <v>122</v>
      </c>
      <c r="BK122" s="135">
        <f>BK123+BK141+BK146</f>
        <v>0</v>
      </c>
    </row>
    <row r="123" spans="2:65" s="11" customFormat="1" ht="22.9" customHeight="1">
      <c r="B123" s="126"/>
      <c r="D123" s="127" t="s">
        <v>73</v>
      </c>
      <c r="E123" s="136" t="s">
        <v>79</v>
      </c>
      <c r="F123" s="136" t="s">
        <v>123</v>
      </c>
      <c r="I123" s="129"/>
      <c r="J123" s="137">
        <f>BK123</f>
        <v>0</v>
      </c>
      <c r="L123" s="126"/>
      <c r="M123" s="131"/>
      <c r="P123" s="132">
        <f>SUM(P124:P140)</f>
        <v>0</v>
      </c>
      <c r="R123" s="132">
        <f>SUM(R124:R140)</f>
        <v>0</v>
      </c>
      <c r="T123" s="133">
        <f>SUM(T124:T140)</f>
        <v>0</v>
      </c>
      <c r="AR123" s="127" t="s">
        <v>79</v>
      </c>
      <c r="AT123" s="134" t="s">
        <v>73</v>
      </c>
      <c r="AU123" s="134" t="s">
        <v>79</v>
      </c>
      <c r="AY123" s="127" t="s">
        <v>122</v>
      </c>
      <c r="BK123" s="135">
        <f>SUM(BK124:BK140)</f>
        <v>0</v>
      </c>
    </row>
    <row r="124" spans="2:65" s="1" customFormat="1" ht="21.75" customHeight="1">
      <c r="B124" s="138"/>
      <c r="C124" s="139" t="s">
        <v>79</v>
      </c>
      <c r="D124" s="139" t="s">
        <v>124</v>
      </c>
      <c r="E124" s="140" t="s">
        <v>125</v>
      </c>
      <c r="F124" s="141" t="s">
        <v>126</v>
      </c>
      <c r="G124" s="142" t="s">
        <v>127</v>
      </c>
      <c r="H124" s="143">
        <v>18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128</v>
      </c>
    </row>
    <row r="125" spans="2:65" s="12" customFormat="1" ht="11.25">
      <c r="B125" s="153"/>
      <c r="D125" s="154" t="s">
        <v>129</v>
      </c>
      <c r="E125" s="155" t="s">
        <v>1</v>
      </c>
      <c r="F125" s="156" t="s">
        <v>130</v>
      </c>
      <c r="H125" s="155" t="s">
        <v>1</v>
      </c>
      <c r="I125" s="157"/>
      <c r="L125" s="153"/>
      <c r="M125" s="158"/>
      <c r="T125" s="159"/>
      <c r="AT125" s="155" t="s">
        <v>129</v>
      </c>
      <c r="AU125" s="155" t="s">
        <v>83</v>
      </c>
      <c r="AV125" s="12" t="s">
        <v>79</v>
      </c>
      <c r="AW125" s="12" t="s">
        <v>30</v>
      </c>
      <c r="AX125" s="12" t="s">
        <v>74</v>
      </c>
      <c r="AY125" s="155" t="s">
        <v>122</v>
      </c>
    </row>
    <row r="126" spans="2:65" s="13" customFormat="1" ht="11.25">
      <c r="B126" s="160"/>
      <c r="D126" s="154" t="s">
        <v>129</v>
      </c>
      <c r="E126" s="161" t="s">
        <v>1</v>
      </c>
      <c r="F126" s="162" t="s">
        <v>131</v>
      </c>
      <c r="H126" s="163">
        <v>18</v>
      </c>
      <c r="I126" s="164"/>
      <c r="L126" s="160"/>
      <c r="M126" s="165"/>
      <c r="T126" s="166"/>
      <c r="AT126" s="161" t="s">
        <v>129</v>
      </c>
      <c r="AU126" s="161" t="s">
        <v>83</v>
      </c>
      <c r="AV126" s="13" t="s">
        <v>83</v>
      </c>
      <c r="AW126" s="13" t="s">
        <v>30</v>
      </c>
      <c r="AX126" s="13" t="s">
        <v>74</v>
      </c>
      <c r="AY126" s="161" t="s">
        <v>122</v>
      </c>
    </row>
    <row r="127" spans="2:65" s="14" customFormat="1" ht="11.25">
      <c r="B127" s="167"/>
      <c r="D127" s="154" t="s">
        <v>129</v>
      </c>
      <c r="E127" s="168" t="s">
        <v>1</v>
      </c>
      <c r="F127" s="169" t="s">
        <v>132</v>
      </c>
      <c r="H127" s="170">
        <v>18</v>
      </c>
      <c r="I127" s="171"/>
      <c r="L127" s="167"/>
      <c r="M127" s="172"/>
      <c r="T127" s="173"/>
      <c r="AT127" s="168" t="s">
        <v>129</v>
      </c>
      <c r="AU127" s="168" t="s">
        <v>83</v>
      </c>
      <c r="AV127" s="14" t="s">
        <v>89</v>
      </c>
      <c r="AW127" s="14" t="s">
        <v>30</v>
      </c>
      <c r="AX127" s="14" t="s">
        <v>79</v>
      </c>
      <c r="AY127" s="168" t="s">
        <v>122</v>
      </c>
    </row>
    <row r="128" spans="2:65" s="1" customFormat="1" ht="21.75" customHeight="1">
      <c r="B128" s="138"/>
      <c r="C128" s="139" t="s">
        <v>83</v>
      </c>
      <c r="D128" s="139" t="s">
        <v>124</v>
      </c>
      <c r="E128" s="140" t="s">
        <v>133</v>
      </c>
      <c r="F128" s="141" t="s">
        <v>134</v>
      </c>
      <c r="G128" s="142" t="s">
        <v>127</v>
      </c>
      <c r="H128" s="143">
        <v>202.5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124</v>
      </c>
      <c r="AU128" s="151" t="s">
        <v>83</v>
      </c>
      <c r="AY128" s="16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135</v>
      </c>
    </row>
    <row r="129" spans="2:65" s="12" customFormat="1" ht="11.25">
      <c r="B129" s="153"/>
      <c r="D129" s="154" t="s">
        <v>129</v>
      </c>
      <c r="E129" s="155" t="s">
        <v>1</v>
      </c>
      <c r="F129" s="156" t="s">
        <v>136</v>
      </c>
      <c r="H129" s="155" t="s">
        <v>1</v>
      </c>
      <c r="I129" s="157"/>
      <c r="L129" s="153"/>
      <c r="M129" s="158"/>
      <c r="T129" s="159"/>
      <c r="AT129" s="155" t="s">
        <v>129</v>
      </c>
      <c r="AU129" s="155" t="s">
        <v>83</v>
      </c>
      <c r="AV129" s="12" t="s">
        <v>79</v>
      </c>
      <c r="AW129" s="12" t="s">
        <v>30</v>
      </c>
      <c r="AX129" s="12" t="s">
        <v>74</v>
      </c>
      <c r="AY129" s="155" t="s">
        <v>122</v>
      </c>
    </row>
    <row r="130" spans="2:65" s="13" customFormat="1" ht="11.25">
      <c r="B130" s="160"/>
      <c r="D130" s="154" t="s">
        <v>129</v>
      </c>
      <c r="E130" s="161" t="s">
        <v>1</v>
      </c>
      <c r="F130" s="162" t="s">
        <v>137</v>
      </c>
      <c r="H130" s="163">
        <v>202.5</v>
      </c>
      <c r="I130" s="164"/>
      <c r="L130" s="160"/>
      <c r="M130" s="165"/>
      <c r="T130" s="166"/>
      <c r="AT130" s="161" t="s">
        <v>129</v>
      </c>
      <c r="AU130" s="161" t="s">
        <v>83</v>
      </c>
      <c r="AV130" s="13" t="s">
        <v>83</v>
      </c>
      <c r="AW130" s="13" t="s">
        <v>30</v>
      </c>
      <c r="AX130" s="13" t="s">
        <v>74</v>
      </c>
      <c r="AY130" s="161" t="s">
        <v>122</v>
      </c>
    </row>
    <row r="131" spans="2:65" s="14" customFormat="1" ht="11.25">
      <c r="B131" s="167"/>
      <c r="D131" s="154" t="s">
        <v>129</v>
      </c>
      <c r="E131" s="168" t="s">
        <v>1</v>
      </c>
      <c r="F131" s="169" t="s">
        <v>132</v>
      </c>
      <c r="H131" s="170">
        <v>202.5</v>
      </c>
      <c r="I131" s="171"/>
      <c r="L131" s="167"/>
      <c r="M131" s="172"/>
      <c r="T131" s="173"/>
      <c r="AT131" s="168" t="s">
        <v>129</v>
      </c>
      <c r="AU131" s="168" t="s">
        <v>83</v>
      </c>
      <c r="AV131" s="14" t="s">
        <v>89</v>
      </c>
      <c r="AW131" s="14" t="s">
        <v>30</v>
      </c>
      <c r="AX131" s="14" t="s">
        <v>79</v>
      </c>
      <c r="AY131" s="168" t="s">
        <v>122</v>
      </c>
    </row>
    <row r="132" spans="2:65" s="1" customFormat="1" ht="24.2" customHeight="1">
      <c r="B132" s="138"/>
      <c r="C132" s="139" t="s">
        <v>86</v>
      </c>
      <c r="D132" s="139" t="s">
        <v>124</v>
      </c>
      <c r="E132" s="140" t="s">
        <v>138</v>
      </c>
      <c r="F132" s="141" t="s">
        <v>139</v>
      </c>
      <c r="G132" s="142" t="s">
        <v>127</v>
      </c>
      <c r="H132" s="143">
        <v>220.5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89</v>
      </c>
      <c r="AT132" s="151" t="s">
        <v>124</v>
      </c>
      <c r="AU132" s="151" t="s">
        <v>83</v>
      </c>
      <c r="AY132" s="16" t="s">
        <v>122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140</v>
      </c>
    </row>
    <row r="133" spans="2:65" s="13" customFormat="1" ht="11.25">
      <c r="B133" s="160"/>
      <c r="D133" s="154" t="s">
        <v>129</v>
      </c>
      <c r="E133" s="161" t="s">
        <v>1</v>
      </c>
      <c r="F133" s="162" t="s">
        <v>141</v>
      </c>
      <c r="H133" s="163">
        <v>220.5</v>
      </c>
      <c r="I133" s="164"/>
      <c r="L133" s="160"/>
      <c r="M133" s="165"/>
      <c r="T133" s="166"/>
      <c r="AT133" s="161" t="s">
        <v>129</v>
      </c>
      <c r="AU133" s="161" t="s">
        <v>83</v>
      </c>
      <c r="AV133" s="13" t="s">
        <v>83</v>
      </c>
      <c r="AW133" s="13" t="s">
        <v>30</v>
      </c>
      <c r="AX133" s="13" t="s">
        <v>79</v>
      </c>
      <c r="AY133" s="161" t="s">
        <v>122</v>
      </c>
    </row>
    <row r="134" spans="2:65" s="1" customFormat="1" ht="24.2" customHeight="1">
      <c r="B134" s="138"/>
      <c r="C134" s="139" t="s">
        <v>89</v>
      </c>
      <c r="D134" s="139" t="s">
        <v>124</v>
      </c>
      <c r="E134" s="140" t="s">
        <v>142</v>
      </c>
      <c r="F134" s="141" t="s">
        <v>143</v>
      </c>
      <c r="G134" s="142" t="s">
        <v>127</v>
      </c>
      <c r="H134" s="143">
        <v>220.5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40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89</v>
      </c>
      <c r="AT134" s="151" t="s">
        <v>124</v>
      </c>
      <c r="AU134" s="151" t="s">
        <v>83</v>
      </c>
      <c r="AY134" s="16" t="s">
        <v>122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83</v>
      </c>
      <c r="BK134" s="152">
        <f>ROUND(I134*H134,2)</f>
        <v>0</v>
      </c>
      <c r="BL134" s="16" t="s">
        <v>89</v>
      </c>
      <c r="BM134" s="151" t="s">
        <v>144</v>
      </c>
    </row>
    <row r="135" spans="2:65" s="1" customFormat="1" ht="16.5" customHeight="1">
      <c r="B135" s="138"/>
      <c r="C135" s="139" t="s">
        <v>92</v>
      </c>
      <c r="D135" s="139" t="s">
        <v>124</v>
      </c>
      <c r="E135" s="140" t="s">
        <v>145</v>
      </c>
      <c r="F135" s="141" t="s">
        <v>146</v>
      </c>
      <c r="G135" s="142" t="s">
        <v>147</v>
      </c>
      <c r="H135" s="143">
        <v>10440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40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89</v>
      </c>
      <c r="AT135" s="151" t="s">
        <v>124</v>
      </c>
      <c r="AU135" s="151" t="s">
        <v>83</v>
      </c>
      <c r="AY135" s="16" t="s">
        <v>122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83</v>
      </c>
      <c r="BK135" s="152">
        <f>ROUND(I135*H135,2)</f>
        <v>0</v>
      </c>
      <c r="BL135" s="16" t="s">
        <v>89</v>
      </c>
      <c r="BM135" s="151" t="s">
        <v>148</v>
      </c>
    </row>
    <row r="136" spans="2:65" s="12" customFormat="1" ht="11.25">
      <c r="B136" s="153"/>
      <c r="D136" s="154" t="s">
        <v>129</v>
      </c>
      <c r="E136" s="155" t="s">
        <v>1</v>
      </c>
      <c r="F136" s="156" t="s">
        <v>149</v>
      </c>
      <c r="H136" s="155" t="s">
        <v>1</v>
      </c>
      <c r="I136" s="157"/>
      <c r="L136" s="153"/>
      <c r="M136" s="158"/>
      <c r="T136" s="159"/>
      <c r="AT136" s="155" t="s">
        <v>129</v>
      </c>
      <c r="AU136" s="155" t="s">
        <v>83</v>
      </c>
      <c r="AV136" s="12" t="s">
        <v>79</v>
      </c>
      <c r="AW136" s="12" t="s">
        <v>30</v>
      </c>
      <c r="AX136" s="12" t="s">
        <v>74</v>
      </c>
      <c r="AY136" s="155" t="s">
        <v>122</v>
      </c>
    </row>
    <row r="137" spans="2:65" s="13" customFormat="1" ht="11.25">
      <c r="B137" s="160"/>
      <c r="D137" s="154" t="s">
        <v>129</v>
      </c>
      <c r="E137" s="161" t="s">
        <v>1</v>
      </c>
      <c r="F137" s="162" t="s">
        <v>150</v>
      </c>
      <c r="H137" s="163">
        <v>9000</v>
      </c>
      <c r="I137" s="164"/>
      <c r="L137" s="160"/>
      <c r="M137" s="165"/>
      <c r="T137" s="166"/>
      <c r="AT137" s="161" t="s">
        <v>129</v>
      </c>
      <c r="AU137" s="161" t="s">
        <v>83</v>
      </c>
      <c r="AV137" s="13" t="s">
        <v>83</v>
      </c>
      <c r="AW137" s="13" t="s">
        <v>30</v>
      </c>
      <c r="AX137" s="13" t="s">
        <v>74</v>
      </c>
      <c r="AY137" s="161" t="s">
        <v>122</v>
      </c>
    </row>
    <row r="138" spans="2:65" s="12" customFormat="1" ht="11.25">
      <c r="B138" s="153"/>
      <c r="D138" s="154" t="s">
        <v>129</v>
      </c>
      <c r="E138" s="155" t="s">
        <v>1</v>
      </c>
      <c r="F138" s="156" t="s">
        <v>151</v>
      </c>
      <c r="H138" s="155" t="s">
        <v>1</v>
      </c>
      <c r="I138" s="157"/>
      <c r="L138" s="153"/>
      <c r="M138" s="158"/>
      <c r="T138" s="159"/>
      <c r="AT138" s="155" t="s">
        <v>129</v>
      </c>
      <c r="AU138" s="155" t="s">
        <v>83</v>
      </c>
      <c r="AV138" s="12" t="s">
        <v>79</v>
      </c>
      <c r="AW138" s="12" t="s">
        <v>30</v>
      </c>
      <c r="AX138" s="12" t="s">
        <v>74</v>
      </c>
      <c r="AY138" s="155" t="s">
        <v>122</v>
      </c>
    </row>
    <row r="139" spans="2:65" s="13" customFormat="1" ht="11.25">
      <c r="B139" s="160"/>
      <c r="D139" s="154" t="s">
        <v>129</v>
      </c>
      <c r="E139" s="161" t="s">
        <v>1</v>
      </c>
      <c r="F139" s="162" t="s">
        <v>152</v>
      </c>
      <c r="H139" s="163">
        <v>1440</v>
      </c>
      <c r="I139" s="164"/>
      <c r="L139" s="160"/>
      <c r="M139" s="165"/>
      <c r="T139" s="166"/>
      <c r="AT139" s="161" t="s">
        <v>129</v>
      </c>
      <c r="AU139" s="161" t="s">
        <v>83</v>
      </c>
      <c r="AV139" s="13" t="s">
        <v>83</v>
      </c>
      <c r="AW139" s="13" t="s">
        <v>30</v>
      </c>
      <c r="AX139" s="13" t="s">
        <v>74</v>
      </c>
      <c r="AY139" s="161" t="s">
        <v>122</v>
      </c>
    </row>
    <row r="140" spans="2:65" s="14" customFormat="1" ht="11.25">
      <c r="B140" s="167"/>
      <c r="D140" s="154" t="s">
        <v>129</v>
      </c>
      <c r="E140" s="168" t="s">
        <v>1</v>
      </c>
      <c r="F140" s="169" t="s">
        <v>132</v>
      </c>
      <c r="H140" s="170">
        <v>10440</v>
      </c>
      <c r="I140" s="171"/>
      <c r="L140" s="167"/>
      <c r="M140" s="172"/>
      <c r="T140" s="173"/>
      <c r="AT140" s="168" t="s">
        <v>129</v>
      </c>
      <c r="AU140" s="168" t="s">
        <v>83</v>
      </c>
      <c r="AV140" s="14" t="s">
        <v>89</v>
      </c>
      <c r="AW140" s="14" t="s">
        <v>30</v>
      </c>
      <c r="AX140" s="14" t="s">
        <v>79</v>
      </c>
      <c r="AY140" s="168" t="s">
        <v>122</v>
      </c>
    </row>
    <row r="141" spans="2:65" s="11" customFormat="1" ht="22.9" customHeight="1">
      <c r="B141" s="126"/>
      <c r="D141" s="127" t="s">
        <v>73</v>
      </c>
      <c r="E141" s="136" t="s">
        <v>89</v>
      </c>
      <c r="F141" s="136" t="s">
        <v>153</v>
      </c>
      <c r="I141" s="129"/>
      <c r="J141" s="137">
        <f>BK141</f>
        <v>0</v>
      </c>
      <c r="L141" s="126"/>
      <c r="M141" s="131"/>
      <c r="P141" s="132">
        <f>SUM(P142:P145)</f>
        <v>0</v>
      </c>
      <c r="R141" s="132">
        <f>SUM(R142:R145)</f>
        <v>78.773544000000001</v>
      </c>
      <c r="T141" s="133">
        <f>SUM(T142:T145)</f>
        <v>0</v>
      </c>
      <c r="AR141" s="127" t="s">
        <v>79</v>
      </c>
      <c r="AT141" s="134" t="s">
        <v>73</v>
      </c>
      <c r="AU141" s="134" t="s">
        <v>79</v>
      </c>
      <c r="AY141" s="127" t="s">
        <v>122</v>
      </c>
      <c r="BK141" s="135">
        <f>SUM(BK142:BK145)</f>
        <v>0</v>
      </c>
    </row>
    <row r="142" spans="2:65" s="1" customFormat="1" ht="37.9" customHeight="1">
      <c r="B142" s="138"/>
      <c r="C142" s="139" t="s">
        <v>154</v>
      </c>
      <c r="D142" s="139" t="s">
        <v>124</v>
      </c>
      <c r="E142" s="140" t="s">
        <v>155</v>
      </c>
      <c r="F142" s="141" t="s">
        <v>156</v>
      </c>
      <c r="G142" s="142" t="s">
        <v>127</v>
      </c>
      <c r="H142" s="143">
        <v>7.2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40</v>
      </c>
      <c r="P142" s="149">
        <f>O142*H142</f>
        <v>0</v>
      </c>
      <c r="Q142" s="149">
        <v>1.8907700000000001</v>
      </c>
      <c r="R142" s="149">
        <f>Q142*H142</f>
        <v>13.613544000000001</v>
      </c>
      <c r="S142" s="149">
        <v>0</v>
      </c>
      <c r="T142" s="150">
        <f>S142*H142</f>
        <v>0</v>
      </c>
      <c r="AR142" s="151" t="s">
        <v>89</v>
      </c>
      <c r="AT142" s="151" t="s">
        <v>124</v>
      </c>
      <c r="AU142" s="151" t="s">
        <v>83</v>
      </c>
      <c r="AY142" s="16" t="s">
        <v>122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83</v>
      </c>
      <c r="BK142" s="152">
        <f>ROUND(I142*H142,2)</f>
        <v>0</v>
      </c>
      <c r="BL142" s="16" t="s">
        <v>89</v>
      </c>
      <c r="BM142" s="151" t="s">
        <v>157</v>
      </c>
    </row>
    <row r="143" spans="2:65" s="12" customFormat="1" ht="11.25">
      <c r="B143" s="153"/>
      <c r="D143" s="154" t="s">
        <v>129</v>
      </c>
      <c r="E143" s="155" t="s">
        <v>1</v>
      </c>
      <c r="F143" s="156" t="s">
        <v>158</v>
      </c>
      <c r="H143" s="155" t="s">
        <v>1</v>
      </c>
      <c r="I143" s="157"/>
      <c r="L143" s="153"/>
      <c r="M143" s="158"/>
      <c r="T143" s="159"/>
      <c r="AT143" s="155" t="s">
        <v>129</v>
      </c>
      <c r="AU143" s="155" t="s">
        <v>83</v>
      </c>
      <c r="AV143" s="12" t="s">
        <v>79</v>
      </c>
      <c r="AW143" s="12" t="s">
        <v>30</v>
      </c>
      <c r="AX143" s="12" t="s">
        <v>74</v>
      </c>
      <c r="AY143" s="155" t="s">
        <v>122</v>
      </c>
    </row>
    <row r="144" spans="2:65" s="13" customFormat="1" ht="11.25">
      <c r="B144" s="160"/>
      <c r="D144" s="154" t="s">
        <v>129</v>
      </c>
      <c r="E144" s="161" t="s">
        <v>1</v>
      </c>
      <c r="F144" s="162" t="s">
        <v>159</v>
      </c>
      <c r="H144" s="163">
        <v>7.2</v>
      </c>
      <c r="I144" s="164"/>
      <c r="L144" s="160"/>
      <c r="M144" s="165"/>
      <c r="T144" s="166"/>
      <c r="AT144" s="161" t="s">
        <v>129</v>
      </c>
      <c r="AU144" s="161" t="s">
        <v>83</v>
      </c>
      <c r="AV144" s="13" t="s">
        <v>83</v>
      </c>
      <c r="AW144" s="13" t="s">
        <v>30</v>
      </c>
      <c r="AX144" s="13" t="s">
        <v>79</v>
      </c>
      <c r="AY144" s="161" t="s">
        <v>122</v>
      </c>
    </row>
    <row r="145" spans="2:65" s="1" customFormat="1" ht="21.75" customHeight="1">
      <c r="B145" s="138"/>
      <c r="C145" s="139" t="s">
        <v>160</v>
      </c>
      <c r="D145" s="139" t="s">
        <v>124</v>
      </c>
      <c r="E145" s="140" t="s">
        <v>161</v>
      </c>
      <c r="F145" s="141" t="s">
        <v>162</v>
      </c>
      <c r="G145" s="142" t="s">
        <v>163</v>
      </c>
      <c r="H145" s="143">
        <v>750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40</v>
      </c>
      <c r="P145" s="149">
        <f>O145*H145</f>
        <v>0</v>
      </c>
      <c r="Q145" s="149">
        <v>8.6879999999999999E-2</v>
      </c>
      <c r="R145" s="149">
        <f>Q145*H145</f>
        <v>65.16</v>
      </c>
      <c r="S145" s="149">
        <v>0</v>
      </c>
      <c r="T145" s="150">
        <f>S145*H145</f>
        <v>0</v>
      </c>
      <c r="AR145" s="151" t="s">
        <v>89</v>
      </c>
      <c r="AT145" s="151" t="s">
        <v>124</v>
      </c>
      <c r="AU145" s="151" t="s">
        <v>83</v>
      </c>
      <c r="AY145" s="16" t="s">
        <v>122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83</v>
      </c>
      <c r="BK145" s="152">
        <f>ROUND(I145*H145,2)</f>
        <v>0</v>
      </c>
      <c r="BL145" s="16" t="s">
        <v>89</v>
      </c>
      <c r="BM145" s="151" t="s">
        <v>164</v>
      </c>
    </row>
    <row r="146" spans="2:65" s="11" customFormat="1" ht="22.9" customHeight="1">
      <c r="B146" s="126"/>
      <c r="D146" s="127" t="s">
        <v>73</v>
      </c>
      <c r="E146" s="136" t="s">
        <v>165</v>
      </c>
      <c r="F146" s="136" t="s">
        <v>166</v>
      </c>
      <c r="I146" s="129"/>
      <c r="J146" s="137">
        <f>BK146</f>
        <v>0</v>
      </c>
      <c r="L146" s="126"/>
      <c r="M146" s="131"/>
      <c r="P146" s="132">
        <f>SUM(P147:P149)</f>
        <v>0</v>
      </c>
      <c r="R146" s="132">
        <f>SUM(R147:R149)</f>
        <v>22.68</v>
      </c>
      <c r="T146" s="133">
        <f>SUM(T147:T149)</f>
        <v>0</v>
      </c>
      <c r="AR146" s="127" t="s">
        <v>79</v>
      </c>
      <c r="AT146" s="134" t="s">
        <v>73</v>
      </c>
      <c r="AU146" s="134" t="s">
        <v>79</v>
      </c>
      <c r="AY146" s="127" t="s">
        <v>122</v>
      </c>
      <c r="BK146" s="135">
        <f>SUM(BK147:BK149)</f>
        <v>0</v>
      </c>
    </row>
    <row r="147" spans="2:65" s="1" customFormat="1" ht="24.2" customHeight="1">
      <c r="B147" s="138"/>
      <c r="C147" s="139" t="s">
        <v>167</v>
      </c>
      <c r="D147" s="139" t="s">
        <v>124</v>
      </c>
      <c r="E147" s="140" t="s">
        <v>168</v>
      </c>
      <c r="F147" s="141" t="s">
        <v>169</v>
      </c>
      <c r="G147" s="142" t="s">
        <v>163</v>
      </c>
      <c r="H147" s="143">
        <v>90</v>
      </c>
      <c r="I147" s="144"/>
      <c r="J147" s="145">
        <f>ROUND(I147*H147,2)</f>
        <v>0</v>
      </c>
      <c r="K147" s="146"/>
      <c r="L147" s="31"/>
      <c r="M147" s="147" t="s">
        <v>1</v>
      </c>
      <c r="N147" s="148" t="s">
        <v>40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89</v>
      </c>
      <c r="AT147" s="151" t="s">
        <v>124</v>
      </c>
      <c r="AU147" s="151" t="s">
        <v>83</v>
      </c>
      <c r="AY147" s="16" t="s">
        <v>122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83</v>
      </c>
      <c r="BK147" s="152">
        <f>ROUND(I147*H147,2)</f>
        <v>0</v>
      </c>
      <c r="BL147" s="16" t="s">
        <v>89</v>
      </c>
      <c r="BM147" s="151" t="s">
        <v>170</v>
      </c>
    </row>
    <row r="148" spans="2:65" s="13" customFormat="1" ht="11.25">
      <c r="B148" s="160"/>
      <c r="D148" s="154" t="s">
        <v>129</v>
      </c>
      <c r="E148" s="161" t="s">
        <v>1</v>
      </c>
      <c r="F148" s="162" t="s">
        <v>171</v>
      </c>
      <c r="H148" s="163">
        <v>90</v>
      </c>
      <c r="I148" s="164"/>
      <c r="L148" s="160"/>
      <c r="M148" s="165"/>
      <c r="T148" s="166"/>
      <c r="AT148" s="161" t="s">
        <v>129</v>
      </c>
      <c r="AU148" s="161" t="s">
        <v>83</v>
      </c>
      <c r="AV148" s="13" t="s">
        <v>83</v>
      </c>
      <c r="AW148" s="13" t="s">
        <v>30</v>
      </c>
      <c r="AX148" s="13" t="s">
        <v>79</v>
      </c>
      <c r="AY148" s="161" t="s">
        <v>122</v>
      </c>
    </row>
    <row r="149" spans="2:65" s="1" customFormat="1" ht="24.2" customHeight="1">
      <c r="B149" s="138"/>
      <c r="C149" s="174" t="s">
        <v>165</v>
      </c>
      <c r="D149" s="174" t="s">
        <v>172</v>
      </c>
      <c r="E149" s="175" t="s">
        <v>173</v>
      </c>
      <c r="F149" s="176" t="s">
        <v>174</v>
      </c>
      <c r="G149" s="177" t="s">
        <v>175</v>
      </c>
      <c r="H149" s="178">
        <v>18</v>
      </c>
      <c r="I149" s="179"/>
      <c r="J149" s="180">
        <f>ROUND(I149*H149,2)</f>
        <v>0</v>
      </c>
      <c r="K149" s="181"/>
      <c r="L149" s="182"/>
      <c r="M149" s="183" t="s">
        <v>1</v>
      </c>
      <c r="N149" s="184" t="s">
        <v>40</v>
      </c>
      <c r="P149" s="149">
        <f>O149*H149</f>
        <v>0</v>
      </c>
      <c r="Q149" s="149">
        <v>1.26</v>
      </c>
      <c r="R149" s="149">
        <f>Q149*H149</f>
        <v>22.68</v>
      </c>
      <c r="S149" s="149">
        <v>0</v>
      </c>
      <c r="T149" s="150">
        <f>S149*H149</f>
        <v>0</v>
      </c>
      <c r="AR149" s="151" t="s">
        <v>167</v>
      </c>
      <c r="AT149" s="151" t="s">
        <v>172</v>
      </c>
      <c r="AU149" s="151" t="s">
        <v>83</v>
      </c>
      <c r="AY149" s="16" t="s">
        <v>122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83</v>
      </c>
      <c r="BK149" s="152">
        <f>ROUND(I149*H149,2)</f>
        <v>0</v>
      </c>
      <c r="BL149" s="16" t="s">
        <v>89</v>
      </c>
      <c r="BM149" s="151" t="s">
        <v>176</v>
      </c>
    </row>
    <row r="150" spans="2:65" s="11" customFormat="1" ht="25.9" customHeight="1">
      <c r="B150" s="126"/>
      <c r="D150" s="127" t="s">
        <v>73</v>
      </c>
      <c r="E150" s="128" t="s">
        <v>177</v>
      </c>
      <c r="F150" s="128" t="s">
        <v>178</v>
      </c>
      <c r="I150" s="129"/>
      <c r="J150" s="130">
        <f>BK150</f>
        <v>0</v>
      </c>
      <c r="L150" s="126"/>
      <c r="M150" s="131"/>
      <c r="P150" s="132">
        <f>SUM(P151:P154)</f>
        <v>0</v>
      </c>
      <c r="R150" s="132">
        <f>SUM(R151:R154)</f>
        <v>0</v>
      </c>
      <c r="T150" s="133">
        <f>SUM(T151:T154)</f>
        <v>0</v>
      </c>
      <c r="AR150" s="127" t="s">
        <v>79</v>
      </c>
      <c r="AT150" s="134" t="s">
        <v>73</v>
      </c>
      <c r="AU150" s="134" t="s">
        <v>74</v>
      </c>
      <c r="AY150" s="127" t="s">
        <v>122</v>
      </c>
      <c r="BK150" s="135">
        <f>SUM(BK151:BK154)</f>
        <v>0</v>
      </c>
    </row>
    <row r="151" spans="2:65" s="1" customFormat="1" ht="24.2" customHeight="1">
      <c r="B151" s="138"/>
      <c r="C151" s="139" t="s">
        <v>179</v>
      </c>
      <c r="D151" s="139" t="s">
        <v>124</v>
      </c>
      <c r="E151" s="140" t="s">
        <v>180</v>
      </c>
      <c r="F151" s="141" t="s">
        <v>181</v>
      </c>
      <c r="G151" s="142" t="s">
        <v>182</v>
      </c>
      <c r="H151" s="143">
        <v>101.45399999999999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40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89</v>
      </c>
      <c r="AT151" s="151" t="s">
        <v>124</v>
      </c>
      <c r="AU151" s="151" t="s">
        <v>79</v>
      </c>
      <c r="AY151" s="16" t="s">
        <v>122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83</v>
      </c>
      <c r="BK151" s="152">
        <f>ROUND(I151*H151,2)</f>
        <v>0</v>
      </c>
      <c r="BL151" s="16" t="s">
        <v>89</v>
      </c>
      <c r="BM151" s="151" t="s">
        <v>183</v>
      </c>
    </row>
    <row r="152" spans="2:65" s="1" customFormat="1" ht="37.9" customHeight="1">
      <c r="B152" s="138"/>
      <c r="C152" s="139" t="s">
        <v>184</v>
      </c>
      <c r="D152" s="139" t="s">
        <v>124</v>
      </c>
      <c r="E152" s="140" t="s">
        <v>185</v>
      </c>
      <c r="F152" s="141" t="s">
        <v>186</v>
      </c>
      <c r="G152" s="142" t="s">
        <v>182</v>
      </c>
      <c r="H152" s="143">
        <v>101.45399999999999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40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89</v>
      </c>
      <c r="AT152" s="151" t="s">
        <v>124</v>
      </c>
      <c r="AU152" s="151" t="s">
        <v>79</v>
      </c>
      <c r="AY152" s="16" t="s">
        <v>122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83</v>
      </c>
      <c r="BK152" s="152">
        <f>ROUND(I152*H152,2)</f>
        <v>0</v>
      </c>
      <c r="BL152" s="16" t="s">
        <v>89</v>
      </c>
      <c r="BM152" s="151" t="s">
        <v>187</v>
      </c>
    </row>
    <row r="153" spans="2:65" s="1" customFormat="1" ht="33" customHeight="1">
      <c r="B153" s="138"/>
      <c r="C153" s="139" t="s">
        <v>188</v>
      </c>
      <c r="D153" s="139" t="s">
        <v>124</v>
      </c>
      <c r="E153" s="140" t="s">
        <v>189</v>
      </c>
      <c r="F153" s="141" t="s">
        <v>190</v>
      </c>
      <c r="G153" s="142" t="s">
        <v>182</v>
      </c>
      <c r="H153" s="143">
        <v>101.45399999999999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40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89</v>
      </c>
      <c r="AT153" s="151" t="s">
        <v>124</v>
      </c>
      <c r="AU153" s="151" t="s">
        <v>79</v>
      </c>
      <c r="AY153" s="16" t="s">
        <v>122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83</v>
      </c>
      <c r="BK153" s="152">
        <f>ROUND(I153*H153,2)</f>
        <v>0</v>
      </c>
      <c r="BL153" s="16" t="s">
        <v>89</v>
      </c>
      <c r="BM153" s="151" t="s">
        <v>191</v>
      </c>
    </row>
    <row r="154" spans="2:65" s="1" customFormat="1" ht="55.5" customHeight="1">
      <c r="B154" s="138"/>
      <c r="C154" s="139" t="s">
        <v>192</v>
      </c>
      <c r="D154" s="139" t="s">
        <v>124</v>
      </c>
      <c r="E154" s="140" t="s">
        <v>193</v>
      </c>
      <c r="F154" s="141" t="s">
        <v>194</v>
      </c>
      <c r="G154" s="142" t="s">
        <v>182</v>
      </c>
      <c r="H154" s="143">
        <v>101.45399999999999</v>
      </c>
      <c r="I154" s="144"/>
      <c r="J154" s="145">
        <f>ROUND(I154*H154,2)</f>
        <v>0</v>
      </c>
      <c r="K154" s="146"/>
      <c r="L154" s="31"/>
      <c r="M154" s="185" t="s">
        <v>1</v>
      </c>
      <c r="N154" s="186" t="s">
        <v>40</v>
      </c>
      <c r="O154" s="187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AR154" s="151" t="s">
        <v>89</v>
      </c>
      <c r="AT154" s="151" t="s">
        <v>124</v>
      </c>
      <c r="AU154" s="151" t="s">
        <v>79</v>
      </c>
      <c r="AY154" s="16" t="s">
        <v>122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83</v>
      </c>
      <c r="BK154" s="152">
        <f>ROUND(I154*H154,2)</f>
        <v>0</v>
      </c>
      <c r="BL154" s="16" t="s">
        <v>89</v>
      </c>
      <c r="BM154" s="151" t="s">
        <v>195</v>
      </c>
    </row>
    <row r="155" spans="2:65" s="1" customFormat="1" ht="6.95" customHeight="1"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</row>
  </sheetData>
  <autoFilter ref="C120:K154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2" t="str">
        <f>'Rekapitulácia stavby'!K6</f>
        <v>Opatrenia na zlepšenie vodného hospodárstva v lesoch v k. ú. Turzovka na pozemkoch obhospodarovateľa Ing. Hanzel Jozef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196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ROUND((SUM(BF118:BF126)),  2)</f>
        <v>0</v>
      </c>
      <c r="G34" s="94"/>
      <c r="H34" s="94"/>
      <c r="I34" s="95">
        <v>0.2</v>
      </c>
      <c r="J34" s="93">
        <f>ROUND(((SUM(BF118:BF126))*I34),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ROUND((SUM(BG118:BG126)),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ROUND((SUM(BH118:BH126)),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2" t="str">
        <f>E7</f>
        <v>Opatrenia na zlepšenie vodného hospodárstva v lesoch v k. ú. Turzovka na pozemkoch obhospodarovateľa Ing. Hanzel Jozef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2 - Vsakovacie nádrže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k.ú. Turzovka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2" t="str">
        <f>E7</f>
        <v>Opatrenia na zlepšenie vodného hospodárstva v lesoch v k. ú. Turzovka na pozemkoch obhospodarovateľa Ing. Hanzel Jozef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2 - Vsakovacie nádrže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k.ú. Turzovka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 xml:space="preserve"> 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SUM(P121:P126)</f>
        <v>0</v>
      </c>
      <c r="R120" s="132">
        <f>SUM(R121:R126)</f>
        <v>0</v>
      </c>
      <c r="T120" s="133">
        <f>SUM(T121:T126)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SUM(BK121:BK126)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197</v>
      </c>
      <c r="F121" s="141" t="s">
        <v>198</v>
      </c>
      <c r="G121" s="142" t="s">
        <v>127</v>
      </c>
      <c r="H121" s="143">
        <v>2250.8000000000002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199</v>
      </c>
    </row>
    <row r="122" spans="2:65" s="1" customFormat="1" ht="24.2" customHeight="1">
      <c r="B122" s="138"/>
      <c r="C122" s="139" t="s">
        <v>83</v>
      </c>
      <c r="D122" s="139" t="s">
        <v>124</v>
      </c>
      <c r="E122" s="140" t="s">
        <v>138</v>
      </c>
      <c r="F122" s="141" t="s">
        <v>139</v>
      </c>
      <c r="G122" s="142" t="s">
        <v>127</v>
      </c>
      <c r="H122" s="143">
        <v>2250.8000000000002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40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89</v>
      </c>
      <c r="AT122" s="151" t="s">
        <v>124</v>
      </c>
      <c r="AU122" s="151" t="s">
        <v>83</v>
      </c>
      <c r="AY122" s="16" t="s">
        <v>122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83</v>
      </c>
      <c r="BK122" s="152">
        <f>ROUND(I122*H122,2)</f>
        <v>0</v>
      </c>
      <c r="BL122" s="16" t="s">
        <v>89</v>
      </c>
      <c r="BM122" s="151" t="s">
        <v>200</v>
      </c>
    </row>
    <row r="123" spans="2:65" s="1" customFormat="1" ht="24.2" customHeight="1">
      <c r="B123" s="138"/>
      <c r="C123" s="139" t="s">
        <v>86</v>
      </c>
      <c r="D123" s="139" t="s">
        <v>124</v>
      </c>
      <c r="E123" s="140" t="s">
        <v>142</v>
      </c>
      <c r="F123" s="141" t="s">
        <v>143</v>
      </c>
      <c r="G123" s="142" t="s">
        <v>127</v>
      </c>
      <c r="H123" s="143">
        <v>2250.8000000000002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40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89</v>
      </c>
      <c r="AT123" s="151" t="s">
        <v>124</v>
      </c>
      <c r="AU123" s="151" t="s">
        <v>83</v>
      </c>
      <c r="AY123" s="16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83</v>
      </c>
      <c r="BK123" s="152">
        <f>ROUND(I123*H123,2)</f>
        <v>0</v>
      </c>
      <c r="BL123" s="16" t="s">
        <v>89</v>
      </c>
      <c r="BM123" s="151" t="s">
        <v>201</v>
      </c>
    </row>
    <row r="124" spans="2:65" s="1" customFormat="1" ht="24.2" customHeight="1">
      <c r="B124" s="138"/>
      <c r="C124" s="139" t="s">
        <v>89</v>
      </c>
      <c r="D124" s="139" t="s">
        <v>124</v>
      </c>
      <c r="E124" s="140" t="s">
        <v>202</v>
      </c>
      <c r="F124" s="141" t="s">
        <v>203</v>
      </c>
      <c r="G124" s="142" t="s">
        <v>147</v>
      </c>
      <c r="H124" s="143">
        <v>4440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204</v>
      </c>
    </row>
    <row r="125" spans="2:65" s="13" customFormat="1" ht="11.25">
      <c r="B125" s="160"/>
      <c r="D125" s="154" t="s">
        <v>129</v>
      </c>
      <c r="E125" s="161" t="s">
        <v>1</v>
      </c>
      <c r="F125" s="162" t="s">
        <v>205</v>
      </c>
      <c r="H125" s="163">
        <v>4440</v>
      </c>
      <c r="I125" s="164"/>
      <c r="L125" s="160"/>
      <c r="M125" s="165"/>
      <c r="T125" s="166"/>
      <c r="AT125" s="161" t="s">
        <v>129</v>
      </c>
      <c r="AU125" s="161" t="s">
        <v>83</v>
      </c>
      <c r="AV125" s="13" t="s">
        <v>83</v>
      </c>
      <c r="AW125" s="13" t="s">
        <v>30</v>
      </c>
      <c r="AX125" s="13" t="s">
        <v>79</v>
      </c>
      <c r="AY125" s="161" t="s">
        <v>122</v>
      </c>
    </row>
    <row r="126" spans="2:65" s="1" customFormat="1" ht="24.2" customHeight="1">
      <c r="B126" s="138"/>
      <c r="C126" s="139" t="s">
        <v>92</v>
      </c>
      <c r="D126" s="139" t="s">
        <v>124</v>
      </c>
      <c r="E126" s="140" t="s">
        <v>206</v>
      </c>
      <c r="F126" s="141" t="s">
        <v>207</v>
      </c>
      <c r="G126" s="142" t="s">
        <v>147</v>
      </c>
      <c r="H126" s="143">
        <v>4440</v>
      </c>
      <c r="I126" s="144"/>
      <c r="J126" s="145">
        <f>ROUND(I126*H126,2)</f>
        <v>0</v>
      </c>
      <c r="K126" s="146"/>
      <c r="L126" s="31"/>
      <c r="M126" s="185" t="s">
        <v>1</v>
      </c>
      <c r="N126" s="186" t="s">
        <v>40</v>
      </c>
      <c r="O126" s="187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AR126" s="151" t="s">
        <v>89</v>
      </c>
      <c r="AT126" s="151" t="s">
        <v>124</v>
      </c>
      <c r="AU126" s="151" t="s">
        <v>83</v>
      </c>
      <c r="AY126" s="16" t="s">
        <v>122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208</v>
      </c>
    </row>
    <row r="127" spans="2:65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</sheetData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2" t="str">
        <f>'Rekapitulácia stavby'!K6</f>
        <v>Opatrenia na zlepšenie vodného hospodárstva v lesoch v k. ú. Turzovka na pozemkoch obhospodarovateľa Ing. Hanzel Jozef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209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2" t="str">
        <f>E7</f>
        <v>Opatrenia na zlepšenie vodného hospodárstva v lesoch v k. ú. Turzovka na pozemkoch obhospodarovateľa Ing. Hanzel Jozef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3 - Povrchové protierózne úpravy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k.ú. Turzovka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2" t="str">
        <f>E7</f>
        <v>Opatrenia na zlepšenie vodného hospodárstva v lesoch v k. ú. Turzovka na pozemkoch obhospodarovateľa Ing. Hanzel Jozef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3 - Povrchové protierózne úpravy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k.ú. Turzovka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 xml:space="preserve"> 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SUM(BK121:BK125)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197</v>
      </c>
      <c r="F121" s="141" t="s">
        <v>198</v>
      </c>
      <c r="G121" s="142" t="s">
        <v>127</v>
      </c>
      <c r="H121" s="143">
        <v>186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210</v>
      </c>
    </row>
    <row r="122" spans="2:65" s="12" customFormat="1" ht="22.5">
      <c r="B122" s="153"/>
      <c r="D122" s="154" t="s">
        <v>129</v>
      </c>
      <c r="E122" s="155" t="s">
        <v>1</v>
      </c>
      <c r="F122" s="156" t="s">
        <v>211</v>
      </c>
      <c r="H122" s="155" t="s">
        <v>1</v>
      </c>
      <c r="I122" s="157"/>
      <c r="L122" s="153"/>
      <c r="M122" s="158"/>
      <c r="T122" s="159"/>
      <c r="AT122" s="155" t="s">
        <v>129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122</v>
      </c>
    </row>
    <row r="123" spans="2:65" s="13" customFormat="1" ht="11.25">
      <c r="B123" s="160"/>
      <c r="D123" s="154" t="s">
        <v>129</v>
      </c>
      <c r="E123" s="161" t="s">
        <v>1</v>
      </c>
      <c r="F123" s="162" t="s">
        <v>212</v>
      </c>
      <c r="H123" s="163">
        <v>186</v>
      </c>
      <c r="I123" s="164"/>
      <c r="L123" s="160"/>
      <c r="M123" s="165"/>
      <c r="T123" s="166"/>
      <c r="AT123" s="161" t="s">
        <v>129</v>
      </c>
      <c r="AU123" s="161" t="s">
        <v>83</v>
      </c>
      <c r="AV123" s="13" t="s">
        <v>83</v>
      </c>
      <c r="AW123" s="13" t="s">
        <v>30</v>
      </c>
      <c r="AX123" s="13" t="s">
        <v>74</v>
      </c>
      <c r="AY123" s="161" t="s">
        <v>122</v>
      </c>
    </row>
    <row r="124" spans="2:65" s="14" customFormat="1" ht="11.25">
      <c r="B124" s="167"/>
      <c r="D124" s="154" t="s">
        <v>129</v>
      </c>
      <c r="E124" s="168" t="s">
        <v>1</v>
      </c>
      <c r="F124" s="169" t="s">
        <v>132</v>
      </c>
      <c r="H124" s="170">
        <v>186</v>
      </c>
      <c r="I124" s="171"/>
      <c r="L124" s="167"/>
      <c r="M124" s="172"/>
      <c r="T124" s="173"/>
      <c r="AT124" s="168" t="s">
        <v>129</v>
      </c>
      <c r="AU124" s="168" t="s">
        <v>83</v>
      </c>
      <c r="AV124" s="14" t="s">
        <v>89</v>
      </c>
      <c r="AW124" s="14" t="s">
        <v>30</v>
      </c>
      <c r="AX124" s="14" t="s">
        <v>79</v>
      </c>
      <c r="AY124" s="168" t="s">
        <v>122</v>
      </c>
    </row>
    <row r="125" spans="2:65" s="1" customFormat="1" ht="24.2" customHeight="1">
      <c r="B125" s="138"/>
      <c r="C125" s="139" t="s">
        <v>83</v>
      </c>
      <c r="D125" s="139" t="s">
        <v>124</v>
      </c>
      <c r="E125" s="140" t="s">
        <v>142</v>
      </c>
      <c r="F125" s="141" t="s">
        <v>143</v>
      </c>
      <c r="G125" s="142" t="s">
        <v>127</v>
      </c>
      <c r="H125" s="143">
        <v>186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40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213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2" t="str">
        <f>'Rekapitulácia stavby'!K6</f>
        <v>Opatrenia na zlepšenie vodného hospodárstva v lesoch v k. ú. Turzovka na pozemkoch obhospodarovateľa Ing. Hanzel Jozef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214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2" t="str">
        <f>E7</f>
        <v>Opatrenia na zlepšenie vodného hospodárstva v lesoch v k. ú. Turzovka na pozemkoch obhospodarovateľa Ing. Hanzel Jozef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4 - Odvodňovacia priekopa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k.ú. Turzovka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2" t="str">
        <f>E7</f>
        <v>Opatrenia na zlepšenie vodného hospodárstva v lesoch v k. ú. Turzovka na pozemkoch obhospodarovateľa Ing. Hanzel Jozef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4 - Odvodňovacia priekopa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k.ú. Turzovka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 xml:space="preserve"> 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SUM(BK121:BK125)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133</v>
      </c>
      <c r="F121" s="141" t="s">
        <v>134</v>
      </c>
      <c r="G121" s="142" t="s">
        <v>127</v>
      </c>
      <c r="H121" s="143">
        <v>57.05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215</v>
      </c>
    </row>
    <row r="122" spans="2:65" s="12" customFormat="1" ht="22.5">
      <c r="B122" s="153"/>
      <c r="D122" s="154" t="s">
        <v>129</v>
      </c>
      <c r="E122" s="155" t="s">
        <v>1</v>
      </c>
      <c r="F122" s="156" t="s">
        <v>216</v>
      </c>
      <c r="H122" s="155" t="s">
        <v>1</v>
      </c>
      <c r="I122" s="157"/>
      <c r="L122" s="153"/>
      <c r="M122" s="158"/>
      <c r="T122" s="159"/>
      <c r="AT122" s="155" t="s">
        <v>129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122</v>
      </c>
    </row>
    <row r="123" spans="2:65" s="13" customFormat="1" ht="11.25">
      <c r="B123" s="160"/>
      <c r="D123" s="154" t="s">
        <v>129</v>
      </c>
      <c r="E123" s="161" t="s">
        <v>1</v>
      </c>
      <c r="F123" s="162" t="s">
        <v>217</v>
      </c>
      <c r="H123" s="163">
        <v>57.05</v>
      </c>
      <c r="I123" s="164"/>
      <c r="L123" s="160"/>
      <c r="M123" s="165"/>
      <c r="T123" s="166"/>
      <c r="AT123" s="161" t="s">
        <v>129</v>
      </c>
      <c r="AU123" s="161" t="s">
        <v>83</v>
      </c>
      <c r="AV123" s="13" t="s">
        <v>83</v>
      </c>
      <c r="AW123" s="13" t="s">
        <v>30</v>
      </c>
      <c r="AX123" s="13" t="s">
        <v>79</v>
      </c>
      <c r="AY123" s="161" t="s">
        <v>122</v>
      </c>
    </row>
    <row r="124" spans="2:65" s="1" customFormat="1" ht="24.2" customHeight="1">
      <c r="B124" s="138"/>
      <c r="C124" s="139" t="s">
        <v>83</v>
      </c>
      <c r="D124" s="139" t="s">
        <v>124</v>
      </c>
      <c r="E124" s="140" t="s">
        <v>138</v>
      </c>
      <c r="F124" s="141" t="s">
        <v>139</v>
      </c>
      <c r="G124" s="142" t="s">
        <v>127</v>
      </c>
      <c r="H124" s="143">
        <v>57.05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218</v>
      </c>
    </row>
    <row r="125" spans="2:65" s="1" customFormat="1" ht="24.2" customHeight="1">
      <c r="B125" s="138"/>
      <c r="C125" s="139" t="s">
        <v>86</v>
      </c>
      <c r="D125" s="139" t="s">
        <v>124</v>
      </c>
      <c r="E125" s="140" t="s">
        <v>142</v>
      </c>
      <c r="F125" s="141" t="s">
        <v>143</v>
      </c>
      <c r="G125" s="142" t="s">
        <v>127</v>
      </c>
      <c r="H125" s="143">
        <v>57.05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40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219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9"/>
  <sheetViews>
    <sheetView showGridLines="0" topLeftCell="A11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2" t="str">
        <f>'Rekapitulácia stavby'!K6</f>
        <v>Opatrenia na zlepšenie vodného hospodárstva v lesoch v k. ú. Turzovka na pozemkoch obhospodarovateľa Ing. Hanzel Jozef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220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25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ROUND((SUM(BE122:BE178)),  2)</f>
        <v>0</v>
      </c>
      <c r="G33" s="94"/>
      <c r="H33" s="94"/>
      <c r="I33" s="95">
        <v>0.2</v>
      </c>
      <c r="J33" s="93">
        <f>ROUND(((SUM(BE122:BE178))*I33),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ROUND((SUM(BF122:BF178)),  2)</f>
        <v>0</v>
      </c>
      <c r="G34" s="94"/>
      <c r="H34" s="94"/>
      <c r="I34" s="95">
        <v>0.2</v>
      </c>
      <c r="J34" s="93">
        <f>ROUND(((SUM(BF122:BF178))*I34),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ROUND((SUM(BG122:BG178)),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ROUND((SUM(BH122:BH178)),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ROUND((SUM(BI122:BI178)),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2" t="str">
        <f>E7</f>
        <v>Opatrenia na zlepšenie vodného hospodárstva v lesoch v k. ú. Turzovka na pozemkoch obhospodarovateľa Ing. Hanzel Jozef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5 - Priepusty a odkaľovacie šachty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k.ú. Turzovka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 xml:space="preserve"> 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J122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J154</f>
        <v>0</v>
      </c>
      <c r="L99" s="113"/>
    </row>
    <row r="100" spans="2:12" s="9" customFormat="1" ht="19.899999999999999" customHeight="1">
      <c r="B100" s="113"/>
      <c r="D100" s="114" t="s">
        <v>221</v>
      </c>
      <c r="E100" s="115"/>
      <c r="F100" s="115"/>
      <c r="G100" s="115"/>
      <c r="H100" s="115"/>
      <c r="I100" s="115"/>
      <c r="J100" s="116">
        <f>J161</f>
        <v>0</v>
      </c>
      <c r="L100" s="113"/>
    </row>
    <row r="101" spans="2:12" s="9" customFormat="1" ht="19.899999999999999" customHeight="1">
      <c r="B101" s="113"/>
      <c r="D101" s="114" t="s">
        <v>222</v>
      </c>
      <c r="E101" s="115"/>
      <c r="F101" s="115"/>
      <c r="G101" s="115"/>
      <c r="H101" s="115"/>
      <c r="I101" s="115"/>
      <c r="J101" s="116">
        <f>J166</f>
        <v>0</v>
      </c>
      <c r="L101" s="113"/>
    </row>
    <row r="102" spans="2:12" s="9" customFormat="1" ht="19.899999999999999" customHeight="1">
      <c r="B102" s="113"/>
      <c r="D102" s="114" t="s">
        <v>223</v>
      </c>
      <c r="E102" s="115"/>
      <c r="F102" s="115"/>
      <c r="G102" s="115"/>
      <c r="H102" s="115"/>
      <c r="I102" s="115"/>
      <c r="J102" s="116">
        <f>J174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108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2" t="str">
        <f>E7</f>
        <v>Opatrenia na zlepšenie vodného hospodárstva v lesoch v k. ú. Turzovka na pozemkoch obhospodarovateľa Ing. Hanzel Jozef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96</v>
      </c>
      <c r="L113" s="31"/>
    </row>
    <row r="114" spans="2:65" s="1" customFormat="1" ht="16.5" customHeight="1">
      <c r="B114" s="31"/>
      <c r="E114" s="190" t="str">
        <f>E9</f>
        <v>5 - Priepusty a odkaľovacie šachty</v>
      </c>
      <c r="F114" s="234"/>
      <c r="G114" s="234"/>
      <c r="H114" s="234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>k.ú. Turzovka</v>
      </c>
      <c r="I116" s="26" t="s">
        <v>21</v>
      </c>
      <c r="J116" s="54">
        <f>IF(J12="","",J12)</f>
        <v>0</v>
      </c>
      <c r="L116" s="31"/>
    </row>
    <row r="117" spans="2:65" s="1" customFormat="1" ht="6.95" customHeight="1">
      <c r="B117" s="31"/>
      <c r="L117" s="31"/>
    </row>
    <row r="118" spans="2:65" s="1" customFormat="1" ht="25.7" customHeight="1">
      <c r="B118" s="31"/>
      <c r="C118" s="26" t="s">
        <v>22</v>
      </c>
      <c r="F118" s="24" t="str">
        <f>E15</f>
        <v xml:space="preserve"> </v>
      </c>
      <c r="I118" s="26" t="s">
        <v>28</v>
      </c>
      <c r="J118" s="29" t="str">
        <f>E21</f>
        <v xml:space="preserve">Ing. arch. Stanislav Sýkora </v>
      </c>
      <c r="L118" s="31"/>
    </row>
    <row r="119" spans="2:65" s="1" customFormat="1" ht="15.2" customHeight="1">
      <c r="B119" s="31"/>
      <c r="C119" s="26" t="s">
        <v>26</v>
      </c>
      <c r="F119" s="24" t="str">
        <f>IF(E18="","",E18)</f>
        <v>Vyplň údaj</v>
      </c>
      <c r="I119" s="26" t="s">
        <v>31</v>
      </c>
      <c r="J119" s="29" t="str">
        <f>E24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109</v>
      </c>
      <c r="D121" s="119" t="s">
        <v>59</v>
      </c>
      <c r="E121" s="119" t="s">
        <v>55</v>
      </c>
      <c r="F121" s="119" t="s">
        <v>56</v>
      </c>
      <c r="G121" s="119" t="s">
        <v>110</v>
      </c>
      <c r="H121" s="119" t="s">
        <v>111</v>
      </c>
      <c r="I121" s="119" t="s">
        <v>112</v>
      </c>
      <c r="J121" s="120" t="s">
        <v>100</v>
      </c>
      <c r="K121" s="121" t="s">
        <v>113</v>
      </c>
      <c r="L121" s="117"/>
      <c r="M121" s="61" t="s">
        <v>1</v>
      </c>
      <c r="N121" s="62" t="s">
        <v>38</v>
      </c>
      <c r="O121" s="62" t="s">
        <v>114</v>
      </c>
      <c r="P121" s="62" t="s">
        <v>115</v>
      </c>
      <c r="Q121" s="62" t="s">
        <v>116</v>
      </c>
      <c r="R121" s="62" t="s">
        <v>117</v>
      </c>
      <c r="S121" s="62" t="s">
        <v>118</v>
      </c>
      <c r="T121" s="63" t="s">
        <v>119</v>
      </c>
    </row>
    <row r="122" spans="2:65" s="1" customFormat="1" ht="22.9" customHeight="1">
      <c r="B122" s="31"/>
      <c r="C122" s="66" t="s">
        <v>101</v>
      </c>
      <c r="J122" s="122">
        <f>BK122</f>
        <v>0</v>
      </c>
      <c r="L122" s="31"/>
      <c r="M122" s="64"/>
      <c r="N122" s="55"/>
      <c r="O122" s="55"/>
      <c r="P122" s="123">
        <f>P123</f>
        <v>0</v>
      </c>
      <c r="Q122" s="55"/>
      <c r="R122" s="123">
        <f>R123</f>
        <v>86.594331470000014</v>
      </c>
      <c r="S122" s="55"/>
      <c r="T122" s="124">
        <f>T123</f>
        <v>0.28895999999999999</v>
      </c>
      <c r="AT122" s="16" t="s">
        <v>73</v>
      </c>
      <c r="AU122" s="16" t="s">
        <v>102</v>
      </c>
      <c r="BK122" s="125">
        <f>BK123</f>
        <v>0</v>
      </c>
    </row>
    <row r="123" spans="2:65" s="11" customFormat="1" ht="25.9" customHeight="1">
      <c r="B123" s="126"/>
      <c r="D123" s="127" t="s">
        <v>73</v>
      </c>
      <c r="E123" s="128" t="s">
        <v>120</v>
      </c>
      <c r="F123" s="128" t="s">
        <v>121</v>
      </c>
      <c r="I123" s="129"/>
      <c r="J123" s="130">
        <f>BK123</f>
        <v>0</v>
      </c>
      <c r="L123" s="126"/>
      <c r="M123" s="131"/>
      <c r="P123" s="132">
        <f>P124+P154+P161+P166+P174</f>
        <v>0</v>
      </c>
      <c r="R123" s="132">
        <f>R124+R154+R161+R166+R174</f>
        <v>86.594331470000014</v>
      </c>
      <c r="T123" s="133">
        <f>T124+T154+T161+T166+T174</f>
        <v>0.28895999999999999</v>
      </c>
      <c r="AR123" s="127" t="s">
        <v>79</v>
      </c>
      <c r="AT123" s="134" t="s">
        <v>73</v>
      </c>
      <c r="AU123" s="134" t="s">
        <v>74</v>
      </c>
      <c r="AY123" s="127" t="s">
        <v>122</v>
      </c>
      <c r="BK123" s="135">
        <f>BK124+BK154+BK161+BK166+BK174</f>
        <v>0</v>
      </c>
    </row>
    <row r="124" spans="2:65" s="11" customFormat="1" ht="22.9" customHeight="1">
      <c r="B124" s="126"/>
      <c r="D124" s="127" t="s">
        <v>73</v>
      </c>
      <c r="E124" s="136" t="s">
        <v>79</v>
      </c>
      <c r="F124" s="136" t="s">
        <v>123</v>
      </c>
      <c r="I124" s="129"/>
      <c r="J124" s="137">
        <f>BK124</f>
        <v>0</v>
      </c>
      <c r="L124" s="126"/>
      <c r="M124" s="131"/>
      <c r="P124" s="132">
        <f>SUM(P125:P153)</f>
        <v>0</v>
      </c>
      <c r="R124" s="132">
        <f>SUM(R125:R153)</f>
        <v>31.276</v>
      </c>
      <c r="T124" s="133">
        <f>SUM(T125:T153)</f>
        <v>0</v>
      </c>
      <c r="AR124" s="127" t="s">
        <v>79</v>
      </c>
      <c r="AT124" s="134" t="s">
        <v>73</v>
      </c>
      <c r="AU124" s="134" t="s">
        <v>79</v>
      </c>
      <c r="AY124" s="127" t="s">
        <v>122</v>
      </c>
      <c r="BK124" s="135">
        <f>SUM(BK125:BK153)</f>
        <v>0</v>
      </c>
    </row>
    <row r="125" spans="2:65" s="1" customFormat="1" ht="21.75" customHeight="1">
      <c r="B125" s="138"/>
      <c r="C125" s="139" t="s">
        <v>79</v>
      </c>
      <c r="D125" s="139" t="s">
        <v>124</v>
      </c>
      <c r="E125" s="140" t="s">
        <v>197</v>
      </c>
      <c r="F125" s="141" t="s">
        <v>198</v>
      </c>
      <c r="G125" s="142" t="s">
        <v>127</v>
      </c>
      <c r="H125" s="143">
        <v>35.201000000000001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40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224</v>
      </c>
    </row>
    <row r="126" spans="2:65" s="12" customFormat="1" ht="11.25">
      <c r="B126" s="153"/>
      <c r="D126" s="154" t="s">
        <v>129</v>
      </c>
      <c r="E126" s="155" t="s">
        <v>1</v>
      </c>
      <c r="F126" s="156" t="s">
        <v>225</v>
      </c>
      <c r="H126" s="155" t="s">
        <v>1</v>
      </c>
      <c r="I126" s="157"/>
      <c r="L126" s="153"/>
      <c r="M126" s="158"/>
      <c r="T126" s="159"/>
      <c r="AT126" s="155" t="s">
        <v>129</v>
      </c>
      <c r="AU126" s="155" t="s">
        <v>83</v>
      </c>
      <c r="AV126" s="12" t="s">
        <v>79</v>
      </c>
      <c r="AW126" s="12" t="s">
        <v>30</v>
      </c>
      <c r="AX126" s="12" t="s">
        <v>74</v>
      </c>
      <c r="AY126" s="155" t="s">
        <v>122</v>
      </c>
    </row>
    <row r="127" spans="2:65" s="13" customFormat="1" ht="11.25">
      <c r="B127" s="160"/>
      <c r="D127" s="154" t="s">
        <v>129</v>
      </c>
      <c r="E127" s="161" t="s">
        <v>1</v>
      </c>
      <c r="F127" s="162" t="s">
        <v>226</v>
      </c>
      <c r="H127" s="163">
        <v>35.201000000000001</v>
      </c>
      <c r="I127" s="164"/>
      <c r="L127" s="160"/>
      <c r="M127" s="165"/>
      <c r="T127" s="166"/>
      <c r="AT127" s="161" t="s">
        <v>129</v>
      </c>
      <c r="AU127" s="161" t="s">
        <v>83</v>
      </c>
      <c r="AV127" s="13" t="s">
        <v>83</v>
      </c>
      <c r="AW127" s="13" t="s">
        <v>30</v>
      </c>
      <c r="AX127" s="13" t="s">
        <v>74</v>
      </c>
      <c r="AY127" s="161" t="s">
        <v>122</v>
      </c>
    </row>
    <row r="128" spans="2:65" s="14" customFormat="1" ht="11.25">
      <c r="B128" s="167"/>
      <c r="D128" s="154" t="s">
        <v>129</v>
      </c>
      <c r="E128" s="168" t="s">
        <v>1</v>
      </c>
      <c r="F128" s="169" t="s">
        <v>132</v>
      </c>
      <c r="H128" s="170">
        <v>35.201000000000001</v>
      </c>
      <c r="I128" s="171"/>
      <c r="L128" s="167"/>
      <c r="M128" s="172"/>
      <c r="T128" s="173"/>
      <c r="AT128" s="168" t="s">
        <v>129</v>
      </c>
      <c r="AU128" s="168" t="s">
        <v>83</v>
      </c>
      <c r="AV128" s="14" t="s">
        <v>89</v>
      </c>
      <c r="AW128" s="14" t="s">
        <v>30</v>
      </c>
      <c r="AX128" s="14" t="s">
        <v>79</v>
      </c>
      <c r="AY128" s="168" t="s">
        <v>122</v>
      </c>
    </row>
    <row r="129" spans="2:65" s="1" customFormat="1" ht="16.5" customHeight="1">
      <c r="B129" s="138"/>
      <c r="C129" s="139" t="s">
        <v>83</v>
      </c>
      <c r="D129" s="139" t="s">
        <v>124</v>
      </c>
      <c r="E129" s="140" t="s">
        <v>227</v>
      </c>
      <c r="F129" s="141" t="s">
        <v>228</v>
      </c>
      <c r="G129" s="142" t="s">
        <v>127</v>
      </c>
      <c r="H129" s="143">
        <v>23.04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124</v>
      </c>
      <c r="AU129" s="151" t="s">
        <v>83</v>
      </c>
      <c r="AY129" s="16" t="s">
        <v>122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229</v>
      </c>
    </row>
    <row r="130" spans="2:65" s="12" customFormat="1" ht="11.25">
      <c r="B130" s="153"/>
      <c r="D130" s="154" t="s">
        <v>129</v>
      </c>
      <c r="E130" s="155" t="s">
        <v>1</v>
      </c>
      <c r="F130" s="156" t="s">
        <v>230</v>
      </c>
      <c r="H130" s="155" t="s">
        <v>1</v>
      </c>
      <c r="I130" s="157"/>
      <c r="L130" s="153"/>
      <c r="M130" s="158"/>
      <c r="T130" s="159"/>
      <c r="AT130" s="155" t="s">
        <v>129</v>
      </c>
      <c r="AU130" s="155" t="s">
        <v>83</v>
      </c>
      <c r="AV130" s="12" t="s">
        <v>79</v>
      </c>
      <c r="AW130" s="12" t="s">
        <v>30</v>
      </c>
      <c r="AX130" s="12" t="s">
        <v>74</v>
      </c>
      <c r="AY130" s="155" t="s">
        <v>122</v>
      </c>
    </row>
    <row r="131" spans="2:65" s="13" customFormat="1" ht="11.25">
      <c r="B131" s="160"/>
      <c r="D131" s="154" t="s">
        <v>129</v>
      </c>
      <c r="E131" s="161" t="s">
        <v>1</v>
      </c>
      <c r="F131" s="162" t="s">
        <v>231</v>
      </c>
      <c r="H131" s="163">
        <v>23.04</v>
      </c>
      <c r="I131" s="164"/>
      <c r="L131" s="160"/>
      <c r="M131" s="165"/>
      <c r="T131" s="166"/>
      <c r="AT131" s="161" t="s">
        <v>129</v>
      </c>
      <c r="AU131" s="161" t="s">
        <v>83</v>
      </c>
      <c r="AV131" s="13" t="s">
        <v>83</v>
      </c>
      <c r="AW131" s="13" t="s">
        <v>30</v>
      </c>
      <c r="AX131" s="13" t="s">
        <v>74</v>
      </c>
      <c r="AY131" s="161" t="s">
        <v>122</v>
      </c>
    </row>
    <row r="132" spans="2:65" s="14" customFormat="1" ht="11.25">
      <c r="B132" s="167"/>
      <c r="D132" s="154" t="s">
        <v>129</v>
      </c>
      <c r="E132" s="168" t="s">
        <v>1</v>
      </c>
      <c r="F132" s="169" t="s">
        <v>132</v>
      </c>
      <c r="H132" s="170">
        <v>23.04</v>
      </c>
      <c r="I132" s="171"/>
      <c r="L132" s="167"/>
      <c r="M132" s="172"/>
      <c r="T132" s="173"/>
      <c r="AT132" s="168" t="s">
        <v>129</v>
      </c>
      <c r="AU132" s="168" t="s">
        <v>83</v>
      </c>
      <c r="AV132" s="14" t="s">
        <v>89</v>
      </c>
      <c r="AW132" s="14" t="s">
        <v>30</v>
      </c>
      <c r="AX132" s="14" t="s">
        <v>79</v>
      </c>
      <c r="AY132" s="168" t="s">
        <v>122</v>
      </c>
    </row>
    <row r="133" spans="2:65" s="1" customFormat="1" ht="24.2" customHeight="1">
      <c r="B133" s="138"/>
      <c r="C133" s="139" t="s">
        <v>86</v>
      </c>
      <c r="D133" s="139" t="s">
        <v>124</v>
      </c>
      <c r="E133" s="140" t="s">
        <v>138</v>
      </c>
      <c r="F133" s="141" t="s">
        <v>139</v>
      </c>
      <c r="G133" s="142" t="s">
        <v>127</v>
      </c>
      <c r="H133" s="143">
        <v>35.164999999999999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89</v>
      </c>
      <c r="AT133" s="151" t="s">
        <v>124</v>
      </c>
      <c r="AU133" s="151" t="s">
        <v>83</v>
      </c>
      <c r="AY133" s="16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89</v>
      </c>
      <c r="BM133" s="151" t="s">
        <v>232</v>
      </c>
    </row>
    <row r="134" spans="2:65" s="13" customFormat="1" ht="11.25">
      <c r="B134" s="160"/>
      <c r="D134" s="154" t="s">
        <v>129</v>
      </c>
      <c r="E134" s="161" t="s">
        <v>1</v>
      </c>
      <c r="F134" s="162" t="s">
        <v>233</v>
      </c>
      <c r="H134" s="163">
        <v>58.241</v>
      </c>
      <c r="I134" s="164"/>
      <c r="L134" s="160"/>
      <c r="M134" s="165"/>
      <c r="T134" s="166"/>
      <c r="AT134" s="161" t="s">
        <v>129</v>
      </c>
      <c r="AU134" s="161" t="s">
        <v>83</v>
      </c>
      <c r="AV134" s="13" t="s">
        <v>83</v>
      </c>
      <c r="AW134" s="13" t="s">
        <v>30</v>
      </c>
      <c r="AX134" s="13" t="s">
        <v>74</v>
      </c>
      <c r="AY134" s="161" t="s">
        <v>122</v>
      </c>
    </row>
    <row r="135" spans="2:65" s="13" customFormat="1" ht="11.25">
      <c r="B135" s="160"/>
      <c r="D135" s="154" t="s">
        <v>129</v>
      </c>
      <c r="E135" s="161" t="s">
        <v>1</v>
      </c>
      <c r="F135" s="162" t="s">
        <v>234</v>
      </c>
      <c r="H135" s="163">
        <v>-23.076000000000001</v>
      </c>
      <c r="I135" s="164"/>
      <c r="L135" s="160"/>
      <c r="M135" s="165"/>
      <c r="T135" s="166"/>
      <c r="AT135" s="161" t="s">
        <v>129</v>
      </c>
      <c r="AU135" s="161" t="s">
        <v>83</v>
      </c>
      <c r="AV135" s="13" t="s">
        <v>83</v>
      </c>
      <c r="AW135" s="13" t="s">
        <v>30</v>
      </c>
      <c r="AX135" s="13" t="s">
        <v>74</v>
      </c>
      <c r="AY135" s="161" t="s">
        <v>122</v>
      </c>
    </row>
    <row r="136" spans="2:65" s="14" customFormat="1" ht="11.25">
      <c r="B136" s="167"/>
      <c r="D136" s="154" t="s">
        <v>129</v>
      </c>
      <c r="E136" s="168" t="s">
        <v>1</v>
      </c>
      <c r="F136" s="169" t="s">
        <v>132</v>
      </c>
      <c r="H136" s="170">
        <v>35.164999999999999</v>
      </c>
      <c r="I136" s="171"/>
      <c r="L136" s="167"/>
      <c r="M136" s="172"/>
      <c r="T136" s="173"/>
      <c r="AT136" s="168" t="s">
        <v>129</v>
      </c>
      <c r="AU136" s="168" t="s">
        <v>83</v>
      </c>
      <c r="AV136" s="14" t="s">
        <v>89</v>
      </c>
      <c r="AW136" s="14" t="s">
        <v>30</v>
      </c>
      <c r="AX136" s="14" t="s">
        <v>79</v>
      </c>
      <c r="AY136" s="168" t="s">
        <v>122</v>
      </c>
    </row>
    <row r="137" spans="2:65" s="1" customFormat="1" ht="21.75" customHeight="1">
      <c r="B137" s="138"/>
      <c r="C137" s="139" t="s">
        <v>89</v>
      </c>
      <c r="D137" s="139" t="s">
        <v>124</v>
      </c>
      <c r="E137" s="140" t="s">
        <v>235</v>
      </c>
      <c r="F137" s="141" t="s">
        <v>236</v>
      </c>
      <c r="G137" s="142" t="s">
        <v>127</v>
      </c>
      <c r="H137" s="143">
        <v>23.076000000000001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40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89</v>
      </c>
      <c r="AT137" s="151" t="s">
        <v>124</v>
      </c>
      <c r="AU137" s="151" t="s">
        <v>83</v>
      </c>
      <c r="AY137" s="16" t="s">
        <v>122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237</v>
      </c>
    </row>
    <row r="138" spans="2:65" s="1" customFormat="1" ht="24.2" customHeight="1">
      <c r="B138" s="138"/>
      <c r="C138" s="139" t="s">
        <v>92</v>
      </c>
      <c r="D138" s="139" t="s">
        <v>124</v>
      </c>
      <c r="E138" s="140" t="s">
        <v>142</v>
      </c>
      <c r="F138" s="141" t="s">
        <v>143</v>
      </c>
      <c r="G138" s="142" t="s">
        <v>127</v>
      </c>
      <c r="H138" s="143">
        <v>35.164999999999999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40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89</v>
      </c>
      <c r="AT138" s="151" t="s">
        <v>124</v>
      </c>
      <c r="AU138" s="151" t="s">
        <v>83</v>
      </c>
      <c r="AY138" s="16" t="s">
        <v>122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83</v>
      </c>
      <c r="BK138" s="152">
        <f>ROUND(I138*H138,2)</f>
        <v>0</v>
      </c>
      <c r="BL138" s="16" t="s">
        <v>89</v>
      </c>
      <c r="BM138" s="151" t="s">
        <v>238</v>
      </c>
    </row>
    <row r="139" spans="2:65" s="1" customFormat="1" ht="24.2" customHeight="1">
      <c r="B139" s="138"/>
      <c r="C139" s="139" t="s">
        <v>154</v>
      </c>
      <c r="D139" s="139" t="s">
        <v>124</v>
      </c>
      <c r="E139" s="140" t="s">
        <v>239</v>
      </c>
      <c r="F139" s="141" t="s">
        <v>240</v>
      </c>
      <c r="G139" s="142" t="s">
        <v>127</v>
      </c>
      <c r="H139" s="143">
        <v>23.076000000000001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40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89</v>
      </c>
      <c r="AT139" s="151" t="s">
        <v>124</v>
      </c>
      <c r="AU139" s="151" t="s">
        <v>83</v>
      </c>
      <c r="AY139" s="16" t="s">
        <v>122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83</v>
      </c>
      <c r="BK139" s="152">
        <f>ROUND(I139*H139,2)</f>
        <v>0</v>
      </c>
      <c r="BL139" s="16" t="s">
        <v>89</v>
      </c>
      <c r="BM139" s="151" t="s">
        <v>241</v>
      </c>
    </row>
    <row r="140" spans="2:65" s="12" customFormat="1" ht="11.25">
      <c r="B140" s="153"/>
      <c r="D140" s="154" t="s">
        <v>129</v>
      </c>
      <c r="E140" s="155" t="s">
        <v>1</v>
      </c>
      <c r="F140" s="156" t="s">
        <v>242</v>
      </c>
      <c r="H140" s="155" t="s">
        <v>1</v>
      </c>
      <c r="I140" s="157"/>
      <c r="L140" s="153"/>
      <c r="M140" s="158"/>
      <c r="T140" s="159"/>
      <c r="AT140" s="155" t="s">
        <v>129</v>
      </c>
      <c r="AU140" s="155" t="s">
        <v>83</v>
      </c>
      <c r="AV140" s="12" t="s">
        <v>79</v>
      </c>
      <c r="AW140" s="12" t="s">
        <v>30</v>
      </c>
      <c r="AX140" s="12" t="s">
        <v>74</v>
      </c>
      <c r="AY140" s="155" t="s">
        <v>122</v>
      </c>
    </row>
    <row r="141" spans="2:65" s="13" customFormat="1" ht="11.25">
      <c r="B141" s="160"/>
      <c r="D141" s="154" t="s">
        <v>129</v>
      </c>
      <c r="E141" s="161" t="s">
        <v>1</v>
      </c>
      <c r="F141" s="162" t="s">
        <v>243</v>
      </c>
      <c r="H141" s="163">
        <v>35.201000000000001</v>
      </c>
      <c r="I141" s="164"/>
      <c r="L141" s="160"/>
      <c r="M141" s="165"/>
      <c r="T141" s="166"/>
      <c r="AT141" s="161" t="s">
        <v>129</v>
      </c>
      <c r="AU141" s="161" t="s">
        <v>83</v>
      </c>
      <c r="AV141" s="13" t="s">
        <v>83</v>
      </c>
      <c r="AW141" s="13" t="s">
        <v>30</v>
      </c>
      <c r="AX141" s="13" t="s">
        <v>74</v>
      </c>
      <c r="AY141" s="161" t="s">
        <v>122</v>
      </c>
    </row>
    <row r="142" spans="2:65" s="13" customFormat="1" ht="11.25">
      <c r="B142" s="160"/>
      <c r="D142" s="154" t="s">
        <v>129</v>
      </c>
      <c r="E142" s="161" t="s">
        <v>1</v>
      </c>
      <c r="F142" s="162" t="s">
        <v>244</v>
      </c>
      <c r="H142" s="163">
        <v>-1.7749999999999999</v>
      </c>
      <c r="I142" s="164"/>
      <c r="L142" s="160"/>
      <c r="M142" s="165"/>
      <c r="T142" s="166"/>
      <c r="AT142" s="161" t="s">
        <v>129</v>
      </c>
      <c r="AU142" s="161" t="s">
        <v>83</v>
      </c>
      <c r="AV142" s="13" t="s">
        <v>83</v>
      </c>
      <c r="AW142" s="13" t="s">
        <v>30</v>
      </c>
      <c r="AX142" s="13" t="s">
        <v>74</v>
      </c>
      <c r="AY142" s="161" t="s">
        <v>122</v>
      </c>
    </row>
    <row r="143" spans="2:65" s="13" customFormat="1" ht="11.25">
      <c r="B143" s="160"/>
      <c r="D143" s="154" t="s">
        <v>129</v>
      </c>
      <c r="E143" s="161" t="s">
        <v>1</v>
      </c>
      <c r="F143" s="162" t="s">
        <v>245</v>
      </c>
      <c r="H143" s="163">
        <v>-10.35</v>
      </c>
      <c r="I143" s="164"/>
      <c r="L143" s="160"/>
      <c r="M143" s="165"/>
      <c r="T143" s="166"/>
      <c r="AT143" s="161" t="s">
        <v>129</v>
      </c>
      <c r="AU143" s="161" t="s">
        <v>83</v>
      </c>
      <c r="AV143" s="13" t="s">
        <v>83</v>
      </c>
      <c r="AW143" s="13" t="s">
        <v>30</v>
      </c>
      <c r="AX143" s="13" t="s">
        <v>74</v>
      </c>
      <c r="AY143" s="161" t="s">
        <v>122</v>
      </c>
    </row>
    <row r="144" spans="2:65" s="14" customFormat="1" ht="11.25">
      <c r="B144" s="167"/>
      <c r="D144" s="154" t="s">
        <v>129</v>
      </c>
      <c r="E144" s="168" t="s">
        <v>1</v>
      </c>
      <c r="F144" s="169" t="s">
        <v>132</v>
      </c>
      <c r="H144" s="170">
        <v>23.076000000000001</v>
      </c>
      <c r="I144" s="171"/>
      <c r="L144" s="167"/>
      <c r="M144" s="172"/>
      <c r="T144" s="173"/>
      <c r="AT144" s="168" t="s">
        <v>129</v>
      </c>
      <c r="AU144" s="168" t="s">
        <v>83</v>
      </c>
      <c r="AV144" s="14" t="s">
        <v>89</v>
      </c>
      <c r="AW144" s="14" t="s">
        <v>30</v>
      </c>
      <c r="AX144" s="14" t="s">
        <v>79</v>
      </c>
      <c r="AY144" s="168" t="s">
        <v>122</v>
      </c>
    </row>
    <row r="145" spans="2:65" s="1" customFormat="1" ht="24.2" customHeight="1">
      <c r="B145" s="138"/>
      <c r="C145" s="139" t="s">
        <v>160</v>
      </c>
      <c r="D145" s="139" t="s">
        <v>124</v>
      </c>
      <c r="E145" s="140" t="s">
        <v>246</v>
      </c>
      <c r="F145" s="141" t="s">
        <v>247</v>
      </c>
      <c r="G145" s="142" t="s">
        <v>127</v>
      </c>
      <c r="H145" s="143">
        <v>15.638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40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89</v>
      </c>
      <c r="AT145" s="151" t="s">
        <v>124</v>
      </c>
      <c r="AU145" s="151" t="s">
        <v>83</v>
      </c>
      <c r="AY145" s="16" t="s">
        <v>122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83</v>
      </c>
      <c r="BK145" s="152">
        <f>ROUND(I145*H145,2)</f>
        <v>0</v>
      </c>
      <c r="BL145" s="16" t="s">
        <v>89</v>
      </c>
      <c r="BM145" s="151" t="s">
        <v>248</v>
      </c>
    </row>
    <row r="146" spans="2:65" s="12" customFormat="1" ht="11.25">
      <c r="B146" s="153"/>
      <c r="D146" s="154" t="s">
        <v>129</v>
      </c>
      <c r="E146" s="155" t="s">
        <v>1</v>
      </c>
      <c r="F146" s="156" t="s">
        <v>249</v>
      </c>
      <c r="H146" s="155" t="s">
        <v>1</v>
      </c>
      <c r="I146" s="157"/>
      <c r="L146" s="153"/>
      <c r="M146" s="158"/>
      <c r="T146" s="159"/>
      <c r="AT146" s="155" t="s">
        <v>129</v>
      </c>
      <c r="AU146" s="155" t="s">
        <v>83</v>
      </c>
      <c r="AV146" s="12" t="s">
        <v>79</v>
      </c>
      <c r="AW146" s="12" t="s">
        <v>30</v>
      </c>
      <c r="AX146" s="12" t="s">
        <v>74</v>
      </c>
      <c r="AY146" s="155" t="s">
        <v>122</v>
      </c>
    </row>
    <row r="147" spans="2:65" s="13" customFormat="1" ht="11.25">
      <c r="B147" s="160"/>
      <c r="D147" s="154" t="s">
        <v>129</v>
      </c>
      <c r="E147" s="161" t="s">
        <v>1</v>
      </c>
      <c r="F147" s="162" t="s">
        <v>250</v>
      </c>
      <c r="H147" s="163">
        <v>20.16</v>
      </c>
      <c r="I147" s="164"/>
      <c r="L147" s="160"/>
      <c r="M147" s="165"/>
      <c r="T147" s="166"/>
      <c r="AT147" s="161" t="s">
        <v>129</v>
      </c>
      <c r="AU147" s="161" t="s">
        <v>83</v>
      </c>
      <c r="AV147" s="13" t="s">
        <v>83</v>
      </c>
      <c r="AW147" s="13" t="s">
        <v>30</v>
      </c>
      <c r="AX147" s="13" t="s">
        <v>74</v>
      </c>
      <c r="AY147" s="161" t="s">
        <v>122</v>
      </c>
    </row>
    <row r="148" spans="2:65" s="12" customFormat="1" ht="11.25">
      <c r="B148" s="153"/>
      <c r="D148" s="154" t="s">
        <v>129</v>
      </c>
      <c r="E148" s="155" t="s">
        <v>1</v>
      </c>
      <c r="F148" s="156" t="s">
        <v>251</v>
      </c>
      <c r="H148" s="155" t="s">
        <v>1</v>
      </c>
      <c r="I148" s="157"/>
      <c r="L148" s="153"/>
      <c r="M148" s="158"/>
      <c r="T148" s="159"/>
      <c r="AT148" s="155" t="s">
        <v>129</v>
      </c>
      <c r="AU148" s="155" t="s">
        <v>83</v>
      </c>
      <c r="AV148" s="12" t="s">
        <v>79</v>
      </c>
      <c r="AW148" s="12" t="s">
        <v>30</v>
      </c>
      <c r="AX148" s="12" t="s">
        <v>74</v>
      </c>
      <c r="AY148" s="155" t="s">
        <v>122</v>
      </c>
    </row>
    <row r="149" spans="2:65" s="13" customFormat="1" ht="11.25">
      <c r="B149" s="160"/>
      <c r="D149" s="154" t="s">
        <v>129</v>
      </c>
      <c r="E149" s="161" t="s">
        <v>1</v>
      </c>
      <c r="F149" s="162" t="s">
        <v>252</v>
      </c>
      <c r="H149" s="163">
        <v>-4.5220000000000002</v>
      </c>
      <c r="I149" s="164"/>
      <c r="L149" s="160"/>
      <c r="M149" s="165"/>
      <c r="T149" s="166"/>
      <c r="AT149" s="161" t="s">
        <v>129</v>
      </c>
      <c r="AU149" s="161" t="s">
        <v>83</v>
      </c>
      <c r="AV149" s="13" t="s">
        <v>83</v>
      </c>
      <c r="AW149" s="13" t="s">
        <v>30</v>
      </c>
      <c r="AX149" s="13" t="s">
        <v>74</v>
      </c>
      <c r="AY149" s="161" t="s">
        <v>122</v>
      </c>
    </row>
    <row r="150" spans="2:65" s="14" customFormat="1" ht="11.25">
      <c r="B150" s="167"/>
      <c r="D150" s="154" t="s">
        <v>129</v>
      </c>
      <c r="E150" s="168" t="s">
        <v>1</v>
      </c>
      <c r="F150" s="169" t="s">
        <v>132</v>
      </c>
      <c r="H150" s="170">
        <v>15.638</v>
      </c>
      <c r="I150" s="171"/>
      <c r="L150" s="167"/>
      <c r="M150" s="172"/>
      <c r="T150" s="173"/>
      <c r="AT150" s="168" t="s">
        <v>129</v>
      </c>
      <c r="AU150" s="168" t="s">
        <v>83</v>
      </c>
      <c r="AV150" s="14" t="s">
        <v>89</v>
      </c>
      <c r="AW150" s="14" t="s">
        <v>30</v>
      </c>
      <c r="AX150" s="14" t="s">
        <v>79</v>
      </c>
      <c r="AY150" s="168" t="s">
        <v>122</v>
      </c>
    </row>
    <row r="151" spans="2:65" s="1" customFormat="1" ht="16.5" customHeight="1">
      <c r="B151" s="138"/>
      <c r="C151" s="174" t="s">
        <v>167</v>
      </c>
      <c r="D151" s="174" t="s">
        <v>172</v>
      </c>
      <c r="E151" s="175" t="s">
        <v>253</v>
      </c>
      <c r="F151" s="176" t="s">
        <v>254</v>
      </c>
      <c r="G151" s="177" t="s">
        <v>182</v>
      </c>
      <c r="H151" s="178">
        <v>31.276</v>
      </c>
      <c r="I151" s="179"/>
      <c r="J151" s="180">
        <f>ROUND(I151*H151,2)</f>
        <v>0</v>
      </c>
      <c r="K151" s="181"/>
      <c r="L151" s="182"/>
      <c r="M151" s="183" t="s">
        <v>1</v>
      </c>
      <c r="N151" s="184" t="s">
        <v>40</v>
      </c>
      <c r="P151" s="149">
        <f>O151*H151</f>
        <v>0</v>
      </c>
      <c r="Q151" s="149">
        <v>1</v>
      </c>
      <c r="R151" s="149">
        <f>Q151*H151</f>
        <v>31.276</v>
      </c>
      <c r="S151" s="149">
        <v>0</v>
      </c>
      <c r="T151" s="150">
        <f>S151*H151</f>
        <v>0</v>
      </c>
      <c r="AR151" s="151" t="s">
        <v>167</v>
      </c>
      <c r="AT151" s="151" t="s">
        <v>172</v>
      </c>
      <c r="AU151" s="151" t="s">
        <v>83</v>
      </c>
      <c r="AY151" s="16" t="s">
        <v>122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83</v>
      </c>
      <c r="BK151" s="152">
        <f>ROUND(I151*H151,2)</f>
        <v>0</v>
      </c>
      <c r="BL151" s="16" t="s">
        <v>89</v>
      </c>
      <c r="BM151" s="151" t="s">
        <v>255</v>
      </c>
    </row>
    <row r="152" spans="2:65" s="13" customFormat="1" ht="11.25">
      <c r="B152" s="160"/>
      <c r="D152" s="154" t="s">
        <v>129</v>
      </c>
      <c r="E152" s="161" t="s">
        <v>1</v>
      </c>
      <c r="F152" s="162" t="s">
        <v>256</v>
      </c>
      <c r="H152" s="163">
        <v>31.276</v>
      </c>
      <c r="I152" s="164"/>
      <c r="L152" s="160"/>
      <c r="M152" s="165"/>
      <c r="T152" s="166"/>
      <c r="AT152" s="161" t="s">
        <v>129</v>
      </c>
      <c r="AU152" s="161" t="s">
        <v>83</v>
      </c>
      <c r="AV152" s="13" t="s">
        <v>83</v>
      </c>
      <c r="AW152" s="13" t="s">
        <v>30</v>
      </c>
      <c r="AX152" s="13" t="s">
        <v>74</v>
      </c>
      <c r="AY152" s="161" t="s">
        <v>122</v>
      </c>
    </row>
    <row r="153" spans="2:65" s="14" customFormat="1" ht="11.25">
      <c r="B153" s="167"/>
      <c r="D153" s="154" t="s">
        <v>129</v>
      </c>
      <c r="E153" s="168" t="s">
        <v>1</v>
      </c>
      <c r="F153" s="169" t="s">
        <v>132</v>
      </c>
      <c r="H153" s="170">
        <v>31.276</v>
      </c>
      <c r="I153" s="171"/>
      <c r="L153" s="167"/>
      <c r="M153" s="172"/>
      <c r="T153" s="173"/>
      <c r="AT153" s="168" t="s">
        <v>129</v>
      </c>
      <c r="AU153" s="168" t="s">
        <v>83</v>
      </c>
      <c r="AV153" s="14" t="s">
        <v>89</v>
      </c>
      <c r="AW153" s="14" t="s">
        <v>30</v>
      </c>
      <c r="AX153" s="14" t="s">
        <v>79</v>
      </c>
      <c r="AY153" s="168" t="s">
        <v>122</v>
      </c>
    </row>
    <row r="154" spans="2:65" s="11" customFormat="1" ht="22.9" customHeight="1">
      <c r="B154" s="126"/>
      <c r="D154" s="127" t="s">
        <v>73</v>
      </c>
      <c r="E154" s="136" t="s">
        <v>89</v>
      </c>
      <c r="F154" s="136" t="s">
        <v>153</v>
      </c>
      <c r="I154" s="129"/>
      <c r="J154" s="137">
        <f>BK154</f>
        <v>0</v>
      </c>
      <c r="L154" s="126"/>
      <c r="M154" s="131"/>
      <c r="P154" s="132">
        <f>SUM(P155:P160)</f>
        <v>0</v>
      </c>
      <c r="R154" s="132">
        <f>SUM(R155:R160)</f>
        <v>8.8015343500000007</v>
      </c>
      <c r="T154" s="133">
        <f>SUM(T155:T160)</f>
        <v>0</v>
      </c>
      <c r="AR154" s="127" t="s">
        <v>79</v>
      </c>
      <c r="AT154" s="134" t="s">
        <v>73</v>
      </c>
      <c r="AU154" s="134" t="s">
        <v>79</v>
      </c>
      <c r="AY154" s="127" t="s">
        <v>122</v>
      </c>
      <c r="BK154" s="135">
        <f>SUM(BK155:BK160)</f>
        <v>0</v>
      </c>
    </row>
    <row r="155" spans="2:65" s="1" customFormat="1" ht="37.9" customHeight="1">
      <c r="B155" s="138"/>
      <c r="C155" s="139" t="s">
        <v>165</v>
      </c>
      <c r="D155" s="139" t="s">
        <v>124</v>
      </c>
      <c r="E155" s="140" t="s">
        <v>155</v>
      </c>
      <c r="F155" s="141" t="s">
        <v>156</v>
      </c>
      <c r="G155" s="142" t="s">
        <v>127</v>
      </c>
      <c r="H155" s="143">
        <v>4.6550000000000002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40</v>
      </c>
      <c r="P155" s="149">
        <f>O155*H155</f>
        <v>0</v>
      </c>
      <c r="Q155" s="149">
        <v>1.8907700000000001</v>
      </c>
      <c r="R155" s="149">
        <f>Q155*H155</f>
        <v>8.8015343500000007</v>
      </c>
      <c r="S155" s="149">
        <v>0</v>
      </c>
      <c r="T155" s="150">
        <f>S155*H155</f>
        <v>0</v>
      </c>
      <c r="AR155" s="151" t="s">
        <v>89</v>
      </c>
      <c r="AT155" s="151" t="s">
        <v>124</v>
      </c>
      <c r="AU155" s="151" t="s">
        <v>83</v>
      </c>
      <c r="AY155" s="16" t="s">
        <v>122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83</v>
      </c>
      <c r="BK155" s="152">
        <f>ROUND(I155*H155,2)</f>
        <v>0</v>
      </c>
      <c r="BL155" s="16" t="s">
        <v>89</v>
      </c>
      <c r="BM155" s="151" t="s">
        <v>257</v>
      </c>
    </row>
    <row r="156" spans="2:65" s="12" customFormat="1" ht="11.25">
      <c r="B156" s="153"/>
      <c r="D156" s="154" t="s">
        <v>129</v>
      </c>
      <c r="E156" s="155" t="s">
        <v>1</v>
      </c>
      <c r="F156" s="156" t="s">
        <v>258</v>
      </c>
      <c r="H156" s="155" t="s">
        <v>1</v>
      </c>
      <c r="I156" s="157"/>
      <c r="L156" s="153"/>
      <c r="M156" s="158"/>
      <c r="T156" s="159"/>
      <c r="AT156" s="155" t="s">
        <v>129</v>
      </c>
      <c r="AU156" s="155" t="s">
        <v>83</v>
      </c>
      <c r="AV156" s="12" t="s">
        <v>79</v>
      </c>
      <c r="AW156" s="12" t="s">
        <v>30</v>
      </c>
      <c r="AX156" s="12" t="s">
        <v>74</v>
      </c>
      <c r="AY156" s="155" t="s">
        <v>122</v>
      </c>
    </row>
    <row r="157" spans="2:65" s="13" customFormat="1" ht="11.25">
      <c r="B157" s="160"/>
      <c r="D157" s="154" t="s">
        <v>129</v>
      </c>
      <c r="E157" s="161" t="s">
        <v>1</v>
      </c>
      <c r="F157" s="162" t="s">
        <v>259</v>
      </c>
      <c r="H157" s="163">
        <v>2.88</v>
      </c>
      <c r="I157" s="164"/>
      <c r="L157" s="160"/>
      <c r="M157" s="165"/>
      <c r="T157" s="166"/>
      <c r="AT157" s="161" t="s">
        <v>129</v>
      </c>
      <c r="AU157" s="161" t="s">
        <v>83</v>
      </c>
      <c r="AV157" s="13" t="s">
        <v>83</v>
      </c>
      <c r="AW157" s="13" t="s">
        <v>30</v>
      </c>
      <c r="AX157" s="13" t="s">
        <v>74</v>
      </c>
      <c r="AY157" s="161" t="s">
        <v>122</v>
      </c>
    </row>
    <row r="158" spans="2:65" s="12" customFormat="1" ht="11.25">
      <c r="B158" s="153"/>
      <c r="D158" s="154" t="s">
        <v>129</v>
      </c>
      <c r="E158" s="155" t="s">
        <v>1</v>
      </c>
      <c r="F158" s="156" t="s">
        <v>260</v>
      </c>
      <c r="H158" s="155" t="s">
        <v>1</v>
      </c>
      <c r="I158" s="157"/>
      <c r="L158" s="153"/>
      <c r="M158" s="158"/>
      <c r="T158" s="159"/>
      <c r="AT158" s="155" t="s">
        <v>129</v>
      </c>
      <c r="AU158" s="155" t="s">
        <v>83</v>
      </c>
      <c r="AV158" s="12" t="s">
        <v>79</v>
      </c>
      <c r="AW158" s="12" t="s">
        <v>30</v>
      </c>
      <c r="AX158" s="12" t="s">
        <v>74</v>
      </c>
      <c r="AY158" s="155" t="s">
        <v>122</v>
      </c>
    </row>
    <row r="159" spans="2:65" s="13" customFormat="1" ht="11.25">
      <c r="B159" s="160"/>
      <c r="D159" s="154" t="s">
        <v>129</v>
      </c>
      <c r="E159" s="161" t="s">
        <v>1</v>
      </c>
      <c r="F159" s="162" t="s">
        <v>261</v>
      </c>
      <c r="H159" s="163">
        <v>1.7749999999999999</v>
      </c>
      <c r="I159" s="164"/>
      <c r="L159" s="160"/>
      <c r="M159" s="165"/>
      <c r="T159" s="166"/>
      <c r="AT159" s="161" t="s">
        <v>129</v>
      </c>
      <c r="AU159" s="161" t="s">
        <v>83</v>
      </c>
      <c r="AV159" s="13" t="s">
        <v>83</v>
      </c>
      <c r="AW159" s="13" t="s">
        <v>30</v>
      </c>
      <c r="AX159" s="13" t="s">
        <v>74</v>
      </c>
      <c r="AY159" s="161" t="s">
        <v>122</v>
      </c>
    </row>
    <row r="160" spans="2:65" s="14" customFormat="1" ht="11.25">
      <c r="B160" s="167"/>
      <c r="D160" s="154" t="s">
        <v>129</v>
      </c>
      <c r="E160" s="168" t="s">
        <v>1</v>
      </c>
      <c r="F160" s="169" t="s">
        <v>132</v>
      </c>
      <c r="H160" s="170">
        <v>4.6549999999999994</v>
      </c>
      <c r="I160" s="171"/>
      <c r="L160" s="167"/>
      <c r="M160" s="172"/>
      <c r="T160" s="173"/>
      <c r="AT160" s="168" t="s">
        <v>129</v>
      </c>
      <c r="AU160" s="168" t="s">
        <v>83</v>
      </c>
      <c r="AV160" s="14" t="s">
        <v>89</v>
      </c>
      <c r="AW160" s="14" t="s">
        <v>30</v>
      </c>
      <c r="AX160" s="14" t="s">
        <v>79</v>
      </c>
      <c r="AY160" s="168" t="s">
        <v>122</v>
      </c>
    </row>
    <row r="161" spans="2:65" s="11" customFormat="1" ht="22.9" customHeight="1">
      <c r="B161" s="126"/>
      <c r="D161" s="127" t="s">
        <v>73</v>
      </c>
      <c r="E161" s="136" t="s">
        <v>167</v>
      </c>
      <c r="F161" s="136" t="s">
        <v>262</v>
      </c>
      <c r="I161" s="129"/>
      <c r="J161" s="137">
        <f>BK161</f>
        <v>0</v>
      </c>
      <c r="L161" s="126"/>
      <c r="M161" s="131"/>
      <c r="P161" s="132">
        <f>SUM(P162:P165)</f>
        <v>0</v>
      </c>
      <c r="R161" s="132">
        <f>SUM(R162:R165)</f>
        <v>5.5607999999999995</v>
      </c>
      <c r="T161" s="133">
        <f>SUM(T162:T165)</f>
        <v>0</v>
      </c>
      <c r="AR161" s="127" t="s">
        <v>79</v>
      </c>
      <c r="AT161" s="134" t="s">
        <v>73</v>
      </c>
      <c r="AU161" s="134" t="s">
        <v>79</v>
      </c>
      <c r="AY161" s="127" t="s">
        <v>122</v>
      </c>
      <c r="BK161" s="135">
        <f>SUM(BK162:BK165)</f>
        <v>0</v>
      </c>
    </row>
    <row r="162" spans="2:65" s="1" customFormat="1" ht="16.5" customHeight="1">
      <c r="B162" s="138"/>
      <c r="C162" s="139" t="s">
        <v>179</v>
      </c>
      <c r="D162" s="139" t="s">
        <v>124</v>
      </c>
      <c r="E162" s="140" t="s">
        <v>263</v>
      </c>
      <c r="F162" s="141" t="s">
        <v>264</v>
      </c>
      <c r="G162" s="142" t="s">
        <v>175</v>
      </c>
      <c r="H162" s="143">
        <v>6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40</v>
      </c>
      <c r="P162" s="149">
        <f>O162*H162</f>
        <v>0</v>
      </c>
      <c r="Q162" s="149">
        <v>3.3E-3</v>
      </c>
      <c r="R162" s="149">
        <f>Q162*H162</f>
        <v>1.9799999999999998E-2</v>
      </c>
      <c r="S162" s="149">
        <v>0</v>
      </c>
      <c r="T162" s="150">
        <f>S162*H162</f>
        <v>0</v>
      </c>
      <c r="AR162" s="151" t="s">
        <v>89</v>
      </c>
      <c r="AT162" s="151" t="s">
        <v>124</v>
      </c>
      <c r="AU162" s="151" t="s">
        <v>83</v>
      </c>
      <c r="AY162" s="16" t="s">
        <v>122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83</v>
      </c>
      <c r="BK162" s="152">
        <f>ROUND(I162*H162,2)</f>
        <v>0</v>
      </c>
      <c r="BL162" s="16" t="s">
        <v>89</v>
      </c>
      <c r="BM162" s="151" t="s">
        <v>265</v>
      </c>
    </row>
    <row r="163" spans="2:65" s="1" customFormat="1" ht="24.2" customHeight="1">
      <c r="B163" s="138"/>
      <c r="C163" s="174" t="s">
        <v>184</v>
      </c>
      <c r="D163" s="174" t="s">
        <v>172</v>
      </c>
      <c r="E163" s="175" t="s">
        <v>266</v>
      </c>
      <c r="F163" s="176" t="s">
        <v>267</v>
      </c>
      <c r="G163" s="177" t="s">
        <v>175</v>
      </c>
      <c r="H163" s="178">
        <v>6</v>
      </c>
      <c r="I163" s="179"/>
      <c r="J163" s="180">
        <f>ROUND(I163*H163,2)</f>
        <v>0</v>
      </c>
      <c r="K163" s="181"/>
      <c r="L163" s="182"/>
      <c r="M163" s="183" t="s">
        <v>1</v>
      </c>
      <c r="N163" s="184" t="s">
        <v>40</v>
      </c>
      <c r="P163" s="149">
        <f>O163*H163</f>
        <v>0</v>
      </c>
      <c r="Q163" s="149">
        <v>0.86</v>
      </c>
      <c r="R163" s="149">
        <f>Q163*H163</f>
        <v>5.16</v>
      </c>
      <c r="S163" s="149">
        <v>0</v>
      </c>
      <c r="T163" s="150">
        <f>S163*H163</f>
        <v>0</v>
      </c>
      <c r="AR163" s="151" t="s">
        <v>167</v>
      </c>
      <c r="AT163" s="151" t="s">
        <v>172</v>
      </c>
      <c r="AU163" s="151" t="s">
        <v>83</v>
      </c>
      <c r="AY163" s="16" t="s">
        <v>122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83</v>
      </c>
      <c r="BK163" s="152">
        <f>ROUND(I163*H163,2)</f>
        <v>0</v>
      </c>
      <c r="BL163" s="16" t="s">
        <v>89</v>
      </c>
      <c r="BM163" s="151" t="s">
        <v>268</v>
      </c>
    </row>
    <row r="164" spans="2:65" s="1" customFormat="1" ht="24.2" customHeight="1">
      <c r="B164" s="138"/>
      <c r="C164" s="139" t="s">
        <v>188</v>
      </c>
      <c r="D164" s="139" t="s">
        <v>124</v>
      </c>
      <c r="E164" s="140" t="s">
        <v>269</v>
      </c>
      <c r="F164" s="141" t="s">
        <v>270</v>
      </c>
      <c r="G164" s="142" t="s">
        <v>175</v>
      </c>
      <c r="H164" s="143">
        <v>6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40</v>
      </c>
      <c r="P164" s="149">
        <f>O164*H164</f>
        <v>0</v>
      </c>
      <c r="Q164" s="149">
        <v>1.0500000000000001E-2</v>
      </c>
      <c r="R164" s="149">
        <f>Q164*H164</f>
        <v>6.3E-2</v>
      </c>
      <c r="S164" s="149">
        <v>0</v>
      </c>
      <c r="T164" s="150">
        <f>S164*H164</f>
        <v>0</v>
      </c>
      <c r="AR164" s="151" t="s">
        <v>89</v>
      </c>
      <c r="AT164" s="151" t="s">
        <v>124</v>
      </c>
      <c r="AU164" s="151" t="s">
        <v>83</v>
      </c>
      <c r="AY164" s="16" t="s">
        <v>122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83</v>
      </c>
      <c r="BK164" s="152">
        <f>ROUND(I164*H164,2)</f>
        <v>0</v>
      </c>
      <c r="BL164" s="16" t="s">
        <v>89</v>
      </c>
      <c r="BM164" s="151" t="s">
        <v>271</v>
      </c>
    </row>
    <row r="165" spans="2:65" s="1" customFormat="1" ht="24.2" customHeight="1">
      <c r="B165" s="138"/>
      <c r="C165" s="174" t="s">
        <v>192</v>
      </c>
      <c r="D165" s="174" t="s">
        <v>172</v>
      </c>
      <c r="E165" s="175" t="s">
        <v>272</v>
      </c>
      <c r="F165" s="176" t="s">
        <v>273</v>
      </c>
      <c r="G165" s="177" t="s">
        <v>175</v>
      </c>
      <c r="H165" s="178">
        <v>6</v>
      </c>
      <c r="I165" s="179"/>
      <c r="J165" s="180">
        <f>ROUND(I165*H165,2)</f>
        <v>0</v>
      </c>
      <c r="K165" s="181"/>
      <c r="L165" s="182"/>
      <c r="M165" s="183" t="s">
        <v>1</v>
      </c>
      <c r="N165" s="184" t="s">
        <v>40</v>
      </c>
      <c r="P165" s="149">
        <f>O165*H165</f>
        <v>0</v>
      </c>
      <c r="Q165" s="149">
        <v>5.2999999999999999E-2</v>
      </c>
      <c r="R165" s="149">
        <f>Q165*H165</f>
        <v>0.318</v>
      </c>
      <c r="S165" s="149">
        <v>0</v>
      </c>
      <c r="T165" s="150">
        <f>S165*H165</f>
        <v>0</v>
      </c>
      <c r="AR165" s="151" t="s">
        <v>167</v>
      </c>
      <c r="AT165" s="151" t="s">
        <v>172</v>
      </c>
      <c r="AU165" s="151" t="s">
        <v>83</v>
      </c>
      <c r="AY165" s="16" t="s">
        <v>122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83</v>
      </c>
      <c r="BK165" s="152">
        <f>ROUND(I165*H165,2)</f>
        <v>0</v>
      </c>
      <c r="BL165" s="16" t="s">
        <v>89</v>
      </c>
      <c r="BM165" s="151" t="s">
        <v>274</v>
      </c>
    </row>
    <row r="166" spans="2:65" s="11" customFormat="1" ht="22.9" customHeight="1">
      <c r="B166" s="126"/>
      <c r="D166" s="127" t="s">
        <v>73</v>
      </c>
      <c r="E166" s="136" t="s">
        <v>165</v>
      </c>
      <c r="F166" s="136" t="s">
        <v>275</v>
      </c>
      <c r="I166" s="129"/>
      <c r="J166" s="137">
        <f>BK166</f>
        <v>0</v>
      </c>
      <c r="L166" s="126"/>
      <c r="M166" s="131"/>
      <c r="P166" s="132">
        <f>SUM(P167:P173)</f>
        <v>0</v>
      </c>
      <c r="R166" s="132">
        <f>SUM(R167:R173)</f>
        <v>40.955997120000006</v>
      </c>
      <c r="T166" s="133">
        <f>SUM(T167:T173)</f>
        <v>0.28895999999999999</v>
      </c>
      <c r="AR166" s="127" t="s">
        <v>79</v>
      </c>
      <c r="AT166" s="134" t="s">
        <v>73</v>
      </c>
      <c r="AU166" s="134" t="s">
        <v>79</v>
      </c>
      <c r="AY166" s="127" t="s">
        <v>122</v>
      </c>
      <c r="BK166" s="135">
        <f>SUM(BK167:BK173)</f>
        <v>0</v>
      </c>
    </row>
    <row r="167" spans="2:65" s="1" customFormat="1" ht="24.2" customHeight="1">
      <c r="B167" s="138"/>
      <c r="C167" s="139" t="s">
        <v>276</v>
      </c>
      <c r="D167" s="139" t="s">
        <v>124</v>
      </c>
      <c r="E167" s="140" t="s">
        <v>277</v>
      </c>
      <c r="F167" s="141" t="s">
        <v>278</v>
      </c>
      <c r="G167" s="142" t="s">
        <v>175</v>
      </c>
      <c r="H167" s="143">
        <v>6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40</v>
      </c>
      <c r="P167" s="149">
        <f>O167*H167</f>
        <v>0</v>
      </c>
      <c r="Q167" s="149">
        <v>6.7754599999999998</v>
      </c>
      <c r="R167" s="149">
        <f>Q167*H167</f>
        <v>40.652760000000001</v>
      </c>
      <c r="S167" s="149">
        <v>0</v>
      </c>
      <c r="T167" s="150">
        <f>S167*H167</f>
        <v>0</v>
      </c>
      <c r="AR167" s="151" t="s">
        <v>89</v>
      </c>
      <c r="AT167" s="151" t="s">
        <v>124</v>
      </c>
      <c r="AU167" s="151" t="s">
        <v>83</v>
      </c>
      <c r="AY167" s="16" t="s">
        <v>122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83</v>
      </c>
      <c r="BK167" s="152">
        <f>ROUND(I167*H167,2)</f>
        <v>0</v>
      </c>
      <c r="BL167" s="16" t="s">
        <v>89</v>
      </c>
      <c r="BM167" s="151" t="s">
        <v>279</v>
      </c>
    </row>
    <row r="168" spans="2:65" s="13" customFormat="1" ht="11.25">
      <c r="B168" s="160"/>
      <c r="D168" s="154" t="s">
        <v>129</v>
      </c>
      <c r="E168" s="161" t="s">
        <v>1</v>
      </c>
      <c r="F168" s="162" t="s">
        <v>280</v>
      </c>
      <c r="H168" s="163">
        <v>6</v>
      </c>
      <c r="I168" s="164"/>
      <c r="L168" s="160"/>
      <c r="M168" s="165"/>
      <c r="T168" s="166"/>
      <c r="AT168" s="161" t="s">
        <v>129</v>
      </c>
      <c r="AU168" s="161" t="s">
        <v>83</v>
      </c>
      <c r="AV168" s="13" t="s">
        <v>83</v>
      </c>
      <c r="AW168" s="13" t="s">
        <v>30</v>
      </c>
      <c r="AX168" s="13" t="s">
        <v>79</v>
      </c>
      <c r="AY168" s="161" t="s">
        <v>122</v>
      </c>
    </row>
    <row r="169" spans="2:65" s="1" customFormat="1" ht="33" customHeight="1">
      <c r="B169" s="138"/>
      <c r="C169" s="139" t="s">
        <v>281</v>
      </c>
      <c r="D169" s="139" t="s">
        <v>124</v>
      </c>
      <c r="E169" s="140" t="s">
        <v>282</v>
      </c>
      <c r="F169" s="141" t="s">
        <v>283</v>
      </c>
      <c r="G169" s="142" t="s">
        <v>163</v>
      </c>
      <c r="H169" s="143">
        <v>36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40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89</v>
      </c>
      <c r="AT169" s="151" t="s">
        <v>124</v>
      </c>
      <c r="AU169" s="151" t="s">
        <v>83</v>
      </c>
      <c r="AY169" s="16" t="s">
        <v>122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83</v>
      </c>
      <c r="BK169" s="152">
        <f>ROUND(I169*H169,2)</f>
        <v>0</v>
      </c>
      <c r="BL169" s="16" t="s">
        <v>89</v>
      </c>
      <c r="BM169" s="151" t="s">
        <v>284</v>
      </c>
    </row>
    <row r="170" spans="2:65" s="13" customFormat="1" ht="11.25">
      <c r="B170" s="160"/>
      <c r="D170" s="154" t="s">
        <v>129</v>
      </c>
      <c r="E170" s="161" t="s">
        <v>1</v>
      </c>
      <c r="F170" s="162" t="s">
        <v>285</v>
      </c>
      <c r="H170" s="163">
        <v>36</v>
      </c>
      <c r="I170" s="164"/>
      <c r="L170" s="160"/>
      <c r="M170" s="165"/>
      <c r="T170" s="166"/>
      <c r="AT170" s="161" t="s">
        <v>129</v>
      </c>
      <c r="AU170" s="161" t="s">
        <v>83</v>
      </c>
      <c r="AV170" s="13" t="s">
        <v>83</v>
      </c>
      <c r="AW170" s="13" t="s">
        <v>30</v>
      </c>
      <c r="AX170" s="13" t="s">
        <v>79</v>
      </c>
      <c r="AY170" s="161" t="s">
        <v>122</v>
      </c>
    </row>
    <row r="171" spans="2:65" s="1" customFormat="1" ht="33" customHeight="1">
      <c r="B171" s="138"/>
      <c r="C171" s="174" t="s">
        <v>286</v>
      </c>
      <c r="D171" s="174" t="s">
        <v>172</v>
      </c>
      <c r="E171" s="175" t="s">
        <v>287</v>
      </c>
      <c r="F171" s="176" t="s">
        <v>288</v>
      </c>
      <c r="G171" s="177" t="s">
        <v>175</v>
      </c>
      <c r="H171" s="178">
        <v>6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P171" s="149">
        <f>O171*H171</f>
        <v>0</v>
      </c>
      <c r="Q171" s="149">
        <v>4.9599999999999998E-2</v>
      </c>
      <c r="R171" s="149">
        <f>Q171*H171</f>
        <v>0.29759999999999998</v>
      </c>
      <c r="S171" s="149">
        <v>0</v>
      </c>
      <c r="T171" s="150">
        <f>S171*H171</f>
        <v>0</v>
      </c>
      <c r="AR171" s="151" t="s">
        <v>167</v>
      </c>
      <c r="AT171" s="151" t="s">
        <v>172</v>
      </c>
      <c r="AU171" s="151" t="s">
        <v>83</v>
      </c>
      <c r="AY171" s="16" t="s">
        <v>122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83</v>
      </c>
      <c r="BK171" s="152">
        <f>ROUND(I171*H171,2)</f>
        <v>0</v>
      </c>
      <c r="BL171" s="16" t="s">
        <v>89</v>
      </c>
      <c r="BM171" s="151" t="s">
        <v>289</v>
      </c>
    </row>
    <row r="172" spans="2:65" s="1" customFormat="1" ht="24.2" customHeight="1">
      <c r="B172" s="138"/>
      <c r="C172" s="139" t="s">
        <v>290</v>
      </c>
      <c r="D172" s="139" t="s">
        <v>124</v>
      </c>
      <c r="E172" s="140" t="s">
        <v>291</v>
      </c>
      <c r="F172" s="141" t="s">
        <v>292</v>
      </c>
      <c r="G172" s="142" t="s">
        <v>293</v>
      </c>
      <c r="H172" s="143">
        <v>96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40</v>
      </c>
      <c r="P172" s="149">
        <f>O172*H172</f>
        <v>0</v>
      </c>
      <c r="Q172" s="149">
        <v>5.872E-5</v>
      </c>
      <c r="R172" s="149">
        <f>Q172*H172</f>
        <v>5.6371199999999998E-3</v>
      </c>
      <c r="S172" s="149">
        <v>3.0100000000000001E-3</v>
      </c>
      <c r="T172" s="150">
        <f>S172*H172</f>
        <v>0.28895999999999999</v>
      </c>
      <c r="AR172" s="151" t="s">
        <v>89</v>
      </c>
      <c r="AT172" s="151" t="s">
        <v>124</v>
      </c>
      <c r="AU172" s="151" t="s">
        <v>83</v>
      </c>
      <c r="AY172" s="16" t="s">
        <v>122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83</v>
      </c>
      <c r="BK172" s="152">
        <f>ROUND(I172*H172,2)</f>
        <v>0</v>
      </c>
      <c r="BL172" s="16" t="s">
        <v>89</v>
      </c>
      <c r="BM172" s="151" t="s">
        <v>294</v>
      </c>
    </row>
    <row r="173" spans="2:65" s="13" customFormat="1" ht="11.25">
      <c r="B173" s="160"/>
      <c r="D173" s="154" t="s">
        <v>129</v>
      </c>
      <c r="E173" s="161" t="s">
        <v>1</v>
      </c>
      <c r="F173" s="162" t="s">
        <v>295</v>
      </c>
      <c r="H173" s="163">
        <v>96</v>
      </c>
      <c r="I173" s="164"/>
      <c r="L173" s="160"/>
      <c r="M173" s="165"/>
      <c r="T173" s="166"/>
      <c r="AT173" s="161" t="s">
        <v>129</v>
      </c>
      <c r="AU173" s="161" t="s">
        <v>83</v>
      </c>
      <c r="AV173" s="13" t="s">
        <v>83</v>
      </c>
      <c r="AW173" s="13" t="s">
        <v>30</v>
      </c>
      <c r="AX173" s="13" t="s">
        <v>79</v>
      </c>
      <c r="AY173" s="161" t="s">
        <v>122</v>
      </c>
    </row>
    <row r="174" spans="2:65" s="11" customFormat="1" ht="22.9" customHeight="1">
      <c r="B174" s="126"/>
      <c r="D174" s="127" t="s">
        <v>73</v>
      </c>
      <c r="E174" s="136" t="s">
        <v>177</v>
      </c>
      <c r="F174" s="136" t="s">
        <v>178</v>
      </c>
      <c r="I174" s="129"/>
      <c r="J174" s="137">
        <f>BK174</f>
        <v>0</v>
      </c>
      <c r="L174" s="126"/>
      <c r="M174" s="131"/>
      <c r="P174" s="132">
        <f>SUM(P175:P178)</f>
        <v>0</v>
      </c>
      <c r="R174" s="132">
        <f>SUM(R175:R178)</f>
        <v>0</v>
      </c>
      <c r="T174" s="133">
        <f>SUM(T175:T178)</f>
        <v>0</v>
      </c>
      <c r="AR174" s="127" t="s">
        <v>79</v>
      </c>
      <c r="AT174" s="134" t="s">
        <v>73</v>
      </c>
      <c r="AU174" s="134" t="s">
        <v>79</v>
      </c>
      <c r="AY174" s="127" t="s">
        <v>122</v>
      </c>
      <c r="BK174" s="135">
        <f>SUM(BK175:BK178)</f>
        <v>0</v>
      </c>
    </row>
    <row r="175" spans="2:65" s="1" customFormat="1" ht="24.2" customHeight="1">
      <c r="B175" s="138"/>
      <c r="C175" s="139" t="s">
        <v>296</v>
      </c>
      <c r="D175" s="139" t="s">
        <v>124</v>
      </c>
      <c r="E175" s="140" t="s">
        <v>180</v>
      </c>
      <c r="F175" s="141" t="s">
        <v>181</v>
      </c>
      <c r="G175" s="142" t="s">
        <v>182</v>
      </c>
      <c r="H175" s="143">
        <v>86.593999999999994</v>
      </c>
      <c r="I175" s="144"/>
      <c r="J175" s="145">
        <f>ROUND(I175*H175,2)</f>
        <v>0</v>
      </c>
      <c r="K175" s="146"/>
      <c r="L175" s="31"/>
      <c r="M175" s="147" t="s">
        <v>1</v>
      </c>
      <c r="N175" s="148" t="s">
        <v>40</v>
      </c>
      <c r="P175" s="149">
        <f>O175*H175</f>
        <v>0</v>
      </c>
      <c r="Q175" s="149">
        <v>0</v>
      </c>
      <c r="R175" s="149">
        <f>Q175*H175</f>
        <v>0</v>
      </c>
      <c r="S175" s="149">
        <v>0</v>
      </c>
      <c r="T175" s="150">
        <f>S175*H175</f>
        <v>0</v>
      </c>
      <c r="AR175" s="151" t="s">
        <v>89</v>
      </c>
      <c r="AT175" s="151" t="s">
        <v>124</v>
      </c>
      <c r="AU175" s="151" t="s">
        <v>83</v>
      </c>
      <c r="AY175" s="16" t="s">
        <v>122</v>
      </c>
      <c r="BE175" s="152">
        <f>IF(N175="základná",J175,0)</f>
        <v>0</v>
      </c>
      <c r="BF175" s="152">
        <f>IF(N175="znížená",J175,0)</f>
        <v>0</v>
      </c>
      <c r="BG175" s="152">
        <f>IF(N175="zákl. prenesená",J175,0)</f>
        <v>0</v>
      </c>
      <c r="BH175" s="152">
        <f>IF(N175="zníž. prenesená",J175,0)</f>
        <v>0</v>
      </c>
      <c r="BI175" s="152">
        <f>IF(N175="nulová",J175,0)</f>
        <v>0</v>
      </c>
      <c r="BJ175" s="16" t="s">
        <v>83</v>
      </c>
      <c r="BK175" s="152">
        <f>ROUND(I175*H175,2)</f>
        <v>0</v>
      </c>
      <c r="BL175" s="16" t="s">
        <v>89</v>
      </c>
      <c r="BM175" s="151" t="s">
        <v>297</v>
      </c>
    </row>
    <row r="176" spans="2:65" s="1" customFormat="1" ht="37.9" customHeight="1">
      <c r="B176" s="138"/>
      <c r="C176" s="139" t="s">
        <v>298</v>
      </c>
      <c r="D176" s="139" t="s">
        <v>124</v>
      </c>
      <c r="E176" s="140" t="s">
        <v>185</v>
      </c>
      <c r="F176" s="141" t="s">
        <v>186</v>
      </c>
      <c r="G176" s="142" t="s">
        <v>182</v>
      </c>
      <c r="H176" s="143">
        <v>86.593999999999994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40</v>
      </c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AR176" s="151" t="s">
        <v>89</v>
      </c>
      <c r="AT176" s="151" t="s">
        <v>124</v>
      </c>
      <c r="AU176" s="151" t="s">
        <v>83</v>
      </c>
      <c r="AY176" s="16" t="s">
        <v>122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83</v>
      </c>
      <c r="BK176" s="152">
        <f>ROUND(I176*H176,2)</f>
        <v>0</v>
      </c>
      <c r="BL176" s="16" t="s">
        <v>89</v>
      </c>
      <c r="BM176" s="151" t="s">
        <v>299</v>
      </c>
    </row>
    <row r="177" spans="2:65" s="1" customFormat="1" ht="33" customHeight="1">
      <c r="B177" s="138"/>
      <c r="C177" s="139" t="s">
        <v>7</v>
      </c>
      <c r="D177" s="139" t="s">
        <v>124</v>
      </c>
      <c r="E177" s="140" t="s">
        <v>189</v>
      </c>
      <c r="F177" s="141" t="s">
        <v>190</v>
      </c>
      <c r="G177" s="142" t="s">
        <v>182</v>
      </c>
      <c r="H177" s="143">
        <v>86.593999999999994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40</v>
      </c>
      <c r="P177" s="149">
        <f>O177*H177</f>
        <v>0</v>
      </c>
      <c r="Q177" s="149">
        <v>0</v>
      </c>
      <c r="R177" s="149">
        <f>Q177*H177</f>
        <v>0</v>
      </c>
      <c r="S177" s="149">
        <v>0</v>
      </c>
      <c r="T177" s="150">
        <f>S177*H177</f>
        <v>0</v>
      </c>
      <c r="AR177" s="151" t="s">
        <v>89</v>
      </c>
      <c r="AT177" s="151" t="s">
        <v>124</v>
      </c>
      <c r="AU177" s="151" t="s">
        <v>83</v>
      </c>
      <c r="AY177" s="16" t="s">
        <v>122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83</v>
      </c>
      <c r="BK177" s="152">
        <f>ROUND(I177*H177,2)</f>
        <v>0</v>
      </c>
      <c r="BL177" s="16" t="s">
        <v>89</v>
      </c>
      <c r="BM177" s="151" t="s">
        <v>300</v>
      </c>
    </row>
    <row r="178" spans="2:65" s="1" customFormat="1" ht="55.5" customHeight="1">
      <c r="B178" s="138"/>
      <c r="C178" s="139" t="s">
        <v>301</v>
      </c>
      <c r="D178" s="139" t="s">
        <v>124</v>
      </c>
      <c r="E178" s="140" t="s">
        <v>193</v>
      </c>
      <c r="F178" s="141" t="s">
        <v>194</v>
      </c>
      <c r="G178" s="142" t="s">
        <v>182</v>
      </c>
      <c r="H178" s="143">
        <v>86.593999999999994</v>
      </c>
      <c r="I178" s="144"/>
      <c r="J178" s="145">
        <f>ROUND(I178*H178,2)</f>
        <v>0</v>
      </c>
      <c r="K178" s="146"/>
      <c r="L178" s="31"/>
      <c r="M178" s="185" t="s">
        <v>1</v>
      </c>
      <c r="N178" s="186" t="s">
        <v>40</v>
      </c>
      <c r="O178" s="187"/>
      <c r="P178" s="188">
        <f>O178*H178</f>
        <v>0</v>
      </c>
      <c r="Q178" s="188">
        <v>0</v>
      </c>
      <c r="R178" s="188">
        <f>Q178*H178</f>
        <v>0</v>
      </c>
      <c r="S178" s="188">
        <v>0</v>
      </c>
      <c r="T178" s="189">
        <f>S178*H178</f>
        <v>0</v>
      </c>
      <c r="AR178" s="151" t="s">
        <v>89</v>
      </c>
      <c r="AT178" s="151" t="s">
        <v>124</v>
      </c>
      <c r="AU178" s="151" t="s">
        <v>83</v>
      </c>
      <c r="AY178" s="16" t="s">
        <v>122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83</v>
      </c>
      <c r="BK178" s="152">
        <f>ROUND(I178*H178,2)</f>
        <v>0</v>
      </c>
      <c r="BL178" s="16" t="s">
        <v>89</v>
      </c>
      <c r="BM178" s="151" t="s">
        <v>302</v>
      </c>
    </row>
    <row r="179" spans="2:65" s="1" customFormat="1" ht="6.95" customHeight="1">
      <c r="B179" s="46"/>
      <c r="C179" s="47"/>
      <c r="D179" s="47"/>
      <c r="E179" s="47"/>
      <c r="F179" s="47"/>
      <c r="G179" s="47"/>
      <c r="H179" s="47"/>
      <c r="I179" s="47"/>
      <c r="J179" s="47"/>
      <c r="K179" s="47"/>
      <c r="L179" s="31"/>
    </row>
  </sheetData>
  <autoFilter ref="C121:K178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1 - Zvážnica - protierózn...</vt:lpstr>
      <vt:lpstr>2 - Vsakovacie nádrže</vt:lpstr>
      <vt:lpstr>3 - Povrchové protierózne...</vt:lpstr>
      <vt:lpstr>4 - Odvodňovacia priekopa</vt:lpstr>
      <vt:lpstr>5 - Priepusty a odkaľovac...</vt:lpstr>
      <vt:lpstr>'1 - Zvážnica - protierózn...'!Názvy_tlače</vt:lpstr>
      <vt:lpstr>'2 - Vsakovacie nádrže'!Názvy_tlače</vt:lpstr>
      <vt:lpstr>'3 - Povrchové protierózne...'!Názvy_tlače</vt:lpstr>
      <vt:lpstr>'4 - Odvodňovacia priekopa'!Názvy_tlače</vt:lpstr>
      <vt:lpstr>'5 - Priepusty a odkaľovac...'!Názvy_tlače</vt:lpstr>
      <vt:lpstr>'Rekapitulácia stavby'!Názvy_tlače</vt:lpstr>
      <vt:lpstr>'1 - Zvážnica - protierózn...'!Oblasť_tlače</vt:lpstr>
      <vt:lpstr>'2 - Vsakovacie nádrže'!Oblasť_tlače</vt:lpstr>
      <vt:lpstr>'3 - Povrchové protierózne...'!Oblasť_tlače</vt:lpstr>
      <vt:lpstr>'4 - Odvodňovacia priekopa'!Oblasť_tlače</vt:lpstr>
      <vt:lpstr>'5 - Priepusty a odkaľovac...'!Oblasť_tlače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Boris Haulík</cp:lastModifiedBy>
  <dcterms:created xsi:type="dcterms:W3CDTF">2024-08-28T08:19:23Z</dcterms:created>
  <dcterms:modified xsi:type="dcterms:W3CDTF">2025-01-14T11:56:00Z</dcterms:modified>
</cp:coreProperties>
</file>