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rrejka/Desktop/Robota Green/JOSEPHIN/FARMA VÝCHODNÁ/O_2025_Stavebné úpravy objektov živočíšnej výroby/"/>
    </mc:Choice>
  </mc:AlternateContent>
  <xr:revisionPtr revIDLastSave="0" documentId="13_ncr:1_{651B8E5A-3DBD-3C44-B1E7-054542CA8109}" xr6:coauthVersionLast="47" xr6:coauthVersionMax="47" xr10:uidLastSave="{00000000-0000-0000-0000-000000000000}"/>
  <bookViews>
    <workbookView xWindow="2260" yWindow="1900" windowWidth="26160" windowHeight="15500" xr2:uid="{F974FCB1-5099-43B0-BAF0-1009221A450B}"/>
  </bookViews>
  <sheets>
    <sheet name="Krycí list stavby" sheetId="2" r:id="rId1"/>
    <sheet name="Rekapitulácia" sheetId="1" r:id="rId2"/>
    <sheet name="Kryci_list 42959" sheetId="3" r:id="rId3"/>
    <sheet name="Rekap 42959" sheetId="4" r:id="rId4"/>
    <sheet name="SO 01 Stavebné úpravy voľ42959" sheetId="5" r:id="rId5"/>
    <sheet name="Kryci_list 42961" sheetId="6" r:id="rId6"/>
    <sheet name="Rekap 42961" sheetId="7" r:id="rId7"/>
    <sheet name="PS 011 Kŕmenie, napájani42961" sheetId="8" r:id="rId8"/>
    <sheet name="Kryci_list 42962" sheetId="9" r:id="rId9"/>
    <sheet name="Rekap 42962" sheetId="10" r:id="rId10"/>
    <sheet name="PS 012  Ustajnenie dojní42962" sheetId="11" r:id="rId11"/>
    <sheet name="Kryci_list 42963" sheetId="12" r:id="rId12"/>
    <sheet name="Rekap 42963" sheetId="13" r:id="rId13"/>
    <sheet name="SO 02 Stavebné úpravy odc42963" sheetId="14" r:id="rId14"/>
    <sheet name="Kryci_list 42964" sheetId="15" r:id="rId15"/>
    <sheet name="Rekap 42964" sheetId="16" r:id="rId16"/>
    <sheet name="SO 03 Stavebné úpravy odc42964" sheetId="17" r:id="rId17"/>
    <sheet name="Kryci_list 42965" sheetId="18" r:id="rId18"/>
    <sheet name="Rekap 42965" sheetId="19" r:id="rId19"/>
    <sheet name="PS 032   Ustajnenie mlad42965" sheetId="20" r:id="rId20"/>
  </sheets>
  <definedNames>
    <definedName name="_xlnm.Print_Titles" localSheetId="7">'PS 011 Kŕmenie, napájani42961'!$8:$8</definedName>
    <definedName name="_xlnm.Print_Titles" localSheetId="10">'PS 012  Ustajnenie dojní42962'!$8:$8</definedName>
    <definedName name="_xlnm.Print_Titles" localSheetId="19">'PS 032   Ustajnenie mlad42965'!$8:$8</definedName>
    <definedName name="_xlnm.Print_Titles" localSheetId="3">'Rekap 42959'!$9:$9</definedName>
    <definedName name="_xlnm.Print_Titles" localSheetId="6">'Rekap 42961'!$9:$9</definedName>
    <definedName name="_xlnm.Print_Titles" localSheetId="9">'Rekap 42962'!$9:$9</definedName>
    <definedName name="_xlnm.Print_Titles" localSheetId="12">'Rekap 42963'!$9:$9</definedName>
    <definedName name="_xlnm.Print_Titles" localSheetId="15">'Rekap 42964'!$9:$9</definedName>
    <definedName name="_xlnm.Print_Titles" localSheetId="18">'Rekap 42965'!$9:$9</definedName>
    <definedName name="_xlnm.Print_Titles" localSheetId="4">'SO 01 Stavebné úpravy voľ42959'!$8:$8</definedName>
    <definedName name="_xlnm.Print_Titles" localSheetId="13">'SO 02 Stavebné úpravy odc42963'!$8:$8</definedName>
    <definedName name="_xlnm.Print_Titles" localSheetId="16">'SO 03 Stavebné úpravy odc42964'!$8:$8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2" l="1"/>
  <c r="D18" i="2"/>
  <c r="E18" i="2"/>
  <c r="F18" i="2"/>
  <c r="D19" i="2"/>
  <c r="E19" i="2"/>
  <c r="F19" i="2"/>
  <c r="D7" i="1"/>
  <c r="F7" i="1"/>
  <c r="D9" i="1"/>
  <c r="F9" i="1"/>
  <c r="D10" i="1"/>
  <c r="B10" i="1" s="1"/>
  <c r="F10" i="1"/>
  <c r="D11" i="1"/>
  <c r="F11" i="1"/>
  <c r="D12" i="1"/>
  <c r="F12" i="1"/>
  <c r="D13" i="1"/>
  <c r="B13" i="1" s="1"/>
  <c r="F13" i="1"/>
  <c r="D11" i="19"/>
  <c r="D12" i="19"/>
  <c r="F17" i="18" s="1"/>
  <c r="D14" i="19"/>
  <c r="J11" i="20"/>
  <c r="K11" i="20"/>
  <c r="L11" i="20"/>
  <c r="M11" i="20"/>
  <c r="S11" i="20"/>
  <c r="V11" i="20"/>
  <c r="J12" i="20"/>
  <c r="K12" i="20"/>
  <c r="L12" i="20"/>
  <c r="M12" i="20"/>
  <c r="S12" i="20"/>
  <c r="V12" i="20"/>
  <c r="S13" i="20"/>
  <c r="E11" i="19" s="1"/>
  <c r="Y17" i="20"/>
  <c r="Z17" i="20"/>
  <c r="J17" i="18" s="1"/>
  <c r="E13" i="1" s="1"/>
  <c r="D11" i="16"/>
  <c r="D12" i="16"/>
  <c r="D13" i="16"/>
  <c r="D18" i="16"/>
  <c r="D19" i="16"/>
  <c r="J11" i="17"/>
  <c r="K11" i="17"/>
  <c r="L11" i="17"/>
  <c r="M11" i="17"/>
  <c r="S11" i="17"/>
  <c r="V11" i="17"/>
  <c r="J12" i="17"/>
  <c r="K12" i="17"/>
  <c r="L12" i="17"/>
  <c r="M12" i="17"/>
  <c r="S12" i="17"/>
  <c r="V12" i="17"/>
  <c r="J13" i="17"/>
  <c r="K13" i="17"/>
  <c r="L13" i="17"/>
  <c r="M13" i="17"/>
  <c r="S13" i="17"/>
  <c r="V13" i="17"/>
  <c r="J17" i="17"/>
  <c r="K17" i="17"/>
  <c r="L17" i="17"/>
  <c r="M17" i="17"/>
  <c r="S17" i="17"/>
  <c r="V17" i="17"/>
  <c r="J18" i="17"/>
  <c r="K18" i="17"/>
  <c r="L18" i="17"/>
  <c r="M18" i="17"/>
  <c r="S18" i="17"/>
  <c r="V18" i="17"/>
  <c r="J19" i="17"/>
  <c r="K19" i="17"/>
  <c r="L19" i="17"/>
  <c r="M19" i="17"/>
  <c r="S19" i="17"/>
  <c r="V19" i="17"/>
  <c r="J20" i="17"/>
  <c r="K20" i="17"/>
  <c r="L20" i="17"/>
  <c r="M20" i="17"/>
  <c r="S20" i="17"/>
  <c r="V20" i="17"/>
  <c r="J21" i="17"/>
  <c r="K21" i="17"/>
  <c r="L21" i="17"/>
  <c r="M21" i="17"/>
  <c r="S21" i="17"/>
  <c r="V21" i="17"/>
  <c r="J22" i="17"/>
  <c r="K22" i="17"/>
  <c r="L22" i="17"/>
  <c r="M22" i="17"/>
  <c r="S22" i="17"/>
  <c r="V22" i="17"/>
  <c r="J26" i="17"/>
  <c r="K26" i="17"/>
  <c r="L26" i="17"/>
  <c r="M26" i="17"/>
  <c r="S26" i="17"/>
  <c r="S27" i="17" s="1"/>
  <c r="E13" i="16" s="1"/>
  <c r="V26" i="17"/>
  <c r="V27" i="17" s="1"/>
  <c r="F13" i="16" s="1"/>
  <c r="J33" i="17"/>
  <c r="K33" i="17"/>
  <c r="L33" i="17"/>
  <c r="M33" i="17"/>
  <c r="S33" i="17"/>
  <c r="V33" i="17"/>
  <c r="J34" i="17"/>
  <c r="K34" i="17"/>
  <c r="L34" i="17"/>
  <c r="M34" i="17"/>
  <c r="S34" i="17"/>
  <c r="V34" i="17"/>
  <c r="J38" i="17"/>
  <c r="K38" i="17"/>
  <c r="L38" i="17"/>
  <c r="M38" i="17"/>
  <c r="S38" i="17"/>
  <c r="V38" i="17"/>
  <c r="J39" i="17"/>
  <c r="K39" i="17"/>
  <c r="L39" i="17"/>
  <c r="M39" i="17"/>
  <c r="S39" i="17"/>
  <c r="V39" i="17"/>
  <c r="J40" i="17"/>
  <c r="K40" i="17"/>
  <c r="L40" i="17"/>
  <c r="M40" i="17"/>
  <c r="S40" i="17"/>
  <c r="V40" i="17"/>
  <c r="J41" i="17"/>
  <c r="K41" i="17"/>
  <c r="L41" i="17"/>
  <c r="M41" i="17"/>
  <c r="S41" i="17"/>
  <c r="V41" i="17"/>
  <c r="J42" i="17"/>
  <c r="K42" i="17"/>
  <c r="L42" i="17"/>
  <c r="M42" i="17"/>
  <c r="S42" i="17"/>
  <c r="V42" i="17"/>
  <c r="J43" i="17"/>
  <c r="K43" i="17"/>
  <c r="L43" i="17"/>
  <c r="M43" i="17"/>
  <c r="S43" i="17"/>
  <c r="V43" i="17"/>
  <c r="J44" i="17"/>
  <c r="K44" i="17"/>
  <c r="L44" i="17"/>
  <c r="M44" i="17"/>
  <c r="S44" i="17"/>
  <c r="V44" i="17"/>
  <c r="J45" i="17"/>
  <c r="K45" i="17"/>
  <c r="L45" i="17"/>
  <c r="M45" i="17"/>
  <c r="S45" i="17"/>
  <c r="V45" i="17"/>
  <c r="J46" i="17"/>
  <c r="K46" i="17"/>
  <c r="L46" i="17"/>
  <c r="M46" i="17"/>
  <c r="S46" i="17"/>
  <c r="V46" i="17"/>
  <c r="J47" i="17"/>
  <c r="K47" i="17"/>
  <c r="L47" i="17"/>
  <c r="M47" i="17"/>
  <c r="S47" i="17"/>
  <c r="V47" i="17"/>
  <c r="J48" i="17"/>
  <c r="K48" i="17"/>
  <c r="L48" i="17"/>
  <c r="M48" i="17"/>
  <c r="S48" i="17"/>
  <c r="V48" i="17"/>
  <c r="J52" i="17"/>
  <c r="K52" i="17"/>
  <c r="L52" i="17"/>
  <c r="L53" i="17" s="1"/>
  <c r="B19" i="16" s="1"/>
  <c r="M52" i="17"/>
  <c r="M53" i="17" s="1"/>
  <c r="C19" i="16" s="1"/>
  <c r="S52" i="17"/>
  <c r="S53" i="17" s="1"/>
  <c r="E19" i="16" s="1"/>
  <c r="V52" i="17"/>
  <c r="V53" i="17" s="1"/>
  <c r="F19" i="16" s="1"/>
  <c r="Y57" i="17"/>
  <c r="Z57" i="17"/>
  <c r="J17" i="15" s="1"/>
  <c r="D11" i="13"/>
  <c r="D13" i="13"/>
  <c r="D14" i="13"/>
  <c r="D18" i="13"/>
  <c r="D20" i="13"/>
  <c r="D21" i="13"/>
  <c r="D22" i="13"/>
  <c r="D23" i="13"/>
  <c r="D24" i="13"/>
  <c r="D25" i="13"/>
  <c r="J11" i="14"/>
  <c r="K11" i="14"/>
  <c r="L11" i="14"/>
  <c r="M11" i="14"/>
  <c r="S11" i="14"/>
  <c r="V11" i="14"/>
  <c r="J12" i="14"/>
  <c r="K12" i="14"/>
  <c r="L12" i="14"/>
  <c r="M12" i="14"/>
  <c r="S12" i="14"/>
  <c r="V12" i="14"/>
  <c r="J13" i="14"/>
  <c r="K13" i="14"/>
  <c r="L13" i="14"/>
  <c r="M13" i="14"/>
  <c r="S13" i="14"/>
  <c r="V13" i="14"/>
  <c r="J14" i="14"/>
  <c r="K14" i="14"/>
  <c r="L14" i="14"/>
  <c r="M14" i="14"/>
  <c r="S14" i="14"/>
  <c r="V14" i="14"/>
  <c r="J15" i="14"/>
  <c r="K15" i="14"/>
  <c r="L15" i="14"/>
  <c r="M15" i="14"/>
  <c r="S15" i="14"/>
  <c r="V15" i="14"/>
  <c r="J16" i="14"/>
  <c r="K16" i="14"/>
  <c r="L16" i="14"/>
  <c r="M16" i="14"/>
  <c r="S16" i="14"/>
  <c r="V16" i="14"/>
  <c r="J17" i="14"/>
  <c r="K17" i="14"/>
  <c r="L17" i="14"/>
  <c r="M17" i="14"/>
  <c r="S17" i="14"/>
  <c r="V17" i="14"/>
  <c r="J18" i="14"/>
  <c r="K18" i="14"/>
  <c r="L18" i="14"/>
  <c r="M18" i="14"/>
  <c r="S18" i="14"/>
  <c r="V18" i="14"/>
  <c r="J19" i="14"/>
  <c r="K19" i="14"/>
  <c r="L19" i="14"/>
  <c r="M19" i="14"/>
  <c r="S19" i="14"/>
  <c r="V19" i="14"/>
  <c r="D12" i="13"/>
  <c r="J23" i="14"/>
  <c r="K23" i="14"/>
  <c r="L23" i="14"/>
  <c r="M23" i="14"/>
  <c r="S23" i="14"/>
  <c r="V23" i="14"/>
  <c r="J24" i="14"/>
  <c r="K24" i="14"/>
  <c r="L24" i="14"/>
  <c r="M24" i="14"/>
  <c r="S24" i="14"/>
  <c r="V24" i="14"/>
  <c r="J25" i="14"/>
  <c r="K25" i="14"/>
  <c r="L25" i="14"/>
  <c r="M25" i="14"/>
  <c r="S25" i="14"/>
  <c r="V25" i="14"/>
  <c r="J26" i="14"/>
  <c r="K26" i="14"/>
  <c r="L26" i="14"/>
  <c r="M26" i="14"/>
  <c r="S26" i="14"/>
  <c r="V26" i="14"/>
  <c r="J27" i="14"/>
  <c r="K27" i="14"/>
  <c r="L27" i="14"/>
  <c r="M27" i="14"/>
  <c r="S27" i="14"/>
  <c r="V27" i="14"/>
  <c r="J28" i="14"/>
  <c r="K28" i="14"/>
  <c r="L28" i="14"/>
  <c r="M28" i="14"/>
  <c r="S28" i="14"/>
  <c r="V28" i="14"/>
  <c r="J29" i="14"/>
  <c r="K29" i="14"/>
  <c r="L29" i="14"/>
  <c r="M29" i="14"/>
  <c r="S29" i="14"/>
  <c r="V29" i="14"/>
  <c r="J30" i="14"/>
  <c r="K30" i="14"/>
  <c r="L30" i="14"/>
  <c r="M30" i="14"/>
  <c r="S30" i="14"/>
  <c r="V30" i="14"/>
  <c r="J34" i="14"/>
  <c r="K34" i="14"/>
  <c r="L34" i="14"/>
  <c r="M34" i="14"/>
  <c r="S34" i="14"/>
  <c r="V34" i="14"/>
  <c r="J35" i="14"/>
  <c r="K35" i="14"/>
  <c r="L35" i="14"/>
  <c r="M35" i="14"/>
  <c r="S35" i="14"/>
  <c r="V35" i="14"/>
  <c r="J36" i="14"/>
  <c r="K36" i="14"/>
  <c r="L36" i="14"/>
  <c r="M36" i="14"/>
  <c r="S36" i="14"/>
  <c r="V36" i="14"/>
  <c r="J37" i="14"/>
  <c r="K37" i="14"/>
  <c r="L37" i="14"/>
  <c r="M37" i="14"/>
  <c r="S37" i="14"/>
  <c r="V37" i="14"/>
  <c r="J38" i="14"/>
  <c r="K38" i="14"/>
  <c r="L38" i="14"/>
  <c r="M38" i="14"/>
  <c r="S38" i="14"/>
  <c r="V38" i="14"/>
  <c r="J39" i="14"/>
  <c r="K39" i="14"/>
  <c r="L39" i="14"/>
  <c r="M39" i="14"/>
  <c r="S39" i="14"/>
  <c r="V39" i="14"/>
  <c r="J40" i="14"/>
  <c r="K40" i="14"/>
  <c r="L40" i="14"/>
  <c r="M40" i="14"/>
  <c r="S40" i="14"/>
  <c r="V40" i="14"/>
  <c r="J41" i="14"/>
  <c r="K41" i="14"/>
  <c r="L41" i="14"/>
  <c r="M41" i="14"/>
  <c r="S41" i="14"/>
  <c r="V41" i="14"/>
  <c r="J42" i="14"/>
  <c r="K42" i="14"/>
  <c r="L42" i="14"/>
  <c r="M42" i="14"/>
  <c r="S42" i="14"/>
  <c r="V42" i="14"/>
  <c r="J43" i="14"/>
  <c r="K43" i="14"/>
  <c r="L43" i="14"/>
  <c r="M43" i="14"/>
  <c r="S43" i="14"/>
  <c r="V43" i="14"/>
  <c r="J44" i="14"/>
  <c r="K44" i="14"/>
  <c r="L44" i="14"/>
  <c r="M44" i="14"/>
  <c r="S44" i="14"/>
  <c r="V44" i="14"/>
  <c r="J45" i="14"/>
  <c r="K45" i="14"/>
  <c r="L45" i="14"/>
  <c r="M45" i="14"/>
  <c r="S45" i="14"/>
  <c r="V45" i="14"/>
  <c r="J49" i="14"/>
  <c r="K49" i="14"/>
  <c r="L49" i="14"/>
  <c r="M49" i="14"/>
  <c r="M50" i="14" s="1"/>
  <c r="C14" i="13" s="1"/>
  <c r="S49" i="14"/>
  <c r="V49" i="14"/>
  <c r="S50" i="14"/>
  <c r="E14" i="13" s="1"/>
  <c r="V50" i="14"/>
  <c r="F14" i="13" s="1"/>
  <c r="J56" i="14"/>
  <c r="K56" i="14"/>
  <c r="L56" i="14"/>
  <c r="M56" i="14"/>
  <c r="S56" i="14"/>
  <c r="V56" i="14"/>
  <c r="V57" i="14" s="1"/>
  <c r="F18" i="13" s="1"/>
  <c r="D19" i="13"/>
  <c r="J60" i="14"/>
  <c r="K60" i="14"/>
  <c r="L60" i="14"/>
  <c r="M60" i="14"/>
  <c r="S60" i="14"/>
  <c r="V60" i="14"/>
  <c r="J61" i="14"/>
  <c r="K61" i="14"/>
  <c r="L61" i="14"/>
  <c r="M61" i="14"/>
  <c r="S61" i="14"/>
  <c r="V61" i="14"/>
  <c r="J62" i="14"/>
  <c r="K62" i="14"/>
  <c r="L62" i="14"/>
  <c r="M62" i="14"/>
  <c r="S62" i="14"/>
  <c r="V62" i="14"/>
  <c r="J63" i="14"/>
  <c r="K63" i="14"/>
  <c r="L63" i="14"/>
  <c r="M63" i="14"/>
  <c r="S63" i="14"/>
  <c r="V63" i="14"/>
  <c r="J64" i="14"/>
  <c r="K64" i="14"/>
  <c r="L64" i="14"/>
  <c r="M64" i="14"/>
  <c r="S64" i="14"/>
  <c r="V64" i="14"/>
  <c r="J65" i="14"/>
  <c r="K65" i="14"/>
  <c r="L65" i="14"/>
  <c r="M65" i="14"/>
  <c r="S65" i="14"/>
  <c r="V65" i="14"/>
  <c r="J69" i="14"/>
  <c r="K69" i="14"/>
  <c r="L69" i="14"/>
  <c r="M69" i="14"/>
  <c r="S69" i="14"/>
  <c r="V69" i="14"/>
  <c r="J70" i="14"/>
  <c r="K70" i="14"/>
  <c r="L70" i="14"/>
  <c r="M70" i="14"/>
  <c r="S70" i="14"/>
  <c r="V70" i="14"/>
  <c r="J71" i="14"/>
  <c r="K71" i="14"/>
  <c r="L71" i="14"/>
  <c r="M71" i="14"/>
  <c r="S71" i="14"/>
  <c r="V71" i="14"/>
  <c r="J72" i="14"/>
  <c r="K72" i="14"/>
  <c r="L72" i="14"/>
  <c r="M72" i="14"/>
  <c r="S72" i="14"/>
  <c r="V72" i="14"/>
  <c r="J73" i="14"/>
  <c r="K73" i="14"/>
  <c r="L73" i="14"/>
  <c r="M73" i="14"/>
  <c r="S73" i="14"/>
  <c r="V73" i="14"/>
  <c r="J74" i="14"/>
  <c r="K74" i="14"/>
  <c r="L74" i="14"/>
  <c r="M74" i="14"/>
  <c r="S74" i="14"/>
  <c r="V74" i="14"/>
  <c r="J75" i="14"/>
  <c r="K75" i="14"/>
  <c r="L75" i="14"/>
  <c r="M75" i="14"/>
  <c r="S75" i="14"/>
  <c r="V75" i="14"/>
  <c r="J76" i="14"/>
  <c r="K76" i="14"/>
  <c r="L76" i="14"/>
  <c r="M76" i="14"/>
  <c r="S76" i="14"/>
  <c r="V76" i="14"/>
  <c r="J77" i="14"/>
  <c r="K77" i="14"/>
  <c r="L77" i="14"/>
  <c r="M77" i="14"/>
  <c r="S77" i="14"/>
  <c r="V77" i="14"/>
  <c r="J78" i="14"/>
  <c r="K78" i="14"/>
  <c r="L78" i="14"/>
  <c r="M78" i="14"/>
  <c r="S78" i="14"/>
  <c r="V78" i="14"/>
  <c r="J79" i="14"/>
  <c r="K79" i="14"/>
  <c r="L79" i="14"/>
  <c r="M79" i="14"/>
  <c r="S79" i="14"/>
  <c r="V79" i="14"/>
  <c r="J80" i="14"/>
  <c r="K80" i="14"/>
  <c r="L80" i="14"/>
  <c r="M80" i="14"/>
  <c r="S80" i="14"/>
  <c r="V80" i="14"/>
  <c r="J81" i="14"/>
  <c r="K81" i="14"/>
  <c r="L81" i="14"/>
  <c r="M81" i="14"/>
  <c r="S81" i="14"/>
  <c r="V81" i="14"/>
  <c r="J85" i="14"/>
  <c r="K85" i="14"/>
  <c r="L85" i="14"/>
  <c r="M85" i="14"/>
  <c r="S85" i="14"/>
  <c r="V85" i="14"/>
  <c r="J86" i="14"/>
  <c r="K86" i="14"/>
  <c r="L86" i="14"/>
  <c r="M86" i="14"/>
  <c r="S86" i="14"/>
  <c r="V86" i="14"/>
  <c r="J87" i="14"/>
  <c r="K87" i="14"/>
  <c r="L87" i="14"/>
  <c r="M87" i="14"/>
  <c r="S87" i="14"/>
  <c r="V87" i="14"/>
  <c r="J91" i="14"/>
  <c r="K91" i="14"/>
  <c r="L91" i="14"/>
  <c r="L92" i="14" s="1"/>
  <c r="B22" i="13" s="1"/>
  <c r="M91" i="14"/>
  <c r="M92" i="14" s="1"/>
  <c r="C22" i="13" s="1"/>
  <c r="S91" i="14"/>
  <c r="S92" i="14" s="1"/>
  <c r="E22" i="13" s="1"/>
  <c r="V91" i="14"/>
  <c r="V92" i="14" s="1"/>
  <c r="F22" i="13" s="1"/>
  <c r="J95" i="14"/>
  <c r="K95" i="14"/>
  <c r="L95" i="14"/>
  <c r="M95" i="14"/>
  <c r="S95" i="14"/>
  <c r="V95" i="14"/>
  <c r="J96" i="14"/>
  <c r="K96" i="14"/>
  <c r="L96" i="14"/>
  <c r="M96" i="14"/>
  <c r="S96" i="14"/>
  <c r="V96" i="14"/>
  <c r="J97" i="14"/>
  <c r="K97" i="14"/>
  <c r="L97" i="14"/>
  <c r="M97" i="14"/>
  <c r="S97" i="14"/>
  <c r="V97" i="14"/>
  <c r="J98" i="14"/>
  <c r="K98" i="14"/>
  <c r="L98" i="14"/>
  <c r="M98" i="14"/>
  <c r="S98" i="14"/>
  <c r="V98" i="14"/>
  <c r="J99" i="14"/>
  <c r="K99" i="14"/>
  <c r="L99" i="14"/>
  <c r="M99" i="14"/>
  <c r="S99" i="14"/>
  <c r="V99" i="14"/>
  <c r="J100" i="14"/>
  <c r="K100" i="14"/>
  <c r="L100" i="14"/>
  <c r="M100" i="14"/>
  <c r="S100" i="14"/>
  <c r="V100" i="14"/>
  <c r="J101" i="14"/>
  <c r="K101" i="14"/>
  <c r="L101" i="14"/>
  <c r="M101" i="14"/>
  <c r="S101" i="14"/>
  <c r="V101" i="14"/>
  <c r="J102" i="14"/>
  <c r="K102" i="14"/>
  <c r="L102" i="14"/>
  <c r="M102" i="14"/>
  <c r="S102" i="14"/>
  <c r="V102" i="14"/>
  <c r="J103" i="14"/>
  <c r="K103" i="14"/>
  <c r="L103" i="14"/>
  <c r="M103" i="14"/>
  <c r="S103" i="14"/>
  <c r="V103" i="14"/>
  <c r="J104" i="14"/>
  <c r="K104" i="14"/>
  <c r="L104" i="14"/>
  <c r="M104" i="14"/>
  <c r="S104" i="14"/>
  <c r="V104" i="14"/>
  <c r="J105" i="14"/>
  <c r="K105" i="14"/>
  <c r="L105" i="14"/>
  <c r="M105" i="14"/>
  <c r="S105" i="14"/>
  <c r="V105" i="14"/>
  <c r="J106" i="14"/>
  <c r="K106" i="14"/>
  <c r="L106" i="14"/>
  <c r="M106" i="14"/>
  <c r="S106" i="14"/>
  <c r="V106" i="14"/>
  <c r="J107" i="14"/>
  <c r="K107" i="14"/>
  <c r="L107" i="14"/>
  <c r="M107" i="14"/>
  <c r="S107" i="14"/>
  <c r="V107" i="14"/>
  <c r="J108" i="14"/>
  <c r="K108" i="14"/>
  <c r="L108" i="14"/>
  <c r="M108" i="14"/>
  <c r="S108" i="14"/>
  <c r="V108" i="14"/>
  <c r="J112" i="14"/>
  <c r="K112" i="14"/>
  <c r="L112" i="14"/>
  <c r="M112" i="14"/>
  <c r="S112" i="14"/>
  <c r="V112" i="14"/>
  <c r="J113" i="14"/>
  <c r="K113" i="14"/>
  <c r="L113" i="14"/>
  <c r="M113" i="14"/>
  <c r="S113" i="14"/>
  <c r="V113" i="14"/>
  <c r="J117" i="14"/>
  <c r="K117" i="14"/>
  <c r="L117" i="14"/>
  <c r="M117" i="14"/>
  <c r="S117" i="14"/>
  <c r="V117" i="14"/>
  <c r="J118" i="14"/>
  <c r="K118" i="14"/>
  <c r="L118" i="14"/>
  <c r="M118" i="14"/>
  <c r="S118" i="14"/>
  <c r="V118" i="14"/>
  <c r="Y123" i="14"/>
  <c r="Z123" i="14"/>
  <c r="J17" i="12" s="1"/>
  <c r="D11" i="10"/>
  <c r="D12" i="10"/>
  <c r="F17" i="9" s="1"/>
  <c r="D14" i="10"/>
  <c r="J11" i="11"/>
  <c r="K11" i="11"/>
  <c r="L11" i="11"/>
  <c r="M11" i="11"/>
  <c r="S11" i="11"/>
  <c r="V11" i="11"/>
  <c r="V13" i="11" s="1"/>
  <c r="F11" i="10" s="1"/>
  <c r="J12" i="11"/>
  <c r="K12" i="11"/>
  <c r="L12" i="11"/>
  <c r="M12" i="11"/>
  <c r="S12" i="11"/>
  <c r="V12" i="11"/>
  <c r="Y17" i="11"/>
  <c r="Z17" i="11"/>
  <c r="J17" i="9" s="1"/>
  <c r="D11" i="7"/>
  <c r="D12" i="7"/>
  <c r="F17" i="6" s="1"/>
  <c r="D14" i="7"/>
  <c r="J11" i="8"/>
  <c r="K11" i="8"/>
  <c r="L11" i="8"/>
  <c r="M11" i="8"/>
  <c r="S11" i="8"/>
  <c r="V11" i="8"/>
  <c r="J12" i="8"/>
  <c r="K12" i="8"/>
  <c r="L12" i="8"/>
  <c r="M12" i="8"/>
  <c r="S12" i="8"/>
  <c r="V12" i="8"/>
  <c r="Y17" i="8"/>
  <c r="Z17" i="8"/>
  <c r="J17" i="6" s="1"/>
  <c r="E15" i="3"/>
  <c r="J11" i="5"/>
  <c r="K11" i="5"/>
  <c r="L11" i="5"/>
  <c r="M11" i="5"/>
  <c r="S11" i="5"/>
  <c r="V11" i="5"/>
  <c r="J12" i="5"/>
  <c r="K12" i="5"/>
  <c r="L12" i="5"/>
  <c r="M12" i="5"/>
  <c r="S12" i="5"/>
  <c r="V12" i="5"/>
  <c r="J13" i="5"/>
  <c r="K13" i="5"/>
  <c r="L13" i="5"/>
  <c r="M13" i="5"/>
  <c r="S13" i="5"/>
  <c r="V13" i="5"/>
  <c r="J14" i="5"/>
  <c r="K14" i="5"/>
  <c r="L14" i="5"/>
  <c r="M14" i="5"/>
  <c r="S14" i="5"/>
  <c r="V14" i="5"/>
  <c r="J15" i="5"/>
  <c r="K15" i="5"/>
  <c r="L15" i="5"/>
  <c r="M15" i="5"/>
  <c r="S15" i="5"/>
  <c r="V15" i="5"/>
  <c r="J16" i="5"/>
  <c r="K16" i="5"/>
  <c r="L16" i="5"/>
  <c r="M16" i="5"/>
  <c r="S16" i="5"/>
  <c r="V16" i="5"/>
  <c r="J17" i="5"/>
  <c r="K17" i="5"/>
  <c r="L17" i="5"/>
  <c r="M17" i="5"/>
  <c r="S17" i="5"/>
  <c r="V17" i="5"/>
  <c r="J21" i="5"/>
  <c r="K21" i="5"/>
  <c r="L21" i="5"/>
  <c r="M21" i="5"/>
  <c r="S21" i="5"/>
  <c r="V21" i="5"/>
  <c r="J22" i="5"/>
  <c r="K22" i="5"/>
  <c r="L22" i="5"/>
  <c r="M22" i="5"/>
  <c r="S22" i="5"/>
  <c r="V22" i="5"/>
  <c r="J23" i="5"/>
  <c r="K23" i="5"/>
  <c r="L23" i="5"/>
  <c r="M23" i="5"/>
  <c r="S23" i="5"/>
  <c r="V23" i="5"/>
  <c r="J24" i="5"/>
  <c r="K24" i="5"/>
  <c r="L24" i="5"/>
  <c r="M24" i="5"/>
  <c r="S24" i="5"/>
  <c r="V24" i="5"/>
  <c r="J25" i="5"/>
  <c r="K25" i="5"/>
  <c r="L25" i="5"/>
  <c r="M25" i="5"/>
  <c r="S25" i="5"/>
  <c r="V25" i="5"/>
  <c r="J26" i="5"/>
  <c r="K26" i="5"/>
  <c r="L26" i="5"/>
  <c r="M26" i="5"/>
  <c r="S26" i="5"/>
  <c r="V26" i="5"/>
  <c r="J27" i="5"/>
  <c r="K27" i="5"/>
  <c r="L27" i="5"/>
  <c r="M27" i="5"/>
  <c r="S27" i="5"/>
  <c r="V27" i="5"/>
  <c r="J28" i="5"/>
  <c r="K28" i="5"/>
  <c r="L28" i="5"/>
  <c r="M28" i="5"/>
  <c r="S28" i="5"/>
  <c r="V28" i="5"/>
  <c r="J29" i="5"/>
  <c r="K29" i="5"/>
  <c r="L29" i="5"/>
  <c r="M29" i="5"/>
  <c r="S29" i="5"/>
  <c r="V29" i="5"/>
  <c r="J30" i="5"/>
  <c r="K30" i="5"/>
  <c r="L30" i="5"/>
  <c r="M30" i="5"/>
  <c r="S30" i="5"/>
  <c r="V30" i="5"/>
  <c r="J31" i="5"/>
  <c r="K31" i="5"/>
  <c r="L31" i="5"/>
  <c r="M31" i="5"/>
  <c r="S31" i="5"/>
  <c r="V31" i="5"/>
  <c r="J35" i="5"/>
  <c r="K35" i="5"/>
  <c r="L35" i="5"/>
  <c r="L36" i="5" s="1"/>
  <c r="M35" i="5"/>
  <c r="M36" i="5" s="1"/>
  <c r="S35" i="5"/>
  <c r="S36" i="5" s="1"/>
  <c r="E13" i="4" s="1"/>
  <c r="V35" i="5"/>
  <c r="V36" i="5" s="1"/>
  <c r="F13" i="4" s="1"/>
  <c r="J42" i="5"/>
  <c r="K42" i="5"/>
  <c r="L42" i="5"/>
  <c r="M42" i="5"/>
  <c r="S42" i="5"/>
  <c r="S43" i="5" s="1"/>
  <c r="E17" i="4" s="1"/>
  <c r="V42" i="5"/>
  <c r="J46" i="5"/>
  <c r="K46" i="5"/>
  <c r="L46" i="5"/>
  <c r="M46" i="5"/>
  <c r="S46" i="5"/>
  <c r="V46" i="5"/>
  <c r="J47" i="5"/>
  <c r="K47" i="5"/>
  <c r="L47" i="5"/>
  <c r="M47" i="5"/>
  <c r="S47" i="5"/>
  <c r="V47" i="5"/>
  <c r="J48" i="5"/>
  <c r="K48" i="5"/>
  <c r="L48" i="5"/>
  <c r="M48" i="5"/>
  <c r="S48" i="5"/>
  <c r="V48" i="5"/>
  <c r="J49" i="5"/>
  <c r="K49" i="5"/>
  <c r="L49" i="5"/>
  <c r="M49" i="5"/>
  <c r="S49" i="5"/>
  <c r="V49" i="5"/>
  <c r="J53" i="5"/>
  <c r="K53" i="5"/>
  <c r="L53" i="5"/>
  <c r="M53" i="5"/>
  <c r="S53" i="5"/>
  <c r="V53" i="5"/>
  <c r="J54" i="5"/>
  <c r="K54" i="5"/>
  <c r="L54" i="5"/>
  <c r="M54" i="5"/>
  <c r="S54" i="5"/>
  <c r="V54" i="5"/>
  <c r="J55" i="5"/>
  <c r="K55" i="5"/>
  <c r="L55" i="5"/>
  <c r="M55" i="5"/>
  <c r="S55" i="5"/>
  <c r="V55" i="5"/>
  <c r="J56" i="5"/>
  <c r="K56" i="5"/>
  <c r="L56" i="5"/>
  <c r="M56" i="5"/>
  <c r="S56" i="5"/>
  <c r="V56" i="5"/>
  <c r="J57" i="5"/>
  <c r="K57" i="5"/>
  <c r="L57" i="5"/>
  <c r="M57" i="5"/>
  <c r="S57" i="5"/>
  <c r="V57" i="5"/>
  <c r="Y62" i="5"/>
  <c r="Z62" i="5"/>
  <c r="J17" i="3" s="1"/>
  <c r="S114" i="14" l="1"/>
  <c r="E24" i="13" s="1"/>
  <c r="I30" i="18"/>
  <c r="J30" i="18" s="1"/>
  <c r="V58" i="5"/>
  <c r="F19" i="4" s="1"/>
  <c r="I30" i="9"/>
  <c r="J30" i="9" s="1"/>
  <c r="V114" i="14"/>
  <c r="F24" i="13" s="1"/>
  <c r="V13" i="20"/>
  <c r="F11" i="19" s="1"/>
  <c r="V13" i="8"/>
  <c r="F11" i="7" s="1"/>
  <c r="S13" i="11"/>
  <c r="E11" i="10" s="1"/>
  <c r="E9" i="1"/>
  <c r="J20" i="6"/>
  <c r="S31" i="14"/>
  <c r="E12" i="13" s="1"/>
  <c r="I30" i="3"/>
  <c r="J30" i="3" s="1"/>
  <c r="M114" i="14"/>
  <c r="C24" i="13" s="1"/>
  <c r="V88" i="14"/>
  <c r="F21" i="13" s="1"/>
  <c r="V119" i="14"/>
  <c r="F25" i="13" s="1"/>
  <c r="S88" i="14"/>
  <c r="E21" i="13" s="1"/>
  <c r="F14" i="1"/>
  <c r="S119" i="14"/>
  <c r="E25" i="13" s="1"/>
  <c r="K57" i="17"/>
  <c r="V35" i="17"/>
  <c r="F17" i="16" s="1"/>
  <c r="I30" i="15"/>
  <c r="J30" i="15" s="1"/>
  <c r="S109" i="14"/>
  <c r="E23" i="13" s="1"/>
  <c r="I30" i="6"/>
  <c r="J30" i="6" s="1"/>
  <c r="E11" i="1"/>
  <c r="J20" i="12"/>
  <c r="E7" i="1"/>
  <c r="J20" i="3"/>
  <c r="J20" i="15"/>
  <c r="E12" i="1"/>
  <c r="E10" i="1"/>
  <c r="J20" i="9"/>
  <c r="S32" i="5"/>
  <c r="E12" i="4" s="1"/>
  <c r="V49" i="17"/>
  <c r="F18" i="16" s="1"/>
  <c r="S46" i="14"/>
  <c r="E13" i="13" s="1"/>
  <c r="V46" i="14"/>
  <c r="F13" i="13" s="1"/>
  <c r="K17" i="11"/>
  <c r="M119" i="14"/>
  <c r="C25" i="13" s="1"/>
  <c r="L114" i="14"/>
  <c r="B24" i="13" s="1"/>
  <c r="S15" i="20"/>
  <c r="J20" i="18"/>
  <c r="M88" i="14"/>
  <c r="C21" i="13" s="1"/>
  <c r="V20" i="14"/>
  <c r="F11" i="13" s="1"/>
  <c r="S35" i="17"/>
  <c r="E17" i="16" s="1"/>
  <c r="S23" i="17"/>
  <c r="E12" i="16" s="1"/>
  <c r="V18" i="5"/>
  <c r="F11" i="4" s="1"/>
  <c r="V23" i="17"/>
  <c r="F12" i="16" s="1"/>
  <c r="D14" i="1"/>
  <c r="J18" i="2" s="1"/>
  <c r="L88" i="14"/>
  <c r="B21" i="13" s="1"/>
  <c r="V31" i="14"/>
  <c r="F12" i="13" s="1"/>
  <c r="S20" i="14"/>
  <c r="E11" i="13" s="1"/>
  <c r="L18" i="5"/>
  <c r="V50" i="5"/>
  <c r="F18" i="4" s="1"/>
  <c r="K17" i="8"/>
  <c r="V82" i="14"/>
  <c r="F20" i="13" s="1"/>
  <c r="V66" i="14"/>
  <c r="F19" i="13" s="1"/>
  <c r="L31" i="14"/>
  <c r="B12" i="13" s="1"/>
  <c r="S13" i="8"/>
  <c r="E11" i="7" s="1"/>
  <c r="S18" i="5"/>
  <c r="E11" i="4" s="1"/>
  <c r="V15" i="11"/>
  <c r="S50" i="5"/>
  <c r="E18" i="4" s="1"/>
  <c r="V32" i="5"/>
  <c r="F12" i="4" s="1"/>
  <c r="S82" i="14"/>
  <c r="E20" i="13" s="1"/>
  <c r="S49" i="17"/>
  <c r="E18" i="16" s="1"/>
  <c r="K17" i="20"/>
  <c r="S58" i="5"/>
  <c r="E19" i="4" s="1"/>
  <c r="K62" i="5"/>
  <c r="L50" i="5"/>
  <c r="M58" i="5"/>
  <c r="J23" i="6"/>
  <c r="F24" i="6"/>
  <c r="J24" i="6"/>
  <c r="F20" i="6"/>
  <c r="F22" i="6"/>
  <c r="J22" i="6"/>
  <c r="F23" i="6"/>
  <c r="F22" i="9"/>
  <c r="J22" i="9"/>
  <c r="F23" i="9"/>
  <c r="F24" i="9"/>
  <c r="J24" i="9"/>
  <c r="F20" i="9"/>
  <c r="J23" i="9"/>
  <c r="I30" i="12"/>
  <c r="J30" i="12" s="1"/>
  <c r="V109" i="14"/>
  <c r="F23" i="13" s="1"/>
  <c r="M82" i="14"/>
  <c r="C20" i="13" s="1"/>
  <c r="M109" i="14"/>
  <c r="C23" i="13" s="1"/>
  <c r="L109" i="14"/>
  <c r="B23" i="13" s="1"/>
  <c r="S66" i="14"/>
  <c r="E19" i="13" s="1"/>
  <c r="K123" i="14"/>
  <c r="M46" i="14"/>
  <c r="C13" i="13" s="1"/>
  <c r="L46" i="14"/>
  <c r="B13" i="13" s="1"/>
  <c r="M31" i="14"/>
  <c r="C12" i="13" s="1"/>
  <c r="M35" i="17"/>
  <c r="C17" i="16" s="1"/>
  <c r="L35" i="17"/>
  <c r="B17" i="16" s="1"/>
  <c r="M23" i="17"/>
  <c r="C12" i="16" s="1"/>
  <c r="L23" i="17"/>
  <c r="B12" i="16" s="1"/>
  <c r="M14" i="17"/>
  <c r="C11" i="16" s="1"/>
  <c r="L14" i="17"/>
  <c r="B11" i="16" s="1"/>
  <c r="F24" i="18"/>
  <c r="J24" i="18"/>
  <c r="F17" i="2"/>
  <c r="F20" i="18"/>
  <c r="F22" i="18"/>
  <c r="J22" i="18"/>
  <c r="J23" i="18"/>
  <c r="F23" i="18"/>
  <c r="B9" i="1"/>
  <c r="M13" i="20"/>
  <c r="C11" i="19" s="1"/>
  <c r="L13" i="20"/>
  <c r="B11" i="19" s="1"/>
  <c r="D14" i="16"/>
  <c r="F15" i="15" s="1"/>
  <c r="M49" i="17"/>
  <c r="C18" i="16" s="1"/>
  <c r="L49" i="17"/>
  <c r="B18" i="16" s="1"/>
  <c r="M27" i="17"/>
  <c r="C13" i="16" s="1"/>
  <c r="L27" i="17"/>
  <c r="B13" i="16" s="1"/>
  <c r="V14" i="17"/>
  <c r="S14" i="17"/>
  <c r="E11" i="16" s="1"/>
  <c r="D26" i="13"/>
  <c r="F16" i="12" s="1"/>
  <c r="M20" i="14"/>
  <c r="L82" i="14"/>
  <c r="B20" i="13" s="1"/>
  <c r="L50" i="14"/>
  <c r="B14" i="13" s="1"/>
  <c r="L20" i="14"/>
  <c r="M66" i="14"/>
  <c r="C19" i="13" s="1"/>
  <c r="L66" i="14"/>
  <c r="B19" i="13" s="1"/>
  <c r="M57" i="14"/>
  <c r="L119" i="14"/>
  <c r="B25" i="13" s="1"/>
  <c r="L57" i="14"/>
  <c r="B18" i="13" s="1"/>
  <c r="S57" i="14"/>
  <c r="M13" i="11"/>
  <c r="L13" i="11"/>
  <c r="M13" i="8"/>
  <c r="C11" i="7" s="1"/>
  <c r="L13" i="8"/>
  <c r="B11" i="7" s="1"/>
  <c r="L58" i="5"/>
  <c r="V43" i="5"/>
  <c r="M32" i="5"/>
  <c r="L32" i="5"/>
  <c r="M18" i="5"/>
  <c r="M43" i="5"/>
  <c r="L43" i="5"/>
  <c r="M50" i="5"/>
  <c r="F16" i="3"/>
  <c r="S52" i="14" l="1"/>
  <c r="E15" i="13" s="1"/>
  <c r="S38" i="5"/>
  <c r="E14" i="4" s="1"/>
  <c r="S15" i="11"/>
  <c r="V15" i="20"/>
  <c r="F12" i="19" s="1"/>
  <c r="S60" i="5"/>
  <c r="E20" i="4" s="1"/>
  <c r="V52" i="14"/>
  <c r="F15" i="13" s="1"/>
  <c r="S55" i="17"/>
  <c r="E20" i="16" s="1"/>
  <c r="V38" i="5"/>
  <c r="F14" i="4" s="1"/>
  <c r="V55" i="17"/>
  <c r="F20" i="16" s="1"/>
  <c r="V15" i="8"/>
  <c r="F12" i="7" s="1"/>
  <c r="V121" i="14"/>
  <c r="F26" i="13" s="1"/>
  <c r="L55" i="17"/>
  <c r="B20" i="16" s="1"/>
  <c r="D16" i="15" s="1"/>
  <c r="E14" i="1"/>
  <c r="J17" i="2" s="1"/>
  <c r="J20" i="2" s="1"/>
  <c r="S29" i="17"/>
  <c r="E14" i="16" s="1"/>
  <c r="S15" i="8"/>
  <c r="F11" i="16"/>
  <c r="V29" i="17"/>
  <c r="F14" i="16" s="1"/>
  <c r="S121" i="14"/>
  <c r="E26" i="13" s="1"/>
  <c r="E18" i="13"/>
  <c r="V60" i="5"/>
  <c r="F20" i="4" s="1"/>
  <c r="F17" i="4"/>
  <c r="V123" i="14"/>
  <c r="F28" i="13" s="1"/>
  <c r="S17" i="20"/>
  <c r="E14" i="19" s="1"/>
  <c r="E12" i="19"/>
  <c r="V17" i="11"/>
  <c r="F14" i="10" s="1"/>
  <c r="F12" i="10"/>
  <c r="S17" i="11"/>
  <c r="E14" i="10" s="1"/>
  <c r="E12" i="10"/>
  <c r="S62" i="5"/>
  <c r="E22" i="4" s="1"/>
  <c r="J26" i="6"/>
  <c r="C9" i="1" s="1"/>
  <c r="G9" i="1" s="1"/>
  <c r="C11" i="10"/>
  <c r="M15" i="11"/>
  <c r="C12" i="10" s="1"/>
  <c r="E17" i="9" s="1"/>
  <c r="J26" i="9"/>
  <c r="B11" i="10"/>
  <c r="L15" i="11"/>
  <c r="B12" i="10" s="1"/>
  <c r="D17" i="9" s="1"/>
  <c r="M121" i="14"/>
  <c r="C26" i="13" s="1"/>
  <c r="E16" i="12" s="1"/>
  <c r="C18" i="13"/>
  <c r="L52" i="14"/>
  <c r="B15" i="13" s="1"/>
  <c r="D15" i="12" s="1"/>
  <c r="D15" i="13"/>
  <c r="F15" i="12" s="1"/>
  <c r="B11" i="13"/>
  <c r="C11" i="13"/>
  <c r="M52" i="14"/>
  <c r="M55" i="17"/>
  <c r="C20" i="16" s="1"/>
  <c r="E16" i="15" s="1"/>
  <c r="D20" i="16"/>
  <c r="F16" i="15" s="1"/>
  <c r="F16" i="2" s="1"/>
  <c r="D17" i="16"/>
  <c r="L29" i="17"/>
  <c r="B14" i="16" s="1"/>
  <c r="D15" i="15" s="1"/>
  <c r="M29" i="17"/>
  <c r="J26" i="18"/>
  <c r="C13" i="1" s="1"/>
  <c r="G13" i="1" s="1"/>
  <c r="F15" i="3"/>
  <c r="F24" i="3" s="1"/>
  <c r="L38" i="5"/>
  <c r="D15" i="3" s="1"/>
  <c r="L15" i="20"/>
  <c r="B12" i="19" s="1"/>
  <c r="D17" i="18" s="1"/>
  <c r="M15" i="20"/>
  <c r="C12" i="19" s="1"/>
  <c r="E17" i="18" s="1"/>
  <c r="L121" i="14"/>
  <c r="L15" i="8"/>
  <c r="B12" i="7" s="1"/>
  <c r="D17" i="6" s="1"/>
  <c r="M15" i="8"/>
  <c r="C12" i="7" s="1"/>
  <c r="E17" i="6" s="1"/>
  <c r="M60" i="5"/>
  <c r="E16" i="3" s="1"/>
  <c r="M38" i="5"/>
  <c r="L60" i="5"/>
  <c r="D16" i="3" s="1"/>
  <c r="V17" i="20" l="1"/>
  <c r="F14" i="19" s="1"/>
  <c r="S57" i="17"/>
  <c r="E22" i="16" s="1"/>
  <c r="M62" i="5"/>
  <c r="V17" i="8"/>
  <c r="F14" i="7" s="1"/>
  <c r="S123" i="14"/>
  <c r="E28" i="13" s="1"/>
  <c r="J28" i="6"/>
  <c r="I29" i="6" s="1"/>
  <c r="J29" i="6" s="1"/>
  <c r="J31" i="6" s="1"/>
  <c r="V62" i="5"/>
  <c r="F22" i="4" s="1"/>
  <c r="F24" i="15"/>
  <c r="L57" i="17"/>
  <c r="B22" i="16" s="1"/>
  <c r="D17" i="2"/>
  <c r="L17" i="11"/>
  <c r="B14" i="10" s="1"/>
  <c r="F20" i="15"/>
  <c r="J22" i="15"/>
  <c r="V57" i="17"/>
  <c r="F22" i="16" s="1"/>
  <c r="J24" i="15"/>
  <c r="S17" i="8"/>
  <c r="E14" i="7" s="1"/>
  <c r="E12" i="7"/>
  <c r="C10" i="1"/>
  <c r="G10" i="1" s="1"/>
  <c r="J28" i="9"/>
  <c r="I29" i="9" s="1"/>
  <c r="J29" i="9" s="1"/>
  <c r="J31" i="9" s="1"/>
  <c r="E17" i="2"/>
  <c r="M17" i="11"/>
  <c r="C14" i="10" s="1"/>
  <c r="E16" i="2"/>
  <c r="B26" i="13"/>
  <c r="D16" i="12" s="1"/>
  <c r="D16" i="2" s="1"/>
  <c r="C15" i="13"/>
  <c r="E15" i="12" s="1"/>
  <c r="M123" i="14"/>
  <c r="C28" i="13" s="1"/>
  <c r="J23" i="12"/>
  <c r="F23" i="12"/>
  <c r="F20" i="12"/>
  <c r="F22" i="12"/>
  <c r="J22" i="12"/>
  <c r="J24" i="12"/>
  <c r="F24" i="12"/>
  <c r="D28" i="13"/>
  <c r="B11" i="1"/>
  <c r="F23" i="15"/>
  <c r="J23" i="15"/>
  <c r="F22" i="15"/>
  <c r="D22" i="16"/>
  <c r="B12" i="1"/>
  <c r="C14" i="16"/>
  <c r="E15" i="15" s="1"/>
  <c r="D15" i="2"/>
  <c r="M57" i="17"/>
  <c r="C22" i="16" s="1"/>
  <c r="J28" i="18"/>
  <c r="I29" i="18" s="1"/>
  <c r="J29" i="18" s="1"/>
  <c r="J31" i="18" s="1"/>
  <c r="F22" i="3"/>
  <c r="J23" i="3"/>
  <c r="J24" i="3"/>
  <c r="F15" i="2"/>
  <c r="F20" i="2" s="1"/>
  <c r="L62" i="5"/>
  <c r="F20" i="3"/>
  <c r="F23" i="3"/>
  <c r="J22" i="3"/>
  <c r="M17" i="20"/>
  <c r="C14" i="19" s="1"/>
  <c r="L17" i="20"/>
  <c r="B14" i="19" s="1"/>
  <c r="L123" i="14"/>
  <c r="B28" i="13" s="1"/>
  <c r="M17" i="8"/>
  <c r="C14" i="7" s="1"/>
  <c r="L17" i="8"/>
  <c r="B14" i="7" s="1"/>
  <c r="J26" i="15" l="1"/>
  <c r="Z8" i="1"/>
  <c r="G8" i="1"/>
  <c r="F23" i="2"/>
  <c r="F22" i="2"/>
  <c r="J26" i="12"/>
  <c r="C11" i="1" s="1"/>
  <c r="G11" i="1" s="1"/>
  <c r="J24" i="2"/>
  <c r="J23" i="2"/>
  <c r="F24" i="2"/>
  <c r="J22" i="2"/>
  <c r="E15" i="2"/>
  <c r="C12" i="1"/>
  <c r="G12" i="1" s="1"/>
  <c r="J28" i="15"/>
  <c r="I29" i="15" s="1"/>
  <c r="J29" i="15" s="1"/>
  <c r="J31" i="15" s="1"/>
  <c r="B7" i="1"/>
  <c r="B14" i="1" s="1"/>
  <c r="J26" i="3"/>
  <c r="J28" i="3" s="1"/>
  <c r="I29" i="3" s="1"/>
  <c r="J29" i="3" s="1"/>
  <c r="J31" i="3" s="1"/>
  <c r="J28" i="12" l="1"/>
  <c r="I29" i="12" s="1"/>
  <c r="J29" i="12" s="1"/>
  <c r="J31" i="12" s="1"/>
  <c r="J26" i="2"/>
  <c r="J28" i="2" s="1"/>
  <c r="C7" i="1"/>
  <c r="C14" i="1" s="1"/>
  <c r="G7" i="1" l="1"/>
  <c r="G14" i="1" s="1"/>
  <c r="B15" i="1" s="1"/>
  <c r="G15" i="1" s="1"/>
  <c r="I29" i="2" l="1"/>
  <c r="J29" i="2" s="1"/>
  <c r="B16" i="1"/>
  <c r="G16" i="1" s="1"/>
  <c r="G17" i="1" s="1"/>
  <c r="I30" i="2" l="1"/>
  <c r="J30" i="2" s="1"/>
  <c r="J31" i="2" s="1"/>
</calcChain>
</file>

<file path=xl/sharedStrings.xml><?xml version="1.0" encoding="utf-8"?>
<sst xmlns="http://schemas.openxmlformats.org/spreadsheetml/2006/main" count="1495" uniqueCount="403">
  <si>
    <t>Odberateľ: Farma Východná p.d., 032 32  Východná 465</t>
  </si>
  <si>
    <t xml:space="preserve">Spracoval: </t>
  </si>
  <si>
    <t>Alena Černáková</t>
  </si>
  <si>
    <t>Projektant: Agrokontakt Liptovský Hrádok, s.r.o. 170, Podtureň 033 01</t>
  </si>
  <si>
    <t xml:space="preserve">Ks: </t>
  </si>
  <si>
    <t>Dodávateľ: Víťaz výberového konania</t>
  </si>
  <si>
    <t>Zákazka Stavebné úpravy objektov živočíšnej výroby - farma VÝCHODNÁ p.d. VÝCHODNÁ</t>
  </si>
  <si>
    <t xml:space="preserve">Dátum: </t>
  </si>
  <si>
    <t>15. 1. 2025</t>
  </si>
  <si>
    <t>Objekt SO 01 Stavebné úpravy voľnej pôrodne dojníc, parc.č.4848/35</t>
  </si>
  <si>
    <t>Prehľad rozpočtových nákladov</t>
  </si>
  <si>
    <t>Por.č.</t>
  </si>
  <si>
    <t>Cenník</t>
  </si>
  <si>
    <t>Kód položky</t>
  </si>
  <si>
    <t>Názov</t>
  </si>
  <si>
    <t>Mj</t>
  </si>
  <si>
    <t>Množstvo</t>
  </si>
  <si>
    <t>Montáž</t>
  </si>
  <si>
    <t>Materiál</t>
  </si>
  <si>
    <t>Cena celkom</t>
  </si>
  <si>
    <t>Hmotnosť/Mj</t>
  </si>
  <si>
    <t>Hmotnosť</t>
  </si>
  <si>
    <t>Sutina</t>
  </si>
  <si>
    <t>Práce HSV</t>
  </si>
  <si>
    <t>2</t>
  </si>
  <si>
    <t>ZÁKLADY</t>
  </si>
  <si>
    <t xml:space="preserve"> 11/A 1</t>
  </si>
  <si>
    <t xml:space="preserve"> 273321302</t>
  </si>
  <si>
    <t>Betón železový základových dosiek triedy C20/25 bez výstuže  - dobetónovanie podlahy</t>
  </si>
  <si>
    <t>m3</t>
  </si>
  <si>
    <t xml:space="preserve"> 273362101</t>
  </si>
  <si>
    <t>Výstuž základových dosiek zo zváraných sietí KARI</t>
  </si>
  <si>
    <t>t</t>
  </si>
  <si>
    <t xml:space="preserve"> 279321312</t>
  </si>
  <si>
    <t>Betón základových múrov železový triedy C20/25 - betónový vodiaci obrubník</t>
  </si>
  <si>
    <t xml:space="preserve"> 279351105</t>
  </si>
  <si>
    <t xml:space="preserve">Debnenie základových múrov obojstranné - zhotovenie </t>
  </si>
  <si>
    <t>m2</t>
  </si>
  <si>
    <t xml:space="preserve"> 279351106</t>
  </si>
  <si>
    <t xml:space="preserve">Debnenie základových múrov obojstranné - odstránenie </t>
  </si>
  <si>
    <t xml:space="preserve"> 279361821</t>
  </si>
  <si>
    <t>Výstuž základových múrov oceľou triedy 10 505 /B500A/</t>
  </si>
  <si>
    <t xml:space="preserve"> 15/A 4</t>
  </si>
  <si>
    <t xml:space="preserve"> 278311021R01</t>
  </si>
  <si>
    <t>Zálievka kotevných otvorov z betónu triedy C16/20  - zaliatie stĺpikov betónovou zmesou</t>
  </si>
  <si>
    <t>ks</t>
  </si>
  <si>
    <t>9</t>
  </si>
  <si>
    <t>OSTATNÉ KONŠTRUKCIE A PRÁCE</t>
  </si>
  <si>
    <t xml:space="preserve"> 13/B 1</t>
  </si>
  <si>
    <t xml:space="preserve"> 962031132</t>
  </si>
  <si>
    <t>Búranie priečok z tehál pálených plných alebo dutých hrúbky do 150 mm</t>
  </si>
  <si>
    <t xml:space="preserve"> 962032231</t>
  </si>
  <si>
    <t>Búranie nadzákladového muriva z tehál pálených, vápenopieskových, cementových na maltu</t>
  </si>
  <si>
    <t xml:space="preserve"> 968061136</t>
  </si>
  <si>
    <t>Vyvesenie resp. zavesenie dreveného krídla vrát do 4 m2</t>
  </si>
  <si>
    <t>kus</t>
  </si>
  <si>
    <t xml:space="preserve"> 968062558</t>
  </si>
  <si>
    <t xml:space="preserve"> 971036019</t>
  </si>
  <si>
    <t xml:space="preserve">Jadrové vrty diamantovými korunkami do D 180 mm </t>
  </si>
  <si>
    <t>cm</t>
  </si>
  <si>
    <t xml:space="preserve"> 976016111</t>
  </si>
  <si>
    <t xml:space="preserve">Vybúranie kŕmnych žľabov železobetónových  pre hovädzí dobytok </t>
  </si>
  <si>
    <t>m</t>
  </si>
  <si>
    <t xml:space="preserve"> 979081111</t>
  </si>
  <si>
    <t xml:space="preserve">Odvoz sutiny a vybúraných hmôt na skládku do 1 km  </t>
  </si>
  <si>
    <t xml:space="preserve"> 979081121</t>
  </si>
  <si>
    <t>Odvoz sutiny a vybúraných hmôt na skládku za každý ďalší 1 km</t>
  </si>
  <si>
    <t xml:space="preserve"> 979082111</t>
  </si>
  <si>
    <t xml:space="preserve">Vnútrostavenisková doprava sutiny a vybúraných hmôt do 10 m </t>
  </si>
  <si>
    <t xml:space="preserve"> 979082121</t>
  </si>
  <si>
    <t xml:space="preserve">Vnútrostavenisková doprava sutiny a vybúraných hmôt za každých ďalších 5 m </t>
  </si>
  <si>
    <t xml:space="preserve"> 979089002</t>
  </si>
  <si>
    <t>Poplatok za skládku odpadov zo stavieb a demolácií - betón, tehly, obkladačky, dlaždice, keramika kategórie "O" - ostatné 17 0101+17.01.02</t>
  </si>
  <si>
    <t>99</t>
  </si>
  <si>
    <t>PRESUNY HMÔT</t>
  </si>
  <si>
    <t xml:space="preserve"> 14/C 1</t>
  </si>
  <si>
    <t xml:space="preserve"> 999281110</t>
  </si>
  <si>
    <t xml:space="preserve">Presun hmôt pre opravy a údržbu v poľnohospodárskych objektoch </t>
  </si>
  <si>
    <t>Práce PSV</t>
  </si>
  <si>
    <t>721</t>
  </si>
  <si>
    <t>ZTI - VNÚTORNA KANALIZÁCIA</t>
  </si>
  <si>
    <t>721/A 1</t>
  </si>
  <si>
    <t xml:space="preserve"> 7211101R0</t>
  </si>
  <si>
    <t>Zdravotechnika rozvod vody v maštali  - samostatná príloha</t>
  </si>
  <si>
    <t>kpl</t>
  </si>
  <si>
    <t>762</t>
  </si>
  <si>
    <t>KONŠTRUKCIE TESÁRSKE</t>
  </si>
  <si>
    <t>762/A 1</t>
  </si>
  <si>
    <t xml:space="preserve"> 762112110</t>
  </si>
  <si>
    <t xml:space="preserve">Montáž  výdrevy kŕmneho stola fošne hr. 50 mm </t>
  </si>
  <si>
    <t xml:space="preserve"> 762195000</t>
  </si>
  <si>
    <t>Spojovacie prvky pre steny a priečky - klince, svorníky, fixačné dosky, skrutky</t>
  </si>
  <si>
    <t xml:space="preserve"> 998762202</t>
  </si>
  <si>
    <t>Presun hmôt pre konštrukcie tesárske v objektoch výšky do 12 m</t>
  </si>
  <si>
    <t>%</t>
  </si>
  <si>
    <t>S/S80</t>
  </si>
  <si>
    <t xml:space="preserve"> 6051013201</t>
  </si>
  <si>
    <t>Dodávka fošní hr. 50 mm hoblované rezivo</t>
  </si>
  <si>
    <t xml:space="preserve">M3   </t>
  </si>
  <si>
    <t>767</t>
  </si>
  <si>
    <t>KOVOVÉ DOPLNKOVÉ KONŠTRUKCIE</t>
  </si>
  <si>
    <t>767/A 3</t>
  </si>
  <si>
    <t xml:space="preserve"> 7671111R12</t>
  </si>
  <si>
    <t>Dodávka a montáž  rolovacie vrata elektrické so zastrešením pre otvor 3300x3400 mm,</t>
  </si>
  <si>
    <t xml:space="preserve"> 767995105</t>
  </si>
  <si>
    <t>Montáž atypickej stavebnej doplnkovej konštrukcie s hmotnosťou od 50 kg do 100 kg</t>
  </si>
  <si>
    <t>kg</t>
  </si>
  <si>
    <t xml:space="preserve"> 998767202</t>
  </si>
  <si>
    <t>Presun hmôt pre doplnkové stavebné konštrukcie kovové v objektoch výšky od 6 m do 12 m</t>
  </si>
  <si>
    <t>P/PC</t>
  </si>
  <si>
    <t xml:space="preserve"> 553-09/02</t>
  </si>
  <si>
    <t>Dodávka atypických oceľových prvkov  pracne</t>
  </si>
  <si>
    <t>S/S10</t>
  </si>
  <si>
    <t xml:space="preserve"> 1333071400</t>
  </si>
  <si>
    <t>Tyč oceľová stredná prierezu L rovnoramenný uholník oceľ ozn. STN 10 370 50x50x6 mm - ozn Z1</t>
  </si>
  <si>
    <t>Celkom v EUR</t>
  </si>
  <si>
    <t>Spracoval: Alena Černáková</t>
  </si>
  <si>
    <t>Dátum: 15. 1. 2025</t>
  </si>
  <si>
    <t>Stavba Stavebné úpravy objektov živočíšnej výroby - farma VÝCHODNÁ p.d. VÝCHODNÁ</t>
  </si>
  <si>
    <t>Oddiel</t>
  </si>
  <si>
    <t>Spolu</t>
  </si>
  <si>
    <t>Hmotnosť (T)</t>
  </si>
  <si>
    <t>Sutina (T)</t>
  </si>
  <si>
    <t>Krycí list rozpočtu</t>
  </si>
  <si>
    <t xml:space="preserve">Miesto:  </t>
  </si>
  <si>
    <t>Zákazka: R2025/002</t>
  </si>
  <si>
    <t xml:space="preserve">Dňa </t>
  </si>
  <si>
    <t xml:space="preserve">IČO: </t>
  </si>
  <si>
    <t xml:space="preserve">DIČ: </t>
  </si>
  <si>
    <t xml:space="preserve">A </t>
  </si>
  <si>
    <t xml:space="preserve">ZRN </t>
  </si>
  <si>
    <t>ZRN spolu</t>
  </si>
  <si>
    <t xml:space="preserve">B </t>
  </si>
  <si>
    <t xml:space="preserve">HSV </t>
  </si>
  <si>
    <t xml:space="preserve">7 </t>
  </si>
  <si>
    <t>Ostatné náklady</t>
  </si>
  <si>
    <t xml:space="preserve">PSV </t>
  </si>
  <si>
    <t xml:space="preserve">8 </t>
  </si>
  <si>
    <t xml:space="preserve">MONT </t>
  </si>
  <si>
    <t xml:space="preserve">9 </t>
  </si>
  <si>
    <t>Kompletačná činnosť</t>
  </si>
  <si>
    <t>OST</t>
  </si>
  <si>
    <t xml:space="preserve">10 </t>
  </si>
  <si>
    <t xml:space="preserve">HZS </t>
  </si>
  <si>
    <t xml:space="preserve">VN </t>
  </si>
  <si>
    <t xml:space="preserve">11 </t>
  </si>
  <si>
    <t xml:space="preserve">12 </t>
  </si>
  <si>
    <t xml:space="preserve">C </t>
  </si>
  <si>
    <t>VRN</t>
  </si>
  <si>
    <t xml:space="preserve">D </t>
  </si>
  <si>
    <t>Zariadenie staveniska</t>
  </si>
  <si>
    <t>0% z [H+P+M]</t>
  </si>
  <si>
    <t xml:space="preserve">16 </t>
  </si>
  <si>
    <t>Mimoriadne sťaž.podmienky</t>
  </si>
  <si>
    <t>Územie so sťaž. podmienk.</t>
  </si>
  <si>
    <t>0% z [H+P]</t>
  </si>
  <si>
    <t xml:space="preserve">17 </t>
  </si>
  <si>
    <t>Horské oblasti</t>
  </si>
  <si>
    <t>Prevádzkové vplyvy</t>
  </si>
  <si>
    <t xml:space="preserve">18 </t>
  </si>
  <si>
    <t>Mimostavenisková doprava</t>
  </si>
  <si>
    <t xml:space="preserve">19 </t>
  </si>
  <si>
    <t xml:space="preserve">20 </t>
  </si>
  <si>
    <t>Projektant,rozpočtár</t>
  </si>
  <si>
    <t xml:space="preserve">E </t>
  </si>
  <si>
    <t>Celkové náklady</t>
  </si>
  <si>
    <t xml:space="preserve">21 </t>
  </si>
  <si>
    <t>Súčet riadkov 6,10,20</t>
  </si>
  <si>
    <t xml:space="preserve">22 </t>
  </si>
  <si>
    <t xml:space="preserve">DPH 23% z </t>
  </si>
  <si>
    <t xml:space="preserve">23 </t>
  </si>
  <si>
    <t xml:space="preserve">DPH 0% z </t>
  </si>
  <si>
    <t xml:space="preserve">24 </t>
  </si>
  <si>
    <t>Spolu v EUR</t>
  </si>
  <si>
    <t xml:space="preserve">F </t>
  </si>
  <si>
    <t>Odberateľ</t>
  </si>
  <si>
    <t xml:space="preserve">26 </t>
  </si>
  <si>
    <t>Dodávateľ</t>
  </si>
  <si>
    <t>Rekapitulácia rozpočtu</t>
  </si>
  <si>
    <t xml:space="preserve">           Sadzby DPH</t>
  </si>
  <si>
    <t xml:space="preserve">   A   </t>
  </si>
  <si>
    <t xml:space="preserve">   B   </t>
  </si>
  <si>
    <t>Názov objektu</t>
  </si>
  <si>
    <t>ZRN</t>
  </si>
  <si>
    <t>HZS</t>
  </si>
  <si>
    <t>Kompl.čin.</t>
  </si>
  <si>
    <t>Ostatné náklady stavby</t>
  </si>
  <si>
    <t>Cena</t>
  </si>
  <si>
    <t>SO 01 Stavebné úpravy voľnej pôrodne dojníc, parc.č.4848/35</t>
  </si>
  <si>
    <t xml:space="preserve">Prevádzkové súbory </t>
  </si>
  <si>
    <t xml:space="preserve">PS 01.1 Kŕmenie, napájanie dojníc </t>
  </si>
  <si>
    <t>PS 01.2  Ustajnenie dojníc</t>
  </si>
  <si>
    <t>SO 02 Stavebné úpravy odchovne mladého dobytka OMD 5, parc.č. 4848/34</t>
  </si>
  <si>
    <t>SO 03 Stavebné úpravy odchovne mladého dobytka parc.č.4848/22</t>
  </si>
  <si>
    <t>PS 03.2   Ustajnenie mladého dobytka</t>
  </si>
  <si>
    <t xml:space="preserve">           Celkom bez DPH</t>
  </si>
  <si>
    <t xml:space="preserve">           DPH 23% z </t>
  </si>
  <si>
    <t xml:space="preserve">           DPH 0% z </t>
  </si>
  <si>
    <t xml:space="preserve">Objekt Prevádzkové súbory </t>
  </si>
  <si>
    <t xml:space="preserve">     Časť: PS 01.1 Kŕmenie, napájanie dojníc </t>
  </si>
  <si>
    <t>Montážne práce</t>
  </si>
  <si>
    <t>953</t>
  </si>
  <si>
    <t xml:space="preserve">PREVÁDZKOVÉ SÚBORY </t>
  </si>
  <si>
    <t xml:space="preserve"> 992022-R02</t>
  </si>
  <si>
    <t>MONTÁŽ - Kŕmenie , napájanie dojníc - samostatná príloha</t>
  </si>
  <si>
    <t>S/S70</t>
  </si>
  <si>
    <t xml:space="preserve"> 592022R02</t>
  </si>
  <si>
    <t>DODÁVKA - Kŕmenie , napájanie dojníc - samostaná príloha</t>
  </si>
  <si>
    <t xml:space="preserve">Časť: PS 01.1 Kŕmenie, napájanie dojníc </t>
  </si>
  <si>
    <t xml:space="preserve">          Celkom v EUR</t>
  </si>
  <si>
    <t xml:space="preserve">     Časť: PS 01.2  Ustajnenie dojníc</t>
  </si>
  <si>
    <t>MONTÁŽ - Ustajnenie dojníc - samostatná príloha</t>
  </si>
  <si>
    <t>DODÁVKA - Ustajnenie dojníc - samostaná príloha</t>
  </si>
  <si>
    <t>Časť: PS 01.2  Ustajnenie dojníc</t>
  </si>
  <si>
    <t>Objekt SO 02 Stavebné úpravy odchovne mladého dobytka OMD 5, parc.č. 4848/34</t>
  </si>
  <si>
    <t>3</t>
  </si>
  <si>
    <t>ZVISLÉ KONŠTRUKCIE</t>
  </si>
  <si>
    <t xml:space="preserve"> 311321414</t>
  </si>
  <si>
    <t>Nadzákladové múry nosné zo železobetónu trieda C35/45 - XD3, XF4,XA3 (Sk)-Cl 0,4 Dmax 8-S3</t>
  </si>
  <si>
    <t xml:space="preserve"> 311351101</t>
  </si>
  <si>
    <t>Debnenie nadzákladových múrov nosných jednostranné - zhotovenie</t>
  </si>
  <si>
    <t xml:space="preserve"> 311351102</t>
  </si>
  <si>
    <t>Debnenie nadzákladových múrov nosných jednostranné - odstránenie</t>
  </si>
  <si>
    <t xml:space="preserve"> 311351105</t>
  </si>
  <si>
    <t>Debnenie nadzákladových múrov nosných dvojstranné - zhotovenie</t>
  </si>
  <si>
    <t xml:space="preserve"> 311351106</t>
  </si>
  <si>
    <t xml:space="preserve">Debnenie nadzákladových múrov  obojstranné odstránenie-dielce </t>
  </si>
  <si>
    <t xml:space="preserve"> 311361821</t>
  </si>
  <si>
    <t>Výstuž nadzákladových nosných múrov z ocele triedy 10 505 /B500A/</t>
  </si>
  <si>
    <t xml:space="preserve"> 311362021</t>
  </si>
  <si>
    <t>Výstuž nadzákladových múrov nosných zo zvarovaných KARI sietí</t>
  </si>
  <si>
    <t xml:space="preserve"> 3171621R00</t>
  </si>
  <si>
    <t>Keramický preklad nad dvere dl. 3600 mm</t>
  </si>
  <si>
    <t xml:space="preserve"> 310239411</t>
  </si>
  <si>
    <t>Zamurovanie otvoru do 4 m2 pálenými tehlami v murive nadzákladovom akejkoľvek hrúbky na maltu MC</t>
  </si>
  <si>
    <t>6</t>
  </si>
  <si>
    <t>POVRCHOVÉ ÚPRAVY</t>
  </si>
  <si>
    <t xml:space="preserve"> 612465141</t>
  </si>
  <si>
    <t>Vyrovnávacia stierka pre vyrovnanie omietok vnútorných stien, miešanie v miešačke, nanášanie ručné,</t>
  </si>
  <si>
    <t xml:space="preserve"> 612465216</t>
  </si>
  <si>
    <t>Základný penetračný univerzálny náter pod vnútorné omietky stien UniPrimer ako regulátor nasiakavosti a zlepšenie prídržnosti podkladu</t>
  </si>
  <si>
    <t xml:space="preserve"> 612465242</t>
  </si>
  <si>
    <t xml:space="preserve">Vnútorná jemná vápennocementová omietka  stien, miešanie v miešačke, nanášanie ručné, </t>
  </si>
  <si>
    <t xml:space="preserve"> 622466141</t>
  </si>
  <si>
    <t>Vyrovnávacia stierka  pre vyrovnanie omietok vonkajších stien, miešanie v miešačke, nanášanie ručné,</t>
  </si>
  <si>
    <t xml:space="preserve"> 622466216</t>
  </si>
  <si>
    <t>Základný penetračný univerzálny náter pod vonkajšie omietky stien UniPrimer ako regulátor nasiakavosti a zlepšenie prídržnosti</t>
  </si>
  <si>
    <t xml:space="preserve"> 622466246</t>
  </si>
  <si>
    <t>Vonkajšia omietka stien vápenno-cementová nanášanie strojové, hrúbka 8 mm</t>
  </si>
  <si>
    <t xml:space="preserve"> 612421421</t>
  </si>
  <si>
    <t>Oprava vápenných hladkých omietok vnútorných stien s plochou do 50%</t>
  </si>
  <si>
    <t xml:space="preserve"> 612451420</t>
  </si>
  <si>
    <t>Oprava vnútorných cementových hladkých omietok stien s plochou do 50%</t>
  </si>
  <si>
    <t xml:space="preserve"> 96702268R01</t>
  </si>
  <si>
    <t>Odbúranie, vypílenie betonovej rímsy</t>
  </si>
  <si>
    <t xml:space="preserve"> 967041112</t>
  </si>
  <si>
    <t>Prikresanie rovných ostení bez odstupu po hrubom vybúraní otvorov v betóne</t>
  </si>
  <si>
    <t xml:space="preserve"> 968061112</t>
  </si>
  <si>
    <t>Vyvesenie alebo zavesenie dreveného okenného krídla do 1,5 m2</t>
  </si>
  <si>
    <t xml:space="preserve"> 968062244</t>
  </si>
  <si>
    <t>Vybúranie rámov drevených okien jednoduchých plochy do 1 m2</t>
  </si>
  <si>
    <t xml:space="preserve"> 968063551</t>
  </si>
  <si>
    <t>Vybúranie kovových vrát</t>
  </si>
  <si>
    <t xml:space="preserve"> 971033651</t>
  </si>
  <si>
    <t>Vybúranie otvorov v tehlovom murive plochy do 4 m2 hrúbky do 600 mm</t>
  </si>
  <si>
    <t xml:space="preserve"> 979089401</t>
  </si>
  <si>
    <t>Poplatok za skládku odpadov zo stavieb a demolácií /izolačné materiály a stavebné materiály obsahujúce azbest/ kategórie "N" - nebezpečné 17 06 01, 17 06 05</t>
  </si>
  <si>
    <t>713</t>
  </si>
  <si>
    <t>IZOLÁCIE TEPELNÉ BEŽNÝCH STAVEBNÝCH KONŠTRUKCIÍ</t>
  </si>
  <si>
    <t>713/B 1</t>
  </si>
  <si>
    <t xml:space="preserve"> 713000075</t>
  </si>
  <si>
    <t>Odstránenie tepelnej izolácie striech šikmých - termofixné dosky hr. 60 mm</t>
  </si>
  <si>
    <t xml:space="preserve"> 762332110</t>
  </si>
  <si>
    <t>Montáž viazanej konštrukcie krovu strechy z reziva priemernej plochy do 120 cm2 - laty</t>
  </si>
  <si>
    <t xml:space="preserve"> 762395000</t>
  </si>
  <si>
    <t>Spojovacie a ochranné prostriedky (svorky, dosky, klince, pásová oceľ, vruty, impregnácia) k montáži krovov, debnení, latovania, nadstrešných konštrukcií, spádových klinov</t>
  </si>
  <si>
    <t>762/B 1</t>
  </si>
  <si>
    <t xml:space="preserve"> 76213281R00</t>
  </si>
  <si>
    <t xml:space="preserve">Demontáž štítových dosiek </t>
  </si>
  <si>
    <t xml:space="preserve"> 762331812</t>
  </si>
  <si>
    <t>Demontáž viazaných konštrukcií krovov o sklone do 60° z hranolov, hranolčekov, fošien prierezovej plochy od 120 do 224 cm2 - drevené väznice</t>
  </si>
  <si>
    <t>Dodávka reziva laty, hranoly</t>
  </si>
  <si>
    <t>764</t>
  </si>
  <si>
    <t>KONŠTRUKCIE KLAMPIARSKE</t>
  </si>
  <si>
    <t>764/A 1</t>
  </si>
  <si>
    <t xml:space="preserve"> 764352205</t>
  </si>
  <si>
    <t>Žľaby z pozinkovaného PZ plechu pododkvapové polkruhové rš 250 mm vr. hákov, čiel a žľabových hrdiel  ozn K1</t>
  </si>
  <si>
    <t xml:space="preserve"> 764359213</t>
  </si>
  <si>
    <t>Kotlík kónický pre rúry s priemerom do 150 mm  ozn K2</t>
  </si>
  <si>
    <t xml:space="preserve"> 764454204</t>
  </si>
  <si>
    <t>Odpadové rúry z pozinkovaného Pz plechu kruhové s priemerom 120 mm vr. objímok   ozn K4</t>
  </si>
  <si>
    <t xml:space="preserve"> 764454234</t>
  </si>
  <si>
    <t>Montáž kruhových kolien pre odpadové rúry od D 60 mm do D 150 mm z pozinkovaného Pz plechu ozn K3</t>
  </si>
  <si>
    <t>764/A 6</t>
  </si>
  <si>
    <t xml:space="preserve"> 7641711R1</t>
  </si>
  <si>
    <t>Ukončenie  strešného panela  v mieste podokvap. žľabu  r.š. 130 mm  ozn K9</t>
  </si>
  <si>
    <t>bm</t>
  </si>
  <si>
    <t>Oplechovanie štítu tepelnoizolač. panela hr. 60 mm  r.š. 445  ozn K7</t>
  </si>
  <si>
    <t>Oplechovanie štítu z poplastovaného plechu r.š. 130  ozn K8</t>
  </si>
  <si>
    <t xml:space="preserve"> 764171452</t>
  </si>
  <si>
    <t>Oplechovanie hrebeňa z vnútornej strany  z poplastovaného plechu r.š 300 mm  ozn K6</t>
  </si>
  <si>
    <t xml:space="preserve"> 764171456</t>
  </si>
  <si>
    <t>Oplechovanie hrebeňa z poplastovaného plechu r.š. 700 mm ozn K5</t>
  </si>
  <si>
    <t xml:space="preserve"> 764172128</t>
  </si>
  <si>
    <t>Snehová zábrana z poplastovaného plechu r.š. 460 mm  ozn K11</t>
  </si>
  <si>
    <t xml:space="preserve"> 764173442</t>
  </si>
  <si>
    <t>Oplechovanie pododkvapového žľabu  z poplastovaného plechu r.š.210 mm   ozn K10</t>
  </si>
  <si>
    <t>764/A 7</t>
  </si>
  <si>
    <t xml:space="preserve"> 998764202</t>
  </si>
  <si>
    <t>Presun hmôt pre konštrukcie klampiarske v objektoch výšky nad 6 do 12 m</t>
  </si>
  <si>
    <t>S/S50</t>
  </si>
  <si>
    <t xml:space="preserve"> 5535016000</t>
  </si>
  <si>
    <t>Dodávka kolena  lisovaného 72 stupň  priemer 120 mm   ozn K3</t>
  </si>
  <si>
    <t>765</t>
  </si>
  <si>
    <t>KRYTINY TVRDÉ</t>
  </si>
  <si>
    <t>765/B 1</t>
  </si>
  <si>
    <t xml:space="preserve"> 765323830</t>
  </si>
  <si>
    <t>Demontáž azbestocementovej krytiny z AZC vlnoviek na drevenej alebo oceľovej konštrukcii do sutinového odpadu</t>
  </si>
  <si>
    <t xml:space="preserve"> 765328813</t>
  </si>
  <si>
    <t>Demontáž hrebeňov a nároží z AZC vlnite j krytiny do sutinového odpadu</t>
  </si>
  <si>
    <t xml:space="preserve"> 765328814</t>
  </si>
  <si>
    <t>Demontáž vetracej štrbiny - Demontáž deflektorov -  AZC dosky do sutinového odpadu</t>
  </si>
  <si>
    <t>766</t>
  </si>
  <si>
    <t>KONŠTRUKCIE STOLÁRSKE</t>
  </si>
  <si>
    <t>766/C 1</t>
  </si>
  <si>
    <t xml:space="preserve"> 766621911R01</t>
  </si>
  <si>
    <t>Oprava stredových dvojkrídlových vrát 3300/3300 - výmena výdrevy, náter dreva + náter zárubne</t>
  </si>
  <si>
    <t>767/A 2</t>
  </si>
  <si>
    <t xml:space="preserve"> 767397101</t>
  </si>
  <si>
    <t>Montáž strešných sendvičových panelov  na OK, hrúbky do 80 mm</t>
  </si>
  <si>
    <t xml:space="preserve"> 767397104</t>
  </si>
  <si>
    <t>Montáž strešných sendvičových panelov - žeriav a montážna plošina</t>
  </si>
  <si>
    <t>Dodávka a montáž posuvne 1-krídlové vrata,oceľ. rám, s obkladom z polykarbonát. presvetľovacích dosiek hr. 10 mm vr. horného vedenia vrát GEZE APOLL,pre otvor 2350x3000 mm,  ozn a</t>
  </si>
  <si>
    <t xml:space="preserve"> 7671111R13</t>
  </si>
  <si>
    <t>Dodávka a montáž posuvne 1-krídlové vrata,oceľ. rám, s obkladom z polykarbonát. presvetľovacích dosiek hr. 10 mm vr. horného vedenia vrát GEZE APOLL,pre otvor 3000x1500 mm,  ozn b</t>
  </si>
  <si>
    <t xml:space="preserve"> 7671111R14</t>
  </si>
  <si>
    <t>Dodávka a montáž  rolovacie vráta 3000x3080 mm  vr. elektrického napojenia - komplet</t>
  </si>
  <si>
    <t>767/B 1</t>
  </si>
  <si>
    <t xml:space="preserve"> 767321810</t>
  </si>
  <si>
    <t xml:space="preserve">Demontáž vetracej štrbiny  - Demontáž prestrešenia hrebeň. štrbiny - sklolaminát </t>
  </si>
  <si>
    <t xml:space="preserve"> 767996810R02</t>
  </si>
  <si>
    <t>Demontáž konštrukcie svetlíka, hrebeňovej klapky</t>
  </si>
  <si>
    <t>hod</t>
  </si>
  <si>
    <t xml:space="preserve"> 767996810R03</t>
  </si>
  <si>
    <t xml:space="preserve">Demontáž štítových  uholníkov 2,5x0,3x0,3 </t>
  </si>
  <si>
    <t>S/S20</t>
  </si>
  <si>
    <t xml:space="preserve"> 283800806R01</t>
  </si>
  <si>
    <t>Dodávka - strešné  presvetlovacie prvky</t>
  </si>
  <si>
    <t xml:space="preserve"> 54916830R03</t>
  </si>
  <si>
    <t>Dodávka - Sendvičový AGROPANEL 60 mm PIR, horný plech 0,5 mm, spodný rovný sklolaminát odolný agresívnemu prostrediu</t>
  </si>
  <si>
    <t xml:space="preserve"> 54916830R04</t>
  </si>
  <si>
    <t xml:space="preserve">Kotvené šroby  Fasto 5,5x135                     </t>
  </si>
  <si>
    <t xml:space="preserve"> 54916830R05</t>
  </si>
  <si>
    <t>Kalota  25x45 vo farbe panelov</t>
  </si>
  <si>
    <t xml:space="preserve"> 54916830R06</t>
  </si>
  <si>
    <t>Zošívacie šroby 4x20 Zn</t>
  </si>
  <si>
    <t>783</t>
  </si>
  <si>
    <t>NÁTERY</t>
  </si>
  <si>
    <t>783/A 1</t>
  </si>
  <si>
    <t xml:space="preserve"> 783522001</t>
  </si>
  <si>
    <t>Náter klampiarskej konštrukcie antikoróznym náterom vr základného náteru - žľaby, zvody</t>
  </si>
  <si>
    <t xml:space="preserve"> 783782203</t>
  </si>
  <si>
    <t>Náter tesárskej konštrukcie protihnilobný, protipliesňový, protipožiarny povrchovou impregnáciou prostriedkom Bochemit QB</t>
  </si>
  <si>
    <t>784</t>
  </si>
  <si>
    <t>MAĽBY</t>
  </si>
  <si>
    <t>784/A 1</t>
  </si>
  <si>
    <t xml:space="preserve"> 784412351</t>
  </si>
  <si>
    <t>Pačokovanie vápenným mliekom dvojnásobné jemnozrnných povrchov na schodisku do 3,8 m</t>
  </si>
  <si>
    <t xml:space="preserve"> 784422271</t>
  </si>
  <si>
    <t>Maľba vápenná dvojnásobná s bielym stropom v miestnosti výšky do 3,8 m</t>
  </si>
  <si>
    <t>Objekt SO 03 Stavebné úpravy odchovne mladého dobytka parc.č.4848/22</t>
  </si>
  <si>
    <t xml:space="preserve"> 978011161</t>
  </si>
  <si>
    <t>Otlčenie vnútorných omietok vápenných alebo vápennocementovýchs rozsahom do 40 %</t>
  </si>
  <si>
    <t xml:space="preserve"> 764334290</t>
  </si>
  <si>
    <t>Oplechovanie obruby svetlíkov v styku so strešnou konštrukciou, pozinkovaný plech hr. 0,6 mm r.š. 930 mm - ozn K1</t>
  </si>
  <si>
    <t>Dodávka a montáž  rolovacie vrata kombinácia plachta, sieť pre otvor 3050x2700 mm, elektriclé diaľkové ovládanie - komplet   ozn a</t>
  </si>
  <si>
    <t>Dodávka a montáž  rolovacie vrata kombinácia plachta, sieť pre otvor 3200x3000 mm, elektriclé diaľkové ovládanie - komplet   ozn b</t>
  </si>
  <si>
    <t>Dodávka a montáž  rolovacie vrata kombinácia plachta, sieť pre otvor 2300x3050 mm, elektriclé diaľkové ovládanie - komplet   ozn c</t>
  </si>
  <si>
    <t xml:space="preserve"> 7671111R15</t>
  </si>
  <si>
    <t>Dodávka a montáž  rolovacie vrata kombinácia plachta, sieť pre otvor 2990x3000 mm, elektriclé diaľkové ovládanie - komplet   ozn d</t>
  </si>
  <si>
    <t xml:space="preserve"> 767996802</t>
  </si>
  <si>
    <t>Demontáž rôznych doplnkov stavieb s hmotnosťou jednotlivých dielov konštrukcií od 50 kg do 100 kg - svetlíky</t>
  </si>
  <si>
    <t xml:space="preserve"> 54916830R02</t>
  </si>
  <si>
    <t>Dodávka a montáž - Hrebenová vetracia štrbina bez klapky pre velkost otvoru do 1,0 metra, laminát  - komplet</t>
  </si>
  <si>
    <t>Doprava na miesto určenia  (hrebeňová štrbina)</t>
  </si>
  <si>
    <t>km</t>
  </si>
  <si>
    <t xml:space="preserve"> 553202205R01</t>
  </si>
  <si>
    <t>Dodávka a montáž  ochranný stĺpik rolovacích vrát v ZN prevedení priemer 133x6,3 -2000 (hmotnosť 1 stĺpika 39,38kg) - ozn Z1</t>
  </si>
  <si>
    <t xml:space="preserve"> 7672022R02</t>
  </si>
  <si>
    <t>D+M strešný svetlík so zinkovanou oceľ. konštrukciou s jaklov. profilov s vrchným oblúkom z laminátu 1,8 mm a bočnými deflektormi z lamin. 1,5 mm a čelná výplň sklolaminát. dosky ozn e</t>
  </si>
  <si>
    <t xml:space="preserve"> 7672022R02a</t>
  </si>
  <si>
    <t>Doprava na miesto určenia  - svetlíky</t>
  </si>
  <si>
    <t>787</t>
  </si>
  <si>
    <t>ZASKLIEVANIE</t>
  </si>
  <si>
    <t>787/B 1</t>
  </si>
  <si>
    <t xml:space="preserve"> 787300801</t>
  </si>
  <si>
    <t>Vysklievanie strešnej konštrukcie a strešného svetlíka tmeleného</t>
  </si>
  <si>
    <t>Objekt PS 03.2   Ustajnenie mladého dobytka</t>
  </si>
  <si>
    <t>Krycí list stavby</t>
  </si>
  <si>
    <t>Vyvesenie ochranného rámu</t>
  </si>
  <si>
    <t>Vybúranie ochrannej stienky</t>
  </si>
  <si>
    <t>MONTÁŽ - Ustajnenie ml.dobytka - samostatná príloha</t>
  </si>
  <si>
    <t>DODÁVKA - Ustajnenie ml.dobytka - samostaná príloha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</si>
</sst>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3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8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8"/>
      <color theme="1"/>
      <name val="Aptos Narrow"/>
      <family val="2"/>
      <charset val="238"/>
      <scheme val="minor"/>
    </font>
    <font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8"/>
      <color rgb="FF00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11"/>
      <color rgb="FFFF0000"/>
      <name val="Aptos Narrow"/>
      <family val="2"/>
      <charset val="238"/>
      <scheme val="minor"/>
    </font>
    <font>
      <sz val="8"/>
      <color rgb="FFFF0000"/>
      <name val="Arial CE"/>
      <family val="2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164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/>
    <xf numFmtId="0" fontId="3" fillId="0" borderId="3" xfId="0" applyFont="1" applyBorder="1"/>
    <xf numFmtId="164" fontId="3" fillId="0" borderId="3" xfId="0" applyNumberFormat="1" applyFont="1" applyBorder="1"/>
    <xf numFmtId="164" fontId="3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164" fontId="2" fillId="0" borderId="1" xfId="0" applyNumberFormat="1" applyFont="1" applyBorder="1"/>
    <xf numFmtId="0" fontId="4" fillId="0" borderId="1" xfId="0" applyFont="1" applyBorder="1"/>
    <xf numFmtId="0" fontId="1" fillId="0" borderId="1" xfId="0" applyFont="1" applyBorder="1"/>
    <xf numFmtId="0" fontId="2" fillId="0" borderId="5" xfId="0" applyFont="1" applyBorder="1"/>
    <xf numFmtId="0" fontId="3" fillId="0" borderId="4" xfId="0" applyFont="1" applyBorder="1"/>
    <xf numFmtId="164" fontId="3" fillId="0" borderId="4" xfId="0" applyNumberFormat="1" applyFont="1" applyBorder="1"/>
    <xf numFmtId="0" fontId="2" fillId="0" borderId="6" xfId="0" applyFont="1" applyBorder="1"/>
    <xf numFmtId="164" fontId="2" fillId="0" borderId="6" xfId="0" applyNumberFormat="1" applyFont="1" applyBorder="1"/>
    <xf numFmtId="0" fontId="2" fillId="0" borderId="7" xfId="0" applyFont="1" applyBorder="1"/>
    <xf numFmtId="164" fontId="2" fillId="0" borderId="7" xfId="0" applyNumberFormat="1" applyFont="1" applyBorder="1"/>
    <xf numFmtId="0" fontId="5" fillId="0" borderId="1" xfId="0" applyFont="1" applyBorder="1"/>
    <xf numFmtId="0" fontId="5" fillId="0" borderId="8" xfId="0" applyFont="1" applyBorder="1"/>
    <xf numFmtId="0" fontId="6" fillId="0" borderId="8" xfId="0" applyFont="1" applyBorder="1"/>
    <xf numFmtId="0" fontId="5" fillId="0" borderId="9" xfId="0" applyFont="1" applyBorder="1"/>
    <xf numFmtId="0" fontId="0" fillId="0" borderId="5" xfId="0" applyBorder="1"/>
    <xf numFmtId="0" fontId="3" fillId="0" borderId="6" xfId="0" applyFont="1" applyBorder="1"/>
    <xf numFmtId="0" fontId="3" fillId="0" borderId="11" xfId="0" applyFont="1" applyBorder="1"/>
    <xf numFmtId="164" fontId="3" fillId="0" borderId="6" xfId="0" applyNumberFormat="1" applyFont="1" applyBorder="1"/>
    <xf numFmtId="164" fontId="3" fillId="0" borderId="9" xfId="0" applyNumberFormat="1" applyFont="1" applyBorder="1"/>
    <xf numFmtId="164" fontId="3" fillId="0" borderId="12" xfId="0" applyNumberFormat="1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5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164" fontId="3" fillId="0" borderId="22" xfId="0" applyNumberFormat="1" applyFont="1" applyBorder="1"/>
    <xf numFmtId="164" fontId="3" fillId="0" borderId="23" xfId="0" applyNumberFormat="1" applyFont="1" applyBorder="1"/>
    <xf numFmtId="164" fontId="3" fillId="0" borderId="24" xfId="0" applyNumberFormat="1" applyFont="1" applyBorder="1"/>
    <xf numFmtId="0" fontId="3" fillId="0" borderId="25" xfId="0" applyFont="1" applyBorder="1"/>
    <xf numFmtId="0" fontId="3" fillId="0" borderId="9" xfId="0" applyFont="1" applyBorder="1"/>
    <xf numFmtId="0" fontId="3" fillId="0" borderId="27" xfId="0" applyFont="1" applyBorder="1"/>
    <xf numFmtId="164" fontId="3" fillId="0" borderId="28" xfId="0" applyNumberFormat="1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12" xfId="0" applyFont="1" applyBorder="1"/>
    <xf numFmtId="0" fontId="3" fillId="0" borderId="23" xfId="0" applyFont="1" applyBorder="1"/>
    <xf numFmtId="0" fontId="3" fillId="0" borderId="28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/>
    <xf numFmtId="0" fontId="2" fillId="0" borderId="1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164" fontId="3" fillId="0" borderId="35" xfId="0" applyNumberFormat="1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164" fontId="3" fillId="0" borderId="51" xfId="0" applyNumberFormat="1" applyFont="1" applyBorder="1"/>
    <xf numFmtId="164" fontId="3" fillId="0" borderId="52" xfId="0" applyNumberFormat="1" applyFont="1" applyBorder="1"/>
    <xf numFmtId="164" fontId="3" fillId="0" borderId="53" xfId="0" applyNumberFormat="1" applyFont="1" applyBorder="1"/>
    <xf numFmtId="164" fontId="3" fillId="0" borderId="54" xfId="0" applyNumberFormat="1" applyFont="1" applyBorder="1"/>
    <xf numFmtId="164" fontId="3" fillId="0" borderId="55" xfId="0" applyNumberFormat="1" applyFont="1" applyBorder="1"/>
    <xf numFmtId="164" fontId="3" fillId="0" borderId="49" xfId="0" applyNumberFormat="1" applyFont="1" applyBorder="1"/>
    <xf numFmtId="164" fontId="3" fillId="0" borderId="25" xfId="0" applyNumberFormat="1" applyFont="1" applyBorder="1"/>
    <xf numFmtId="164" fontId="3" fillId="0" borderId="37" xfId="0" applyNumberFormat="1" applyFont="1" applyBorder="1"/>
    <xf numFmtId="0" fontId="3" fillId="0" borderId="56" xfId="0" applyFont="1" applyBorder="1"/>
    <xf numFmtId="0" fontId="3" fillId="0" borderId="57" xfId="0" applyFont="1" applyBorder="1"/>
    <xf numFmtId="0" fontId="3" fillId="0" borderId="8" xfId="0" applyFont="1" applyBorder="1"/>
    <xf numFmtId="0" fontId="3" fillId="0" borderId="58" xfId="0" applyFont="1" applyBorder="1"/>
    <xf numFmtId="0" fontId="3" fillId="0" borderId="59" xfId="0" applyFont="1" applyBorder="1"/>
    <xf numFmtId="0" fontId="5" fillId="0" borderId="10" xfId="0" applyFont="1" applyBorder="1"/>
    <xf numFmtId="164" fontId="3" fillId="0" borderId="61" xfId="0" applyNumberFormat="1" applyFont="1" applyBorder="1"/>
    <xf numFmtId="164" fontId="3" fillId="0" borderId="62" xfId="0" applyNumberFormat="1" applyFont="1" applyBorder="1"/>
    <xf numFmtId="0" fontId="3" fillId="0" borderId="63" xfId="0" applyFont="1" applyBorder="1"/>
    <xf numFmtId="0" fontId="3" fillId="0" borderId="64" xfId="0" applyFont="1" applyBorder="1"/>
    <xf numFmtId="0" fontId="3" fillId="0" borderId="65" xfId="0" applyFont="1" applyBorder="1"/>
    <xf numFmtId="0" fontId="3" fillId="0" borderId="46" xfId="0" applyFont="1" applyBorder="1" applyAlignment="1">
      <alignment horizontal="center"/>
    </xf>
    <xf numFmtId="0" fontId="3" fillId="0" borderId="66" xfId="0" applyFont="1" applyBorder="1"/>
    <xf numFmtId="164" fontId="3" fillId="0" borderId="67" xfId="0" applyNumberFormat="1" applyFont="1" applyBorder="1"/>
    <xf numFmtId="164" fontId="3" fillId="0" borderId="68" xfId="0" applyNumberFormat="1" applyFont="1" applyBorder="1"/>
    <xf numFmtId="164" fontId="3" fillId="0" borderId="69" xfId="0" applyNumberFormat="1" applyFont="1" applyBorder="1"/>
    <xf numFmtId="0" fontId="3" fillId="0" borderId="70" xfId="0" applyFont="1" applyBorder="1" applyAlignment="1">
      <alignment horizontal="center"/>
    </xf>
    <xf numFmtId="0" fontId="3" fillId="0" borderId="71" xfId="0" applyFont="1" applyBorder="1"/>
    <xf numFmtId="164" fontId="3" fillId="0" borderId="72" xfId="0" applyNumberFormat="1" applyFont="1" applyBorder="1"/>
    <xf numFmtId="164" fontId="3" fillId="0" borderId="73" xfId="0" applyNumberFormat="1" applyFont="1" applyBorder="1"/>
    <xf numFmtId="164" fontId="3" fillId="0" borderId="74" xfId="0" applyNumberFormat="1" applyFont="1" applyBorder="1"/>
    <xf numFmtId="164" fontId="2" fillId="0" borderId="75" xfId="0" applyNumberFormat="1" applyFont="1" applyBorder="1"/>
    <xf numFmtId="164" fontId="3" fillId="0" borderId="76" xfId="0" applyNumberFormat="1" applyFont="1" applyBorder="1"/>
    <xf numFmtId="0" fontId="3" fillId="0" borderId="16" xfId="0" applyFont="1" applyBorder="1"/>
    <xf numFmtId="0" fontId="3" fillId="0" borderId="77" xfId="0" applyFont="1" applyBorder="1"/>
    <xf numFmtId="164" fontId="3" fillId="0" borderId="10" xfId="0" applyNumberFormat="1" applyFont="1" applyBorder="1"/>
    <xf numFmtId="164" fontId="3" fillId="0" borderId="78" xfId="0" applyNumberFormat="1" applyFont="1" applyBorder="1"/>
    <xf numFmtId="164" fontId="3" fillId="0" borderId="13" xfId="0" applyNumberFormat="1" applyFont="1" applyBorder="1"/>
    <xf numFmtId="164" fontId="3" fillId="0" borderId="71" xfId="0" applyNumberFormat="1" applyFont="1" applyBorder="1"/>
    <xf numFmtId="164" fontId="3" fillId="0" borderId="66" xfId="0" applyNumberFormat="1" applyFont="1" applyBorder="1"/>
    <xf numFmtId="164" fontId="2" fillId="0" borderId="79" xfId="0" applyNumberFormat="1" applyFont="1" applyBorder="1"/>
    <xf numFmtId="164" fontId="2" fillId="0" borderId="80" xfId="0" applyNumberFormat="1" applyFont="1" applyBorder="1"/>
    <xf numFmtId="49" fontId="3" fillId="0" borderId="44" xfId="0" applyNumberFormat="1" applyFont="1" applyBorder="1" applyAlignment="1">
      <alignment horizontal="center"/>
    </xf>
    <xf numFmtId="49" fontId="3" fillId="0" borderId="47" xfId="0" applyNumberFormat="1" applyFont="1" applyBorder="1" applyAlignment="1">
      <alignment horizontal="center"/>
    </xf>
    <xf numFmtId="49" fontId="3" fillId="0" borderId="45" xfId="0" applyNumberFormat="1" applyFont="1" applyBorder="1" applyAlignment="1">
      <alignment horizontal="center"/>
    </xf>
    <xf numFmtId="49" fontId="2" fillId="0" borderId="81" xfId="0" applyNumberFormat="1" applyFont="1" applyBorder="1" applyAlignment="1">
      <alignment horizontal="center"/>
    </xf>
    <xf numFmtId="49" fontId="3" fillId="0" borderId="46" xfId="0" applyNumberFormat="1" applyFont="1" applyBorder="1" applyAlignment="1">
      <alignment horizontal="center"/>
    </xf>
    <xf numFmtId="164" fontId="3" fillId="0" borderId="58" xfId="0" applyNumberFormat="1" applyFont="1" applyBorder="1"/>
    <xf numFmtId="49" fontId="3" fillId="0" borderId="10" xfId="0" applyNumberFormat="1" applyFont="1" applyBorder="1" applyAlignment="1">
      <alignment horizontal="center"/>
    </xf>
    <xf numFmtId="164" fontId="3" fillId="0" borderId="26" xfId="0" applyNumberFormat="1" applyFont="1" applyBorder="1"/>
    <xf numFmtId="164" fontId="3" fillId="0" borderId="82" xfId="0" applyNumberFormat="1" applyFont="1" applyBorder="1"/>
    <xf numFmtId="164" fontId="3" fillId="0" borderId="83" xfId="0" applyNumberFormat="1" applyFont="1" applyBorder="1"/>
    <xf numFmtId="164" fontId="3" fillId="0" borderId="84" xfId="0" applyNumberFormat="1" applyFont="1" applyBorder="1"/>
    <xf numFmtId="164" fontId="3" fillId="0" borderId="85" xfId="0" applyNumberFormat="1" applyFont="1" applyBorder="1"/>
    <xf numFmtId="164" fontId="3" fillId="0" borderId="86" xfId="0" applyNumberFormat="1" applyFont="1" applyBorder="1"/>
    <xf numFmtId="164" fontId="3" fillId="0" borderId="87" xfId="0" applyNumberFormat="1" applyFont="1" applyBorder="1"/>
    <xf numFmtId="164" fontId="3" fillId="0" borderId="88" xfId="0" applyNumberFormat="1" applyFont="1" applyBorder="1"/>
    <xf numFmtId="164" fontId="2" fillId="0" borderId="89" xfId="0" applyNumberFormat="1" applyFont="1" applyBorder="1"/>
    <xf numFmtId="0" fontId="3" fillId="0" borderId="90" xfId="0" applyFont="1" applyBorder="1"/>
    <xf numFmtId="0" fontId="3" fillId="0" borderId="91" xfId="0" applyFont="1" applyBorder="1"/>
    <xf numFmtId="0" fontId="3" fillId="0" borderId="92" xfId="0" applyFont="1" applyBorder="1"/>
    <xf numFmtId="164" fontId="3" fillId="0" borderId="77" xfId="0" applyNumberFormat="1" applyFont="1" applyBorder="1"/>
    <xf numFmtId="164" fontId="3" fillId="0" borderId="5" xfId="0" applyNumberFormat="1" applyFont="1" applyBorder="1"/>
    <xf numFmtId="164" fontId="3" fillId="0" borderId="57" xfId="0" applyNumberFormat="1" applyFont="1" applyBorder="1"/>
    <xf numFmtId="164" fontId="3" fillId="0" borderId="93" xfId="0" applyNumberFormat="1" applyFont="1" applyBorder="1"/>
    <xf numFmtId="164" fontId="3" fillId="0" borderId="94" xfId="0" applyNumberFormat="1" applyFont="1" applyBorder="1"/>
    <xf numFmtId="164" fontId="3" fillId="0" borderId="95" xfId="0" applyNumberFormat="1" applyFont="1" applyBorder="1"/>
    <xf numFmtId="0" fontId="3" fillId="0" borderId="60" xfId="0" applyFont="1" applyBorder="1"/>
    <xf numFmtId="165" fontId="0" fillId="0" borderId="0" xfId="0" applyNumberFormat="1"/>
    <xf numFmtId="0" fontId="2" fillId="2" borderId="8" xfId="0" applyFont="1" applyFill="1" applyBorder="1" applyAlignment="1">
      <alignment horizontal="center"/>
    </xf>
    <xf numFmtId="0" fontId="2" fillId="0" borderId="71" xfId="0" applyFont="1" applyBorder="1"/>
    <xf numFmtId="164" fontId="2" fillId="0" borderId="71" xfId="0" applyNumberFormat="1" applyFont="1" applyBorder="1"/>
    <xf numFmtId="0" fontId="2" fillId="0" borderId="0" xfId="0" applyFont="1"/>
    <xf numFmtId="164" fontId="2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71" xfId="0" applyFont="1" applyBorder="1" applyAlignment="1">
      <alignment horizontal="center"/>
    </xf>
    <xf numFmtId="166" fontId="2" fillId="0" borderId="71" xfId="0" applyNumberFormat="1" applyFont="1" applyBorder="1"/>
    <xf numFmtId="166" fontId="2" fillId="0" borderId="0" xfId="0" applyNumberFormat="1" applyFont="1"/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6" fontId="3" fillId="0" borderId="0" xfId="0" applyNumberFormat="1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166" fontId="7" fillId="0" borderId="0" xfId="0" applyNumberFormat="1" applyFont="1" applyAlignment="1">
      <alignment wrapText="1"/>
    </xf>
    <xf numFmtId="164" fontId="7" fillId="0" borderId="0" xfId="0" applyNumberFormat="1" applyFont="1" applyAlignment="1">
      <alignment wrapText="1"/>
    </xf>
    <xf numFmtId="49" fontId="3" fillId="0" borderId="0" xfId="0" applyNumberFormat="1" applyFont="1"/>
    <xf numFmtId="165" fontId="7" fillId="0" borderId="0" xfId="0" applyNumberFormat="1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166" fontId="8" fillId="0" borderId="0" xfId="0" applyNumberFormat="1" applyFont="1" applyAlignment="1">
      <alignment wrapText="1"/>
    </xf>
    <xf numFmtId="164" fontId="8" fillId="0" borderId="0" xfId="0" applyNumberFormat="1" applyFont="1" applyAlignment="1">
      <alignment wrapText="1"/>
    </xf>
    <xf numFmtId="0" fontId="9" fillId="0" borderId="71" xfId="0" applyFont="1" applyBorder="1" applyAlignment="1">
      <alignment horizontal="center"/>
    </xf>
    <xf numFmtId="0" fontId="9" fillId="0" borderId="71" xfId="0" applyFont="1" applyBorder="1"/>
    <xf numFmtId="166" fontId="9" fillId="0" borderId="71" xfId="0" applyNumberFormat="1" applyFont="1" applyBorder="1"/>
    <xf numFmtId="164" fontId="9" fillId="0" borderId="71" xfId="0" applyNumberFormat="1" applyFont="1" applyBorder="1"/>
    <xf numFmtId="49" fontId="2" fillId="2" borderId="71" xfId="0" applyNumberFormat="1" applyFont="1" applyFill="1" applyBorder="1"/>
    <xf numFmtId="49" fontId="2" fillId="2" borderId="0" xfId="0" applyNumberFormat="1" applyFont="1" applyFill="1"/>
    <xf numFmtId="49" fontId="3" fillId="0" borderId="71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 wrapText="1"/>
    </xf>
    <xf numFmtId="49" fontId="9" fillId="0" borderId="71" xfId="0" applyNumberFormat="1" applyFont="1" applyBorder="1" applyAlignment="1">
      <alignment horizontal="left"/>
    </xf>
    <xf numFmtId="9" fontId="2" fillId="0" borderId="2" xfId="0" applyNumberFormat="1" applyFont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0" borderId="8" xfId="0" applyFont="1" applyBorder="1"/>
    <xf numFmtId="0" fontId="2" fillId="2" borderId="96" xfId="0" applyFont="1" applyFill="1" applyBorder="1" applyAlignment="1">
      <alignment horizontal="center"/>
    </xf>
    <xf numFmtId="0" fontId="2" fillId="0" borderId="96" xfId="0" applyFont="1" applyBorder="1"/>
    <xf numFmtId="164" fontId="2" fillId="0" borderId="96" xfId="0" applyNumberFormat="1" applyFont="1" applyBorder="1"/>
    <xf numFmtId="164" fontId="3" fillId="0" borderId="96" xfId="0" applyNumberFormat="1" applyFont="1" applyBorder="1"/>
    <xf numFmtId="165" fontId="3" fillId="0" borderId="96" xfId="0" applyNumberFormat="1" applyFont="1" applyBorder="1"/>
    <xf numFmtId="0" fontId="3" fillId="0" borderId="96" xfId="0" applyFont="1" applyBorder="1"/>
    <xf numFmtId="165" fontId="2" fillId="0" borderId="96" xfId="0" applyNumberFormat="1" applyFont="1" applyBorder="1"/>
    <xf numFmtId="0" fontId="0" fillId="0" borderId="96" xfId="0" applyBorder="1"/>
    <xf numFmtId="164" fontId="0" fillId="0" borderId="96" xfId="0" applyNumberFormat="1" applyBorder="1"/>
    <xf numFmtId="165" fontId="0" fillId="0" borderId="96" xfId="0" applyNumberFormat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49" fontId="12" fillId="0" borderId="0" xfId="0" applyNumberFormat="1" applyFont="1" applyAlignment="1">
      <alignment horizontal="left"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/>
    <xf numFmtId="0" fontId="12" fillId="0" borderId="0" xfId="0" applyFont="1"/>
    <xf numFmtId="166" fontId="12" fillId="0" borderId="0" xfId="0" applyNumberFormat="1" applyFont="1"/>
    <xf numFmtId="0" fontId="3" fillId="0" borderId="31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3" fillId="0" borderId="42" xfId="0" applyFont="1" applyBorder="1" applyAlignment="1">
      <alignment wrapText="1"/>
    </xf>
    <xf numFmtId="0" fontId="3" fillId="0" borderId="4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489F7-8FC4-43D7-BF60-9A8E1E4D5A06}">
  <dimension ref="A1:AA46"/>
  <sheetViews>
    <sheetView tabSelected="1" topLeftCell="A4" workbookViewId="0">
      <selection activeCell="B10" sqref="B10:J10"/>
    </sheetView>
  </sheetViews>
  <sheetFormatPr baseColWidth="10" defaultColWidth="0" defaultRowHeight="15" zeroHeight="1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640625" customWidth="1"/>
    <col min="28" max="16384" width="9.1640625" hidden="1"/>
  </cols>
  <sheetData>
    <row r="1" spans="1:23" ht="28" customHeight="1" thickBot="1">
      <c r="A1" s="25"/>
      <c r="B1" s="26"/>
      <c r="C1" s="26"/>
      <c r="D1" s="26"/>
      <c r="E1" s="26"/>
      <c r="F1" s="27" t="s">
        <v>398</v>
      </c>
      <c r="G1" s="26"/>
      <c r="H1" s="26"/>
      <c r="I1" s="26"/>
      <c r="J1" s="26"/>
      <c r="W1">
        <v>30.126000000000001</v>
      </c>
    </row>
    <row r="2" spans="1:23" ht="30" customHeight="1" thickTop="1">
      <c r="A2" s="47"/>
      <c r="B2" s="197" t="s">
        <v>118</v>
      </c>
      <c r="C2" s="198"/>
      <c r="D2" s="198"/>
      <c r="E2" s="198"/>
      <c r="F2" s="198"/>
      <c r="G2" s="198"/>
      <c r="H2" s="198"/>
      <c r="I2" s="198"/>
      <c r="J2" s="199"/>
    </row>
    <row r="3" spans="1:23" ht="18" customHeight="1">
      <c r="A3" s="47"/>
      <c r="B3" s="38"/>
      <c r="C3" s="35"/>
      <c r="D3" s="31"/>
      <c r="E3" s="31"/>
      <c r="F3" s="31"/>
      <c r="G3" s="31"/>
      <c r="H3" s="31"/>
      <c r="I3" s="42" t="s">
        <v>124</v>
      </c>
      <c r="J3" s="48"/>
    </row>
    <row r="4" spans="1:23" ht="18" customHeight="1">
      <c r="A4" s="47"/>
      <c r="B4" s="38"/>
      <c r="C4" s="35"/>
      <c r="D4" s="31"/>
      <c r="E4" s="31"/>
      <c r="F4" s="31"/>
      <c r="G4" s="31"/>
      <c r="H4" s="31"/>
      <c r="I4" s="42" t="s">
        <v>4</v>
      </c>
      <c r="J4" s="48"/>
    </row>
    <row r="5" spans="1:23" ht="18" customHeight="1" thickBot="1">
      <c r="A5" s="47"/>
      <c r="B5" s="38" t="s">
        <v>125</v>
      </c>
      <c r="C5" s="35"/>
      <c r="D5" s="31"/>
      <c r="E5" s="31"/>
      <c r="F5" s="31" t="s">
        <v>116</v>
      </c>
      <c r="G5" s="31"/>
      <c r="H5" s="31"/>
      <c r="I5" s="42" t="s">
        <v>126</v>
      </c>
      <c r="J5" s="48" t="s">
        <v>8</v>
      </c>
    </row>
    <row r="6" spans="1:23" ht="20" customHeight="1" thickTop="1">
      <c r="A6" s="47"/>
      <c r="B6" s="197" t="s">
        <v>0</v>
      </c>
      <c r="C6" s="198"/>
      <c r="D6" s="198"/>
      <c r="E6" s="198"/>
      <c r="F6" s="198"/>
      <c r="G6" s="198"/>
      <c r="H6" s="198"/>
      <c r="I6" s="198"/>
      <c r="J6" s="199"/>
    </row>
    <row r="7" spans="1:23" ht="18" customHeight="1">
      <c r="A7" s="47"/>
      <c r="B7" s="52" t="s">
        <v>127</v>
      </c>
      <c r="C7" s="53"/>
      <c r="D7" s="54"/>
      <c r="E7" s="54"/>
      <c r="F7" s="54"/>
      <c r="G7" s="54" t="s">
        <v>128</v>
      </c>
      <c r="H7" s="54"/>
      <c r="I7" s="55"/>
      <c r="J7" s="56"/>
    </row>
    <row r="8" spans="1:23" ht="25" customHeight="1">
      <c r="A8" s="47"/>
      <c r="B8" s="200" t="s">
        <v>3</v>
      </c>
      <c r="C8" s="201"/>
      <c r="D8" s="201"/>
      <c r="E8" s="201"/>
      <c r="F8" s="201"/>
      <c r="G8" s="201"/>
      <c r="H8" s="201"/>
      <c r="I8" s="201"/>
      <c r="J8" s="202"/>
    </row>
    <row r="9" spans="1:23" ht="18" customHeight="1">
      <c r="A9" s="47"/>
      <c r="B9" s="38" t="s">
        <v>127</v>
      </c>
      <c r="C9" s="35"/>
      <c r="D9" s="31"/>
      <c r="E9" s="31"/>
      <c r="F9" s="31"/>
      <c r="G9" s="31" t="s">
        <v>128</v>
      </c>
      <c r="H9" s="31"/>
      <c r="I9" s="42"/>
      <c r="J9" s="48"/>
    </row>
    <row r="10" spans="1:23" ht="20" customHeight="1">
      <c r="A10" s="47"/>
      <c r="B10" s="200" t="s">
        <v>5</v>
      </c>
      <c r="C10" s="201"/>
      <c r="D10" s="201"/>
      <c r="E10" s="201"/>
      <c r="F10" s="201"/>
      <c r="G10" s="201"/>
      <c r="H10" s="201"/>
      <c r="I10" s="201"/>
      <c r="J10" s="202"/>
    </row>
    <row r="11" spans="1:23" ht="18" customHeight="1" thickBot="1">
      <c r="A11" s="47"/>
      <c r="B11" s="38" t="s">
        <v>127</v>
      </c>
      <c r="C11" s="35"/>
      <c r="D11" s="31"/>
      <c r="E11" s="31"/>
      <c r="F11" s="31"/>
      <c r="G11" s="31" t="s">
        <v>128</v>
      </c>
      <c r="H11" s="31"/>
      <c r="I11" s="42"/>
      <c r="J11" s="48"/>
    </row>
    <row r="12" spans="1:23" ht="18" customHeight="1" thickTop="1">
      <c r="A12" s="47"/>
      <c r="B12" s="57"/>
      <c r="C12" s="58"/>
      <c r="D12" s="59"/>
      <c r="E12" s="59"/>
      <c r="F12" s="59"/>
      <c r="G12" s="59"/>
      <c r="H12" s="59"/>
      <c r="I12" s="60"/>
      <c r="J12" s="61"/>
    </row>
    <row r="13" spans="1:23" ht="18" customHeight="1" thickBot="1">
      <c r="A13" s="47"/>
      <c r="B13" s="52"/>
      <c r="C13" s="53"/>
      <c r="D13" s="54"/>
      <c r="E13" s="54"/>
      <c r="F13" s="54"/>
      <c r="G13" s="54"/>
      <c r="H13" s="54"/>
      <c r="I13" s="55"/>
      <c r="J13" s="56"/>
    </row>
    <row r="14" spans="1:23" ht="18" customHeight="1" thickTop="1">
      <c r="A14" s="47"/>
      <c r="B14" s="62" t="s">
        <v>129</v>
      </c>
      <c r="C14" s="86" t="s">
        <v>130</v>
      </c>
      <c r="D14" s="87" t="s">
        <v>17</v>
      </c>
      <c r="E14" s="88" t="s">
        <v>18</v>
      </c>
      <c r="F14" s="86" t="s">
        <v>131</v>
      </c>
      <c r="G14" s="62" t="s">
        <v>132</v>
      </c>
      <c r="H14" s="58"/>
      <c r="I14" s="60"/>
      <c r="J14" s="61"/>
    </row>
    <row r="15" spans="1:23" ht="18" customHeight="1">
      <c r="A15" s="47"/>
      <c r="B15" s="94">
        <v>1</v>
      </c>
      <c r="C15" s="95" t="s">
        <v>133</v>
      </c>
      <c r="D15" s="96">
        <f>'Kryci_list 42959'!D15+'Kryci_list 42961'!D15+'Kryci_list 42962'!D15+'Kryci_list 42963'!D15+'Kryci_list 42964'!D15+'Kryci_list 42965'!D15</f>
        <v>0</v>
      </c>
      <c r="E15" s="97">
        <f>'Kryci_list 42959'!E15+'Kryci_list 42961'!E15+'Kryci_list 42962'!E15+'Kryci_list 42963'!E15+'Kryci_list 42964'!E15+'Kryci_list 42965'!E15</f>
        <v>0</v>
      </c>
      <c r="F15" s="106">
        <f>'Kryci_list 42959'!F15+'Kryci_list 42961'!F15+'Kryci_list 42962'!F15+'Kryci_list 42963'!F15+'Kryci_list 42964'!F15+'Kryci_list 42965'!F15</f>
        <v>0</v>
      </c>
      <c r="G15" s="110" t="s">
        <v>134</v>
      </c>
      <c r="H15" s="66" t="s">
        <v>135</v>
      </c>
      <c r="I15" s="44"/>
      <c r="J15" s="49">
        <f>'Kryci_list 42959'!J15+'Kryci_list 42961'!J15+'Kryci_list 42962'!J15+'Kryci_list 42963'!J15+'Kryci_list 42964'!J15+'Kryci_list 42965'!J15</f>
        <v>0</v>
      </c>
    </row>
    <row r="16" spans="1:23" ht="18" customHeight="1">
      <c r="A16" s="47"/>
      <c r="B16" s="89">
        <v>2</v>
      </c>
      <c r="C16" s="90" t="s">
        <v>136</v>
      </c>
      <c r="D16" s="91">
        <f>'Kryci_list 42959'!D16+'Kryci_list 42961'!D16+'Kryci_list 42962'!D16+'Kryci_list 42963'!D16+'Kryci_list 42964'!D16+'Kryci_list 42965'!D16</f>
        <v>0</v>
      </c>
      <c r="E16" s="92">
        <f>'Kryci_list 42959'!E16+'Kryci_list 42961'!E16+'Kryci_list 42962'!E16+'Kryci_list 42963'!E16+'Kryci_list 42964'!E16+'Kryci_list 42965'!E16</f>
        <v>0</v>
      </c>
      <c r="F16" s="107">
        <f>'Kryci_list 42959'!F16+'Kryci_list 42961'!F16+'Kryci_list 42962'!F16+'Kryci_list 42963'!F16+'Kryci_list 42964'!F16+'Kryci_list 42965'!F16</f>
        <v>0</v>
      </c>
      <c r="G16" s="110" t="s">
        <v>137</v>
      </c>
      <c r="H16" s="75"/>
      <c r="I16" s="84"/>
      <c r="J16" s="119"/>
    </row>
    <row r="17" spans="1:10" ht="18" customHeight="1">
      <c r="A17" s="47"/>
      <c r="B17" s="65">
        <v>3</v>
      </c>
      <c r="C17" s="12" t="s">
        <v>138</v>
      </c>
      <c r="D17" s="72">
        <f>'Kryci_list 42959'!D17+'Kryci_list 42961'!D17+'Kryci_list 42962'!D17+'Kryci_list 42963'!D17+'Kryci_list 42964'!D17+'Kryci_list 42965'!D17</f>
        <v>0</v>
      </c>
      <c r="E17" s="71">
        <f>'Kryci_list 42959'!E17+'Kryci_list 42961'!E17+'Kryci_list 42962'!E17+'Kryci_list 42963'!E17+'Kryci_list 42964'!E17+'Kryci_list 42965'!E17</f>
        <v>0</v>
      </c>
      <c r="F17" s="11">
        <f>'Kryci_list 42959'!F17+'Kryci_list 42961'!F17+'Kryci_list 42962'!F17+'Kryci_list 42963'!F17+'Kryci_list 42964'!F17+'Kryci_list 42965'!F17</f>
        <v>0</v>
      </c>
      <c r="G17" s="110" t="s">
        <v>139</v>
      </c>
      <c r="H17" s="75" t="s">
        <v>140</v>
      </c>
      <c r="I17" s="84"/>
      <c r="J17" s="119">
        <f>Rekapitulácia!E14</f>
        <v>0</v>
      </c>
    </row>
    <row r="18" spans="1:10" ht="18" customHeight="1">
      <c r="A18" s="47"/>
      <c r="B18" s="63">
        <v>4</v>
      </c>
      <c r="C18" s="68" t="s">
        <v>141</v>
      </c>
      <c r="D18" s="73">
        <f>'Kryci_list 42959'!D18+'Kryci_list 42961'!D18+'Kryci_list 42962'!D18+'Kryci_list 42963'!D18+'Kryci_list 42964'!D18+'Kryci_list 42965'!D18</f>
        <v>0</v>
      </c>
      <c r="E18" s="20">
        <f>'Kryci_list 42959'!E18+'Kryci_list 42961'!E18+'Kryci_list 42962'!E18+'Kryci_list 42963'!E18+'Kryci_list 42964'!E18+'Kryci_list 42965'!E18</f>
        <v>0</v>
      </c>
      <c r="F18" s="75">
        <f>'Kryci_list 42959'!F18+'Kryci_list 42961'!F18+'Kryci_list 42962'!F18+'Kryci_list 42963'!F18+'Kryci_list 42964'!F18+'Kryci_list 42965'!F18</f>
        <v>0</v>
      </c>
      <c r="G18" s="110" t="s">
        <v>142</v>
      </c>
      <c r="H18" s="75" t="s">
        <v>143</v>
      </c>
      <c r="I18" s="84"/>
      <c r="J18" s="119">
        <f>Rekapitulácia!D14</f>
        <v>0</v>
      </c>
    </row>
    <row r="19" spans="1:10" ht="18" customHeight="1">
      <c r="A19" s="47"/>
      <c r="B19" s="63">
        <v>5</v>
      </c>
      <c r="C19" s="68" t="s">
        <v>144</v>
      </c>
      <c r="D19" s="73">
        <f>'Kryci_list 42959'!D19+'Kryci_list 42961'!D19+'Kryci_list 42962'!D19+'Kryci_list 42963'!D19+'Kryci_list 42964'!D19+'Kryci_list 42965'!D19</f>
        <v>0</v>
      </c>
      <c r="E19" s="20">
        <f>'Kryci_list 42959'!E19+'Kryci_list 42961'!E19+'Kryci_list 42962'!E19+'Kryci_list 42963'!E19+'Kryci_list 42964'!E19+'Kryci_list 42965'!E19</f>
        <v>0</v>
      </c>
      <c r="F19" s="75">
        <f>'Kryci_list 42959'!F19+'Kryci_list 42961'!F19+'Kryci_list 42962'!F19+'Kryci_list 42963'!F19+'Kryci_list 42964'!F19+'Kryci_list 42965'!F19</f>
        <v>0</v>
      </c>
      <c r="G19" s="110" t="s">
        <v>145</v>
      </c>
      <c r="H19" s="75"/>
      <c r="I19" s="84"/>
      <c r="J19" s="119"/>
    </row>
    <row r="20" spans="1:10" ht="18" customHeight="1" thickBot="1">
      <c r="A20" s="47"/>
      <c r="B20" s="63">
        <v>6</v>
      </c>
      <c r="C20" s="69" t="s">
        <v>120</v>
      </c>
      <c r="D20" s="74"/>
      <c r="E20" s="100"/>
      <c r="F20" s="108">
        <f>SUM(F15:F19)</f>
        <v>0</v>
      </c>
      <c r="G20" s="110" t="s">
        <v>146</v>
      </c>
      <c r="H20" s="75" t="s">
        <v>120</v>
      </c>
      <c r="I20" s="123"/>
      <c r="J20" s="99">
        <f>SUM(J15:J19)</f>
        <v>0</v>
      </c>
    </row>
    <row r="21" spans="1:10" ht="18" customHeight="1" thickTop="1">
      <c r="A21" s="47"/>
      <c r="B21" s="64" t="s">
        <v>147</v>
      </c>
      <c r="C21" s="67" t="s">
        <v>148</v>
      </c>
      <c r="D21" s="70"/>
      <c r="E21" s="34"/>
      <c r="F21" s="98"/>
      <c r="G21" s="111" t="s">
        <v>149</v>
      </c>
      <c r="H21" s="77" t="s">
        <v>148</v>
      </c>
      <c r="I21" s="44"/>
      <c r="J21" s="124"/>
    </row>
    <row r="22" spans="1:10" ht="18" customHeight="1">
      <c r="A22" s="47"/>
      <c r="B22" s="65">
        <v>11</v>
      </c>
      <c r="C22" s="53" t="s">
        <v>150</v>
      </c>
      <c r="D22" s="44"/>
      <c r="E22" s="84"/>
      <c r="F22" s="11">
        <f>'Kryci_list 42959'!F22+'Kryci_list 42961'!F22+'Kryci_list 42962'!F22+'Kryci_list 42963'!F22+'Kryci_list 42964'!F22+'Kryci_list 42965'!F22</f>
        <v>0</v>
      </c>
      <c r="G22" s="112" t="s">
        <v>152</v>
      </c>
      <c r="H22" s="11" t="s">
        <v>153</v>
      </c>
      <c r="I22" s="84"/>
      <c r="J22" s="118">
        <f>'Kryci_list 42959'!J22+'Kryci_list 42961'!J22+'Kryci_list 42962'!J22+'Kryci_list 42963'!J22+'Kryci_list 42964'!J22+'Kryci_list 42965'!J22</f>
        <v>0</v>
      </c>
    </row>
    <row r="23" spans="1:10" ht="18" customHeight="1">
      <c r="A23" s="47"/>
      <c r="B23" s="63">
        <v>12</v>
      </c>
      <c r="C23" s="35" t="s">
        <v>154</v>
      </c>
      <c r="D23" s="43"/>
      <c r="E23" s="84"/>
      <c r="F23" s="75">
        <f>'Kryci_list 42959'!F23+'Kryci_list 42961'!F23+'Kryci_list 42962'!F23+'Kryci_list 42963'!F23+'Kryci_list 42964'!F23+'Kryci_list 42965'!F23</f>
        <v>0</v>
      </c>
      <c r="G23" s="110" t="s">
        <v>156</v>
      </c>
      <c r="H23" s="75" t="s">
        <v>157</v>
      </c>
      <c r="I23" s="84"/>
      <c r="J23" s="119">
        <f>'Kryci_list 42959'!J23+'Kryci_list 42961'!J23+'Kryci_list 42962'!J23+'Kryci_list 42963'!J23+'Kryci_list 42964'!J23+'Kryci_list 42965'!J23</f>
        <v>0</v>
      </c>
    </row>
    <row r="24" spans="1:10" ht="18" customHeight="1">
      <c r="A24" s="47"/>
      <c r="B24" s="63">
        <v>13</v>
      </c>
      <c r="C24" s="35" t="s">
        <v>158</v>
      </c>
      <c r="D24" s="43"/>
      <c r="E24" s="84"/>
      <c r="F24" s="75">
        <f>'Kryci_list 42959'!F24+'Kryci_list 42961'!F24+'Kryci_list 42962'!F24+'Kryci_list 42963'!F24+'Kryci_list 42964'!F24+'Kryci_list 42965'!F24</f>
        <v>0</v>
      </c>
      <c r="G24" s="110" t="s">
        <v>159</v>
      </c>
      <c r="H24" s="75" t="s">
        <v>160</v>
      </c>
      <c r="I24" s="84"/>
      <c r="J24" s="119">
        <f>'Kryci_list 42959'!J24+'Kryci_list 42961'!J24+'Kryci_list 42962'!J24+'Kryci_list 42963'!J24+'Kryci_list 42964'!J24+'Kryci_list 42965'!J24</f>
        <v>0</v>
      </c>
    </row>
    <row r="25" spans="1:10" ht="18" customHeight="1">
      <c r="A25" s="47"/>
      <c r="B25" s="63">
        <v>14</v>
      </c>
      <c r="C25" s="35"/>
      <c r="D25" s="43"/>
      <c r="E25" s="84"/>
      <c r="F25" s="75"/>
      <c r="G25" s="110" t="s">
        <v>161</v>
      </c>
      <c r="H25" s="75"/>
      <c r="I25" s="84"/>
      <c r="J25" s="119"/>
    </row>
    <row r="26" spans="1:10" ht="18" customHeight="1" thickBot="1">
      <c r="A26" s="47"/>
      <c r="B26" s="63">
        <v>15</v>
      </c>
      <c r="C26" s="35"/>
      <c r="D26" s="43"/>
      <c r="E26" s="43"/>
      <c r="F26" s="109"/>
      <c r="G26" s="110" t="s">
        <v>162</v>
      </c>
      <c r="H26" s="75" t="s">
        <v>120</v>
      </c>
      <c r="I26" s="123"/>
      <c r="J26" s="99">
        <f>SUM(J22:J25)+SUM(F22:F25)</f>
        <v>0</v>
      </c>
    </row>
    <row r="27" spans="1:10" ht="18" customHeight="1" thickTop="1">
      <c r="A27" s="47"/>
      <c r="B27" s="101"/>
      <c r="C27" s="126" t="s">
        <v>163</v>
      </c>
      <c r="D27" s="132"/>
      <c r="E27" s="129"/>
      <c r="F27" s="76"/>
      <c r="G27" s="113" t="s">
        <v>164</v>
      </c>
      <c r="H27" s="105" t="s">
        <v>165</v>
      </c>
      <c r="I27" s="44"/>
      <c r="J27" s="49"/>
    </row>
    <row r="28" spans="1:10" ht="18" customHeight="1">
      <c r="A28" s="47"/>
      <c r="B28" s="41"/>
      <c r="C28" s="127"/>
      <c r="D28" s="133"/>
      <c r="E28" s="130"/>
      <c r="F28" s="33"/>
      <c r="G28" s="114" t="s">
        <v>166</v>
      </c>
      <c r="H28" s="107" t="s">
        <v>167</v>
      </c>
      <c r="I28" s="120"/>
      <c r="J28" s="93">
        <f>F20+J20+F26+J26</f>
        <v>0</v>
      </c>
    </row>
    <row r="29" spans="1:10" ht="18" customHeight="1">
      <c r="A29" s="47"/>
      <c r="B29" s="78"/>
      <c r="C29" s="128"/>
      <c r="D29" s="134"/>
      <c r="E29" s="130"/>
      <c r="F29" s="33"/>
      <c r="G29" s="112" t="s">
        <v>168</v>
      </c>
      <c r="H29" s="11" t="s">
        <v>169</v>
      </c>
      <c r="I29" s="121">
        <f>Rekapitulácia!B15</f>
        <v>0</v>
      </c>
      <c r="J29" s="118">
        <f>ROUND(((ROUND(I29,2)*23)/100),2)*1</f>
        <v>0</v>
      </c>
    </row>
    <row r="30" spans="1:10" ht="18" customHeight="1">
      <c r="A30" s="47"/>
      <c r="B30" s="38"/>
      <c r="C30" s="68"/>
      <c r="D30" s="84"/>
      <c r="E30" s="130"/>
      <c r="F30" s="33"/>
      <c r="G30" s="110" t="s">
        <v>170</v>
      </c>
      <c r="H30" s="75" t="s">
        <v>171</v>
      </c>
      <c r="I30" s="84">
        <f>Rekapitulácia!B16</f>
        <v>0</v>
      </c>
      <c r="J30" s="119">
        <f>ROUND(((ROUND(I30,2)*0)/100),2)</f>
        <v>0</v>
      </c>
    </row>
    <row r="31" spans="1:10" ht="18" customHeight="1">
      <c r="A31" s="47"/>
      <c r="B31" s="39"/>
      <c r="C31" s="135"/>
      <c r="D31" s="85"/>
      <c r="E31" s="130"/>
      <c r="F31" s="33"/>
      <c r="G31" s="114" t="s">
        <v>172</v>
      </c>
      <c r="H31" s="107" t="s">
        <v>173</v>
      </c>
      <c r="I31" s="45"/>
      <c r="J31" s="125">
        <f>SUM(J28:J30)</f>
        <v>0</v>
      </c>
    </row>
    <row r="32" spans="1:10" ht="18" customHeight="1" thickBot="1">
      <c r="A32" s="47"/>
      <c r="B32" s="52"/>
      <c r="C32" s="12"/>
      <c r="D32" s="122"/>
      <c r="E32" s="131"/>
      <c r="F32" s="115"/>
      <c r="G32" s="112" t="s">
        <v>174</v>
      </c>
      <c r="H32" s="11"/>
      <c r="I32" s="122"/>
      <c r="J32" s="118"/>
    </row>
    <row r="33" spans="1:10" ht="18" customHeight="1" thickTop="1">
      <c r="A33" s="47"/>
      <c r="B33" s="101"/>
      <c r="C33" s="102"/>
      <c r="D33" s="32" t="s">
        <v>175</v>
      </c>
      <c r="E33" s="103"/>
      <c r="F33" s="104"/>
      <c r="G33" s="116" t="s">
        <v>176</v>
      </c>
      <c r="H33" s="103" t="s">
        <v>177</v>
      </c>
      <c r="I33" s="76"/>
      <c r="J33" s="117"/>
    </row>
    <row r="34" spans="1:10" ht="18" customHeight="1">
      <c r="A34" s="47"/>
      <c r="B34" s="40"/>
      <c r="C34" s="36"/>
      <c r="D34" s="30"/>
      <c r="E34" s="30"/>
      <c r="F34" s="30"/>
      <c r="G34" s="30"/>
      <c r="H34" s="30"/>
      <c r="I34" s="46"/>
      <c r="J34" s="50"/>
    </row>
    <row r="35" spans="1:10" ht="18" customHeight="1">
      <c r="A35" s="47"/>
      <c r="B35" s="41"/>
      <c r="C35" s="37"/>
      <c r="D35" s="13"/>
      <c r="E35" s="13"/>
      <c r="F35" s="13"/>
      <c r="G35" s="13"/>
      <c r="H35" s="13"/>
      <c r="I35" s="47"/>
      <c r="J35" s="51"/>
    </row>
    <row r="36" spans="1:10" ht="18" customHeight="1">
      <c r="A36" s="47"/>
      <c r="B36" s="41"/>
      <c r="C36" s="37"/>
      <c r="D36" s="13"/>
      <c r="E36" s="13"/>
      <c r="F36" s="13"/>
      <c r="G36" s="13"/>
      <c r="H36" s="13"/>
      <c r="I36" s="47"/>
      <c r="J36" s="51"/>
    </row>
    <row r="37" spans="1:10" ht="18" customHeight="1">
      <c r="A37" s="47"/>
      <c r="B37" s="41"/>
      <c r="C37" s="37"/>
      <c r="D37" s="13"/>
      <c r="E37" s="13"/>
      <c r="F37" s="13"/>
      <c r="G37" s="13"/>
      <c r="H37" s="13"/>
      <c r="I37" s="47"/>
      <c r="J37" s="51"/>
    </row>
    <row r="38" spans="1:10" ht="18" customHeight="1">
      <c r="A38" s="47"/>
      <c r="B38" s="41"/>
      <c r="C38" s="37"/>
      <c r="D38" s="13"/>
      <c r="E38" s="13"/>
      <c r="F38" s="13"/>
      <c r="G38" s="13"/>
      <c r="H38" s="13"/>
      <c r="I38" s="47"/>
      <c r="J38" s="51"/>
    </row>
    <row r="39" spans="1:10" ht="18" customHeight="1">
      <c r="A39" s="47"/>
      <c r="B39" s="41"/>
      <c r="C39" s="37"/>
      <c r="D39" s="13"/>
      <c r="E39" s="13"/>
      <c r="F39" s="13"/>
      <c r="G39" s="13"/>
      <c r="H39" s="13"/>
      <c r="I39" s="47"/>
      <c r="J39" s="51"/>
    </row>
    <row r="40" spans="1:10" ht="18" customHeight="1" thickBot="1">
      <c r="A40" s="47"/>
      <c r="B40" s="78"/>
      <c r="C40" s="79"/>
      <c r="D40" s="80"/>
      <c r="E40" s="80"/>
      <c r="F40" s="80"/>
      <c r="G40" s="80"/>
      <c r="H40" s="80"/>
      <c r="I40" s="81"/>
      <c r="J40" s="82"/>
    </row>
    <row r="41" spans="1:10" ht="16" thickTop="1">
      <c r="A41" s="28"/>
      <c r="B41" s="83"/>
      <c r="C41" s="83"/>
      <c r="D41" s="83"/>
      <c r="E41" s="83"/>
      <c r="F41" s="83"/>
      <c r="G41" s="83"/>
      <c r="H41" s="83"/>
      <c r="I41" s="83"/>
      <c r="J41" s="83"/>
    </row>
    <row r="42" spans="1:10"/>
    <row r="43" spans="1:10"/>
    <row r="44" spans="1:10"/>
    <row r="45" spans="1:10"/>
    <row r="46" spans="1:10"/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01BE2-BA4B-47A9-A8D0-B9EA360A30A1}">
  <dimension ref="A1:Z62"/>
  <sheetViews>
    <sheetView workbookViewId="0">
      <selection activeCell="A3" sqref="A3:D3"/>
    </sheetView>
  </sheetViews>
  <sheetFormatPr baseColWidth="10" defaultColWidth="0" defaultRowHeight="15" zeroHeight="1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640625" hidden="1" customWidth="1"/>
    <col min="10" max="26" width="0" hidden="1" customWidth="1"/>
    <col min="27" max="16384" width="9.1640625" hidden="1"/>
  </cols>
  <sheetData>
    <row r="1" spans="1:23" ht="20" customHeight="1">
      <c r="A1" s="204" t="s">
        <v>0</v>
      </c>
      <c r="B1" s="205"/>
      <c r="C1" s="205"/>
      <c r="D1" s="206"/>
      <c r="E1" s="4" t="s">
        <v>116</v>
      </c>
      <c r="F1" s="4"/>
      <c r="G1" s="2"/>
      <c r="H1" s="2"/>
      <c r="I1" s="2"/>
      <c r="J1" s="2"/>
      <c r="K1" s="2"/>
      <c r="L1" s="2"/>
      <c r="W1">
        <v>30.126000000000001</v>
      </c>
    </row>
    <row r="2" spans="1:23" ht="35" customHeight="1">
      <c r="A2" s="204" t="s">
        <v>3</v>
      </c>
      <c r="B2" s="205"/>
      <c r="C2" s="205"/>
      <c r="D2" s="206"/>
      <c r="E2" s="4" t="s">
        <v>4</v>
      </c>
      <c r="F2" s="4"/>
      <c r="G2" s="2"/>
      <c r="H2" s="2"/>
      <c r="I2" s="2"/>
      <c r="J2" s="2"/>
      <c r="K2" s="2"/>
      <c r="L2" s="2"/>
    </row>
    <row r="3" spans="1:23" ht="20" customHeight="1">
      <c r="A3" s="204" t="s">
        <v>5</v>
      </c>
      <c r="B3" s="205"/>
      <c r="C3" s="205"/>
      <c r="D3" s="206"/>
      <c r="E3" s="4" t="s">
        <v>117</v>
      </c>
      <c r="F3" s="4"/>
      <c r="G3" s="2"/>
      <c r="H3" s="2"/>
      <c r="I3" s="2"/>
      <c r="J3" s="2"/>
      <c r="K3" s="2"/>
      <c r="L3" s="2"/>
    </row>
    <row r="4" spans="1:23">
      <c r="A4" s="2" t="s">
        <v>118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>
      <c r="A5" s="2" t="s">
        <v>198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>
      <c r="A6" s="2" t="s">
        <v>213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3">
      <c r="A8" s="173" t="s">
        <v>10</v>
      </c>
      <c r="B8" s="173"/>
      <c r="C8" s="173"/>
      <c r="D8" s="173"/>
      <c r="E8" s="173"/>
      <c r="F8" s="173"/>
      <c r="G8" s="2"/>
      <c r="H8" s="2"/>
      <c r="I8" s="2"/>
      <c r="J8" s="2"/>
      <c r="K8" s="2"/>
      <c r="L8" s="2"/>
    </row>
    <row r="9" spans="1:23">
      <c r="A9" s="174" t="s">
        <v>119</v>
      </c>
      <c r="B9" s="174" t="s">
        <v>17</v>
      </c>
      <c r="C9" s="174" t="s">
        <v>18</v>
      </c>
      <c r="D9" s="174" t="s">
        <v>120</v>
      </c>
      <c r="E9" s="174" t="s">
        <v>121</v>
      </c>
      <c r="F9" s="174" t="s">
        <v>122</v>
      </c>
      <c r="G9" s="172"/>
      <c r="H9" s="137"/>
      <c r="I9" s="137"/>
      <c r="J9" s="137"/>
      <c r="K9" s="137"/>
      <c r="L9" s="137"/>
    </row>
    <row r="10" spans="1:23">
      <c r="A10" s="175" t="s">
        <v>200</v>
      </c>
      <c r="B10" s="176"/>
      <c r="C10" s="177"/>
      <c r="D10" s="177"/>
      <c r="E10" s="178"/>
      <c r="F10" s="178"/>
      <c r="G10" s="95"/>
      <c r="H10" s="95"/>
      <c r="I10" s="95"/>
      <c r="J10" s="95"/>
      <c r="K10" s="95"/>
      <c r="L10" s="95"/>
    </row>
    <row r="11" spans="1:23">
      <c r="A11" s="179" t="s">
        <v>202</v>
      </c>
      <c r="B11" s="177">
        <f>'PS 012  Ustajnenie dojní42962'!L13</f>
        <v>0</v>
      </c>
      <c r="C11" s="177">
        <f>'PS 012  Ustajnenie dojní42962'!M13</f>
        <v>0</v>
      </c>
      <c r="D11" s="177">
        <f>'PS 012  Ustajnenie dojní42962'!I13</f>
        <v>0</v>
      </c>
      <c r="E11" s="178">
        <f>'PS 012  Ustajnenie dojní42962'!S13</f>
        <v>0</v>
      </c>
      <c r="F11" s="178">
        <f>'PS 012  Ustajnenie dojní42962'!V13</f>
        <v>0</v>
      </c>
      <c r="G11" s="12"/>
      <c r="H11" s="12"/>
      <c r="I11" s="12"/>
      <c r="J11" s="12"/>
      <c r="K11" s="12"/>
      <c r="L11" s="12"/>
    </row>
    <row r="12" spans="1:23">
      <c r="A12" s="175" t="s">
        <v>200</v>
      </c>
      <c r="B12" s="176">
        <f>'PS 012  Ustajnenie dojní42962'!L15</f>
        <v>0</v>
      </c>
      <c r="C12" s="176">
        <f>'PS 012  Ustajnenie dojní42962'!M15</f>
        <v>0</v>
      </c>
      <c r="D12" s="176">
        <f>'PS 012  Ustajnenie dojní42962'!I15</f>
        <v>0</v>
      </c>
      <c r="E12" s="180">
        <f>'PS 012  Ustajnenie dojní42962'!S15</f>
        <v>0</v>
      </c>
      <c r="F12" s="180">
        <f>'PS 012  Ustajnenie dojní42962'!V15</f>
        <v>0</v>
      </c>
      <c r="G12" s="140"/>
      <c r="H12" s="140"/>
      <c r="I12" s="140"/>
      <c r="J12" s="140"/>
      <c r="K12" s="140"/>
      <c r="L12" s="140"/>
    </row>
    <row r="13" spans="1:23">
      <c r="A13" s="179"/>
      <c r="B13" s="177"/>
      <c r="C13" s="177"/>
      <c r="D13" s="177"/>
      <c r="E13" s="178"/>
      <c r="F13" s="178"/>
      <c r="G13" s="12"/>
      <c r="H13" s="12"/>
      <c r="I13" s="12"/>
      <c r="J13" s="12"/>
      <c r="K13" s="12"/>
      <c r="L13" s="12"/>
    </row>
    <row r="14" spans="1:23">
      <c r="A14" s="175" t="s">
        <v>115</v>
      </c>
      <c r="B14" s="176">
        <f>'PS 012  Ustajnenie dojní42962'!L17</f>
        <v>0</v>
      </c>
      <c r="C14" s="176">
        <f>'PS 012  Ustajnenie dojní42962'!M17</f>
        <v>0</v>
      </c>
      <c r="D14" s="176">
        <f>'PS 012  Ustajnenie dojní42962'!I17</f>
        <v>0</v>
      </c>
      <c r="E14" s="180">
        <f>'PS 012  Ustajnenie dojní42962'!S17</f>
        <v>0</v>
      </c>
      <c r="F14" s="180">
        <f>'PS 012  Ustajnenie dojní42962'!V17</f>
        <v>0</v>
      </c>
      <c r="G14" s="140"/>
      <c r="H14" s="140"/>
      <c r="I14" s="140"/>
      <c r="J14" s="140"/>
      <c r="K14" s="140"/>
      <c r="L14" s="140"/>
    </row>
    <row r="15" spans="1:23">
      <c r="A15" s="181"/>
      <c r="B15" s="182"/>
      <c r="C15" s="182"/>
      <c r="D15" s="182"/>
      <c r="E15" s="183"/>
      <c r="F15" s="183"/>
    </row>
    <row r="16" spans="1:23">
      <c r="B16" s="1"/>
      <c r="C16" s="1"/>
      <c r="D16" s="1"/>
      <c r="E16" s="136"/>
      <c r="F16" s="136"/>
    </row>
    <row r="17" spans="2:6">
      <c r="B17" s="1"/>
      <c r="C17" s="1"/>
      <c r="D17" s="1"/>
      <c r="E17" s="136"/>
      <c r="F17" s="136"/>
    </row>
    <row r="18" spans="2:6">
      <c r="B18" s="1"/>
      <c r="C18" s="1"/>
      <c r="D18" s="1"/>
      <c r="E18" s="136"/>
      <c r="F18" s="136"/>
    </row>
    <row r="19" spans="2:6">
      <c r="B19" s="1"/>
      <c r="C19" s="1"/>
      <c r="D19" s="1"/>
      <c r="E19" s="136"/>
      <c r="F19" s="136"/>
    </row>
    <row r="20" spans="2:6">
      <c r="B20" s="1"/>
      <c r="C20" s="1"/>
      <c r="D20" s="1"/>
      <c r="E20" s="136"/>
      <c r="F20" s="136"/>
    </row>
    <row r="21" spans="2:6">
      <c r="B21" s="1"/>
      <c r="C21" s="1"/>
      <c r="D21" s="1"/>
      <c r="E21" s="136"/>
      <c r="F21" s="136"/>
    </row>
    <row r="22" spans="2:6">
      <c r="B22" s="1"/>
      <c r="C22" s="1"/>
      <c r="D22" s="1"/>
      <c r="E22" s="136"/>
      <c r="F22" s="136"/>
    </row>
    <row r="23" spans="2:6">
      <c r="B23" s="1"/>
      <c r="C23" s="1"/>
      <c r="D23" s="1"/>
      <c r="E23" s="136"/>
      <c r="F23" s="136"/>
    </row>
    <row r="24" spans="2:6">
      <c r="B24" s="1"/>
      <c r="C24" s="1"/>
      <c r="D24" s="1"/>
      <c r="E24" s="136"/>
      <c r="F24" s="136"/>
    </row>
    <row r="25" spans="2:6">
      <c r="B25" s="1"/>
      <c r="C25" s="1"/>
      <c r="D25" s="1"/>
      <c r="E25" s="136"/>
      <c r="F25" s="136"/>
    </row>
    <row r="26" spans="2:6">
      <c r="B26" s="1"/>
      <c r="C26" s="1"/>
      <c r="D26" s="1"/>
      <c r="E26" s="136"/>
      <c r="F26" s="136"/>
    </row>
    <row r="27" spans="2:6">
      <c r="B27" s="1"/>
      <c r="C27" s="1"/>
      <c r="D27" s="1"/>
      <c r="E27" s="136"/>
      <c r="F27" s="136"/>
    </row>
    <row r="28" spans="2:6">
      <c r="B28" s="1"/>
      <c r="C28" s="1"/>
      <c r="D28" s="1"/>
      <c r="E28" s="136"/>
      <c r="F28" s="136"/>
    </row>
    <row r="29" spans="2:6">
      <c r="B29" s="1"/>
      <c r="C29" s="1"/>
      <c r="D29" s="1"/>
      <c r="E29" s="136"/>
      <c r="F29" s="136"/>
    </row>
    <row r="30" spans="2:6">
      <c r="B30" s="1"/>
      <c r="C30" s="1"/>
      <c r="D30" s="1"/>
      <c r="E30" s="136"/>
      <c r="F30" s="136"/>
    </row>
    <row r="31" spans="2:6">
      <c r="B31" s="1"/>
      <c r="C31" s="1"/>
      <c r="D31" s="1"/>
      <c r="E31" s="136"/>
      <c r="F31" s="136"/>
    </row>
    <row r="32" spans="2:6">
      <c r="B32" s="1"/>
      <c r="C32" s="1"/>
      <c r="D32" s="1"/>
      <c r="E32" s="136"/>
      <c r="F32" s="136"/>
    </row>
    <row r="33" spans="2:6">
      <c r="B33" s="1"/>
      <c r="C33" s="1"/>
      <c r="D33" s="1"/>
      <c r="E33" s="136"/>
      <c r="F33" s="136"/>
    </row>
    <row r="34" spans="2:6">
      <c r="B34" s="1"/>
      <c r="C34" s="1"/>
      <c r="D34" s="1"/>
      <c r="E34" s="136"/>
      <c r="F34" s="136"/>
    </row>
    <row r="35" spans="2:6">
      <c r="B35" s="1"/>
      <c r="C35" s="1"/>
      <c r="D35" s="1"/>
      <c r="E35" s="136"/>
      <c r="F35" s="136"/>
    </row>
    <row r="36" spans="2:6">
      <c r="B36" s="1"/>
      <c r="C36" s="1"/>
      <c r="D36" s="1"/>
      <c r="E36" s="136"/>
      <c r="F36" s="136"/>
    </row>
    <row r="37" spans="2:6">
      <c r="B37" s="1"/>
      <c r="C37" s="1"/>
      <c r="D37" s="1"/>
      <c r="E37" s="136"/>
      <c r="F37" s="136"/>
    </row>
    <row r="38" spans="2:6">
      <c r="B38" s="1"/>
      <c r="C38" s="1"/>
      <c r="D38" s="1"/>
      <c r="E38" s="136"/>
      <c r="F38" s="136"/>
    </row>
    <row r="39" spans="2:6">
      <c r="B39" s="1"/>
      <c r="C39" s="1"/>
      <c r="D39" s="1"/>
      <c r="E39" s="136"/>
      <c r="F39" s="136"/>
    </row>
    <row r="40" spans="2:6">
      <c r="B40" s="1"/>
      <c r="C40" s="1"/>
      <c r="D40" s="1"/>
      <c r="E40" s="136"/>
      <c r="F40" s="136"/>
    </row>
    <row r="41" spans="2:6">
      <c r="B41" s="1"/>
      <c r="C41" s="1"/>
      <c r="D41" s="1"/>
      <c r="E41" s="136"/>
      <c r="F41" s="136"/>
    </row>
    <row r="42" spans="2:6">
      <c r="B42" s="1"/>
      <c r="C42" s="1"/>
      <c r="D42" s="1"/>
      <c r="E42" s="136"/>
      <c r="F42" s="136"/>
    </row>
    <row r="43" spans="2:6">
      <c r="B43" s="1"/>
      <c r="C43" s="1"/>
      <c r="D43" s="1"/>
      <c r="E43" s="136"/>
      <c r="F43" s="136"/>
    </row>
    <row r="44" spans="2:6">
      <c r="B44" s="1"/>
      <c r="C44" s="1"/>
      <c r="D44" s="1"/>
      <c r="E44" s="136"/>
      <c r="F44" s="136"/>
    </row>
    <row r="45" spans="2:6">
      <c r="B45" s="1"/>
      <c r="C45" s="1"/>
      <c r="D45" s="1"/>
      <c r="E45" s="136"/>
      <c r="F45" s="136"/>
    </row>
    <row r="46" spans="2:6">
      <c r="B46" s="1"/>
      <c r="C46" s="1"/>
      <c r="D46" s="1"/>
      <c r="E46" s="136"/>
      <c r="F46" s="136"/>
    </row>
    <row r="47" spans="2:6">
      <c r="B47" s="1"/>
      <c r="C47" s="1"/>
      <c r="D47" s="1"/>
      <c r="E47" s="136"/>
      <c r="F47" s="136"/>
    </row>
    <row r="48" spans="2:6">
      <c r="B48" s="1"/>
      <c r="C48" s="1"/>
      <c r="D48" s="1"/>
      <c r="E48" s="136"/>
      <c r="F48" s="136"/>
    </row>
    <row r="49" spans="2:6">
      <c r="B49" s="1"/>
      <c r="C49" s="1"/>
      <c r="D49" s="1"/>
      <c r="E49" s="136"/>
      <c r="F49" s="136"/>
    </row>
    <row r="50" spans="2:6">
      <c r="B50" s="1"/>
      <c r="C50" s="1"/>
      <c r="D50" s="1"/>
      <c r="E50" s="136"/>
      <c r="F50" s="136"/>
    </row>
    <row r="51" spans="2:6">
      <c r="B51" s="1"/>
      <c r="C51" s="1"/>
      <c r="D51" s="1"/>
      <c r="E51" s="136"/>
      <c r="F51" s="136"/>
    </row>
    <row r="52" spans="2:6">
      <c r="B52" s="1"/>
      <c r="C52" s="1"/>
      <c r="D52" s="1"/>
      <c r="E52" s="136"/>
      <c r="F52" s="136"/>
    </row>
    <row r="53" spans="2:6">
      <c r="B53" s="1"/>
      <c r="C53" s="1"/>
      <c r="D53" s="1"/>
      <c r="E53" s="136"/>
      <c r="F53" s="136"/>
    </row>
    <row r="54" spans="2:6">
      <c r="B54" s="1"/>
      <c r="C54" s="1"/>
      <c r="D54" s="1"/>
      <c r="E54" s="136"/>
      <c r="F54" s="136"/>
    </row>
    <row r="55" spans="2:6">
      <c r="B55" s="1"/>
      <c r="C55" s="1"/>
      <c r="D55" s="1"/>
      <c r="E55" s="136"/>
      <c r="F55" s="136"/>
    </row>
    <row r="56" spans="2:6">
      <c r="B56" s="1"/>
      <c r="C56" s="1"/>
      <c r="D56" s="1"/>
      <c r="E56" s="136"/>
      <c r="F56" s="136"/>
    </row>
    <row r="57" spans="2:6">
      <c r="B57" s="1"/>
      <c r="C57" s="1"/>
      <c r="D57" s="1"/>
      <c r="E57" s="136"/>
      <c r="F57" s="136"/>
    </row>
    <row r="58" spans="2:6"/>
    <row r="59" spans="2:6"/>
    <row r="60" spans="2:6"/>
    <row r="61" spans="2:6"/>
    <row r="62" spans="2:6"/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4767-4CB2-44AB-A5CD-762E1600E685}">
  <dimension ref="A1:AA521"/>
  <sheetViews>
    <sheetView workbookViewId="0">
      <pane ySplit="8" topLeftCell="A9" activePane="bottomLeft" state="frozen"/>
      <selection pane="bottomLeft" activeCell="C3" sqref="C3:H3"/>
    </sheetView>
  </sheetViews>
  <sheetFormatPr baseColWidth="10" defaultColWidth="0" defaultRowHeight="15" zeroHeight="1"/>
  <cols>
    <col min="1" max="1" width="4.6640625" customWidth="1"/>
    <col min="2" max="2" width="0" hidden="1" customWidth="1"/>
    <col min="3" max="3" width="13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9.6640625" customWidth="1"/>
    <col min="20" max="21" width="0" hidden="1" customWidth="1"/>
    <col min="22" max="22" width="7.6640625" customWidth="1"/>
    <col min="23" max="26" width="0" hidden="1" customWidth="1"/>
    <col min="27" max="27" width="9.1640625" customWidth="1"/>
    <col min="28" max="16384" width="9.1640625" hidden="1"/>
  </cols>
  <sheetData>
    <row r="1" spans="1:26" ht="20" customHeight="1">
      <c r="A1" s="142"/>
      <c r="B1" s="142"/>
      <c r="C1" s="203" t="s">
        <v>0</v>
      </c>
      <c r="D1" s="207"/>
      <c r="E1" s="207"/>
      <c r="F1" s="207"/>
      <c r="G1" s="207"/>
      <c r="H1" s="207"/>
      <c r="I1" s="4" t="s">
        <v>1</v>
      </c>
      <c r="J1" s="142"/>
      <c r="K1" s="13"/>
      <c r="L1" s="13"/>
      <c r="M1" s="13"/>
      <c r="N1" s="13"/>
      <c r="O1" s="13"/>
      <c r="P1" s="2" t="s">
        <v>2</v>
      </c>
      <c r="Q1" s="13"/>
      <c r="R1" s="13"/>
      <c r="S1" s="13"/>
      <c r="T1" s="13"/>
      <c r="U1" s="13"/>
      <c r="V1" s="13"/>
      <c r="W1" s="12">
        <v>30.126000000000001</v>
      </c>
      <c r="X1" s="12"/>
      <c r="Y1" s="12"/>
      <c r="Z1" s="12"/>
    </row>
    <row r="2" spans="1:26" ht="20" customHeight="1">
      <c r="A2" s="142"/>
      <c r="B2" s="142"/>
      <c r="C2" s="203" t="s">
        <v>3</v>
      </c>
      <c r="D2" s="207"/>
      <c r="E2" s="207"/>
      <c r="F2" s="207"/>
      <c r="G2" s="207"/>
      <c r="H2" s="207"/>
      <c r="I2" s="4" t="s">
        <v>4</v>
      </c>
      <c r="J2" s="142"/>
      <c r="K2" s="13"/>
      <c r="L2" s="13"/>
      <c r="M2" s="13"/>
      <c r="N2" s="13"/>
      <c r="O2" s="13"/>
      <c r="P2" s="2"/>
      <c r="Q2" s="13"/>
      <c r="R2" s="13"/>
      <c r="S2" s="13"/>
      <c r="T2" s="13"/>
      <c r="U2" s="13"/>
      <c r="V2" s="13"/>
      <c r="W2" s="12"/>
      <c r="X2" s="12"/>
      <c r="Y2" s="12"/>
      <c r="Z2" s="12"/>
    </row>
    <row r="3" spans="1:26" ht="20" customHeight="1">
      <c r="A3" s="142"/>
      <c r="B3" s="142"/>
      <c r="C3" s="203" t="s">
        <v>5</v>
      </c>
      <c r="D3" s="207"/>
      <c r="E3" s="207"/>
      <c r="F3" s="207"/>
      <c r="G3" s="207"/>
      <c r="H3" s="207"/>
      <c r="I3" s="4"/>
      <c r="J3" s="142"/>
      <c r="K3" s="13"/>
      <c r="L3" s="13"/>
      <c r="M3" s="13"/>
      <c r="N3" s="13"/>
      <c r="O3" s="13"/>
      <c r="P3" s="2"/>
      <c r="Q3" s="13"/>
      <c r="R3" s="13"/>
      <c r="S3" s="13"/>
      <c r="T3" s="13"/>
      <c r="U3" s="13"/>
      <c r="V3" s="13"/>
      <c r="W3" s="12"/>
      <c r="X3" s="12"/>
      <c r="Y3" s="12"/>
      <c r="Z3" s="12"/>
    </row>
    <row r="4" spans="1:26">
      <c r="A4" s="13"/>
      <c r="B4" s="13"/>
      <c r="C4" s="2" t="s">
        <v>6</v>
      </c>
      <c r="D4" s="13"/>
      <c r="E4" s="13"/>
      <c r="F4" s="13"/>
      <c r="G4" s="13"/>
      <c r="H4" s="13"/>
      <c r="I4" s="13" t="s">
        <v>7</v>
      </c>
      <c r="J4" s="13"/>
      <c r="K4" s="13"/>
      <c r="L4" s="13"/>
      <c r="M4" s="13"/>
      <c r="N4" s="13"/>
      <c r="O4" s="13"/>
      <c r="P4" s="13" t="s">
        <v>8</v>
      </c>
      <c r="Q4" s="13"/>
      <c r="R4" s="13"/>
      <c r="S4" s="13"/>
      <c r="T4" s="13"/>
      <c r="U4" s="13"/>
      <c r="V4" s="13"/>
      <c r="W4" s="12"/>
      <c r="X4" s="12"/>
      <c r="Y4" s="12"/>
      <c r="Z4" s="12"/>
    </row>
    <row r="5" spans="1:26">
      <c r="A5" s="13"/>
      <c r="B5" s="13"/>
      <c r="C5" s="2" t="s">
        <v>198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2"/>
      <c r="X5" s="12"/>
      <c r="Y5" s="12"/>
      <c r="Z5" s="12"/>
    </row>
    <row r="6" spans="1:26">
      <c r="A6" s="13"/>
      <c r="B6" s="13"/>
      <c r="C6" s="13" t="s">
        <v>210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2"/>
      <c r="X6" s="12"/>
      <c r="Y6" s="12"/>
      <c r="Z6" s="12"/>
    </row>
    <row r="7" spans="1:26">
      <c r="A7" s="13"/>
      <c r="B7" s="13"/>
      <c r="C7" s="2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2"/>
      <c r="X7" s="12"/>
      <c r="Y7" s="12"/>
      <c r="Z7" s="12"/>
    </row>
    <row r="8" spans="1:26">
      <c r="A8" s="164" t="s">
        <v>11</v>
      </c>
      <c r="B8" s="164" t="s">
        <v>12</v>
      </c>
      <c r="C8" s="164" t="s">
        <v>13</v>
      </c>
      <c r="D8" s="164" t="s">
        <v>14</v>
      </c>
      <c r="E8" s="164" t="s">
        <v>15</v>
      </c>
      <c r="F8" s="164" t="s">
        <v>16</v>
      </c>
      <c r="G8" s="164" t="s">
        <v>17</v>
      </c>
      <c r="H8" s="164" t="s">
        <v>18</v>
      </c>
      <c r="I8" s="164" t="s">
        <v>19</v>
      </c>
      <c r="J8" s="164"/>
      <c r="K8" s="164"/>
      <c r="L8" s="164"/>
      <c r="M8" s="164"/>
      <c r="N8" s="164"/>
      <c r="O8" s="164"/>
      <c r="P8" s="164" t="s">
        <v>20</v>
      </c>
      <c r="Q8" s="164"/>
      <c r="R8" s="165"/>
      <c r="S8" s="164" t="s">
        <v>21</v>
      </c>
      <c r="T8" s="165"/>
      <c r="U8" s="165"/>
      <c r="V8" s="164" t="s">
        <v>22</v>
      </c>
      <c r="W8" s="154"/>
      <c r="X8" s="154"/>
      <c r="Y8" s="154"/>
      <c r="Z8" s="154"/>
    </row>
    <row r="9" spans="1:26">
      <c r="A9" s="143"/>
      <c r="B9" s="95"/>
      <c r="C9" s="166"/>
      <c r="D9" s="138" t="s">
        <v>200</v>
      </c>
      <c r="E9" s="138"/>
      <c r="F9" s="144"/>
      <c r="G9" s="139"/>
      <c r="H9" s="139"/>
      <c r="I9" s="139"/>
      <c r="J9" s="139"/>
      <c r="K9" s="138"/>
      <c r="L9" s="138"/>
      <c r="M9" s="138"/>
      <c r="N9" s="138"/>
      <c r="O9" s="138"/>
      <c r="P9" s="144"/>
      <c r="Q9" s="144"/>
      <c r="R9" s="145"/>
      <c r="S9" s="144"/>
      <c r="T9" s="145"/>
      <c r="U9" s="145"/>
      <c r="V9" s="144"/>
      <c r="W9" s="12"/>
      <c r="X9" s="12"/>
      <c r="Y9" s="11"/>
      <c r="Z9" s="12"/>
    </row>
    <row r="10" spans="1:26">
      <c r="A10" s="146"/>
      <c r="B10" s="12"/>
      <c r="C10" s="147" t="s">
        <v>201</v>
      </c>
      <c r="D10" s="148" t="s">
        <v>202</v>
      </c>
      <c r="E10" s="12"/>
      <c r="F10" s="149"/>
      <c r="G10" s="11"/>
      <c r="H10" s="11"/>
      <c r="I10" s="11"/>
      <c r="J10" s="11"/>
      <c r="K10" s="12"/>
      <c r="L10" s="12"/>
      <c r="M10" s="12"/>
      <c r="N10" s="12"/>
      <c r="O10" s="12"/>
      <c r="P10" s="149"/>
      <c r="Q10" s="149"/>
      <c r="R10" s="149"/>
      <c r="S10" s="149"/>
      <c r="T10" s="149"/>
      <c r="U10" s="149"/>
      <c r="V10" s="149"/>
      <c r="W10" s="12"/>
      <c r="X10" s="12"/>
      <c r="Y10" s="11"/>
      <c r="Z10" s="12"/>
    </row>
    <row r="11" spans="1:26" ht="25" customHeight="1">
      <c r="A11" s="150">
        <v>1</v>
      </c>
      <c r="B11" s="151" t="s">
        <v>26</v>
      </c>
      <c r="C11" s="167" t="s">
        <v>203</v>
      </c>
      <c r="D11" s="151" t="s">
        <v>211</v>
      </c>
      <c r="E11" s="151" t="s">
        <v>84</v>
      </c>
      <c r="F11" s="152">
        <v>1</v>
      </c>
      <c r="G11" s="153"/>
      <c r="H11" s="153"/>
      <c r="I11" s="153"/>
      <c r="J11" s="153">
        <f>ROUND(F11*(N11),2)</f>
        <v>1000</v>
      </c>
      <c r="K11" s="11">
        <f>ROUND(F11*(O11),2)</f>
        <v>0</v>
      </c>
      <c r="L11" s="11">
        <f>ROUND(F11*(G11),2)</f>
        <v>0</v>
      </c>
      <c r="M11" s="11">
        <f>ROUND(F11*(H11),2)</f>
        <v>0</v>
      </c>
      <c r="N11" s="12">
        <v>1000</v>
      </c>
      <c r="O11" s="12"/>
      <c r="P11" s="149">
        <v>0</v>
      </c>
      <c r="Q11" s="149"/>
      <c r="R11" s="149">
        <v>0</v>
      </c>
      <c r="S11" s="149">
        <f>ROUND(F11*(P11),3)</f>
        <v>0</v>
      </c>
      <c r="T11" s="149"/>
      <c r="U11" s="149"/>
      <c r="V11" s="149">
        <f>ROUND(F11*(X11),3)</f>
        <v>0</v>
      </c>
      <c r="W11" s="12"/>
      <c r="X11" s="12">
        <v>0</v>
      </c>
      <c r="Y11" s="11"/>
      <c r="Z11" s="12">
        <v>0</v>
      </c>
    </row>
    <row r="12" spans="1:26" ht="25" customHeight="1">
      <c r="A12" s="156">
        <v>2</v>
      </c>
      <c r="B12" s="157" t="s">
        <v>205</v>
      </c>
      <c r="C12" s="169" t="s">
        <v>206</v>
      </c>
      <c r="D12" s="157" t="s">
        <v>212</v>
      </c>
      <c r="E12" s="157" t="s">
        <v>84</v>
      </c>
      <c r="F12" s="158">
        <v>1</v>
      </c>
      <c r="G12" s="159"/>
      <c r="H12" s="159"/>
      <c r="I12" s="159"/>
      <c r="J12" s="159">
        <f>ROUND(F12*(N12),2)</f>
        <v>6282.7</v>
      </c>
      <c r="K12" s="11">
        <f>ROUND(F12*(O12),2)</f>
        <v>0</v>
      </c>
      <c r="L12" s="11">
        <f>ROUND(F12*(G12),2)</f>
        <v>0</v>
      </c>
      <c r="M12" s="11">
        <f>ROUND(F12*(H12),2)</f>
        <v>0</v>
      </c>
      <c r="N12" s="12">
        <v>6282.7</v>
      </c>
      <c r="O12" s="12"/>
      <c r="P12" s="149">
        <v>0</v>
      </c>
      <c r="Q12" s="149"/>
      <c r="R12" s="149">
        <v>0</v>
      </c>
      <c r="S12" s="149">
        <f>ROUND(F12*(P12),3)</f>
        <v>0</v>
      </c>
      <c r="T12" s="149"/>
      <c r="U12" s="149"/>
      <c r="V12" s="149">
        <f>ROUND(F12*(X12),3)</f>
        <v>0</v>
      </c>
      <c r="W12" s="12"/>
      <c r="X12" s="12">
        <v>0</v>
      </c>
      <c r="Y12" s="11"/>
      <c r="Z12" s="12">
        <v>0</v>
      </c>
    </row>
    <row r="13" spans="1:26">
      <c r="A13" s="146"/>
      <c r="B13" s="12"/>
      <c r="C13" s="147" t="s">
        <v>201</v>
      </c>
      <c r="D13" s="140" t="s">
        <v>202</v>
      </c>
      <c r="E13" s="140"/>
      <c r="F13" s="145"/>
      <c r="G13" s="141"/>
      <c r="H13" s="141"/>
      <c r="I13" s="141"/>
      <c r="J13" s="141"/>
      <c r="K13" s="141"/>
      <c r="L13" s="141">
        <f>ROUND((SUM(L10:L12))/1,2)</f>
        <v>0</v>
      </c>
      <c r="M13" s="141">
        <f>ROUND((SUM(M10:M12))/1,2)</f>
        <v>0</v>
      </c>
      <c r="N13" s="140"/>
      <c r="O13" s="140"/>
      <c r="P13" s="145"/>
      <c r="Q13" s="145"/>
      <c r="R13" s="145"/>
      <c r="S13" s="145">
        <f>ROUND((SUM(S10:S12))/1,2)</f>
        <v>0</v>
      </c>
      <c r="T13" s="145"/>
      <c r="U13" s="145"/>
      <c r="V13" s="145">
        <f>ROUND((SUM(V10:V12))/1,2)</f>
        <v>0</v>
      </c>
      <c r="W13" s="12"/>
      <c r="X13" s="12"/>
      <c r="Y13" s="11"/>
      <c r="Z13" s="12"/>
    </row>
    <row r="14" spans="1:26">
      <c r="A14" s="146"/>
      <c r="B14" s="12"/>
      <c r="C14" s="168"/>
      <c r="D14" s="12"/>
      <c r="E14" s="12"/>
      <c r="F14" s="149"/>
      <c r="G14" s="11"/>
      <c r="H14" s="11"/>
      <c r="I14" s="11"/>
      <c r="J14" s="11"/>
      <c r="K14" s="11"/>
      <c r="L14" s="11"/>
      <c r="M14" s="11"/>
      <c r="N14" s="12"/>
      <c r="O14" s="12"/>
      <c r="P14" s="149"/>
      <c r="Q14" s="149"/>
      <c r="R14" s="149"/>
      <c r="S14" s="149"/>
      <c r="T14" s="149"/>
      <c r="U14" s="149"/>
      <c r="V14" s="149"/>
      <c r="W14" s="12"/>
      <c r="X14" s="12"/>
      <c r="Y14" s="11"/>
      <c r="Z14" s="12"/>
    </row>
    <row r="15" spans="1:26">
      <c r="A15" s="146"/>
      <c r="B15" s="12"/>
      <c r="C15" s="147"/>
      <c r="D15" s="140" t="s">
        <v>200</v>
      </c>
      <c r="E15" s="140"/>
      <c r="F15" s="145"/>
      <c r="G15" s="141"/>
      <c r="H15" s="141"/>
      <c r="I15" s="141"/>
      <c r="J15" s="141"/>
      <c r="K15" s="141"/>
      <c r="L15" s="141">
        <f>ROUND((SUM(L9:L14))/2,2)</f>
        <v>0</v>
      </c>
      <c r="M15" s="141">
        <f>ROUND((SUM(M9:M14))/2,2)</f>
        <v>0</v>
      </c>
      <c r="N15" s="140"/>
      <c r="O15" s="140"/>
      <c r="P15" s="145"/>
      <c r="Q15" s="145"/>
      <c r="R15" s="145"/>
      <c r="S15" s="145">
        <f>ROUND((SUM(S9:S14))/2,2)</f>
        <v>0</v>
      </c>
      <c r="T15" s="145"/>
      <c r="U15" s="145"/>
      <c r="V15" s="145">
        <f>ROUND((SUM(V9:V14))/2,2)</f>
        <v>0</v>
      </c>
      <c r="W15" s="12"/>
      <c r="X15" s="12"/>
      <c r="Y15" s="11"/>
      <c r="Z15" s="12"/>
    </row>
    <row r="16" spans="1:26">
      <c r="A16" s="146"/>
      <c r="B16" s="12"/>
      <c r="C16" s="168"/>
      <c r="D16" s="12"/>
      <c r="E16" s="12"/>
      <c r="F16" s="149"/>
      <c r="G16" s="11"/>
      <c r="H16" s="11"/>
      <c r="I16" s="11"/>
      <c r="J16" s="11"/>
      <c r="K16" s="11"/>
      <c r="L16" s="11"/>
      <c r="M16" s="11"/>
      <c r="N16" s="12"/>
      <c r="O16" s="12"/>
      <c r="P16" s="149"/>
      <c r="Q16" s="149"/>
      <c r="R16" s="149"/>
      <c r="S16" s="149"/>
      <c r="T16" s="149"/>
      <c r="U16" s="149"/>
      <c r="V16" s="149"/>
      <c r="W16" s="12"/>
      <c r="X16" s="12"/>
      <c r="Y16" s="11"/>
      <c r="Z16" s="12"/>
    </row>
    <row r="17" spans="1:26">
      <c r="A17" s="160"/>
      <c r="B17" s="161"/>
      <c r="C17" s="170"/>
      <c r="D17" s="161" t="s">
        <v>115</v>
      </c>
      <c r="E17" s="161"/>
      <c r="F17" s="162"/>
      <c r="G17" s="163"/>
      <c r="H17" s="163"/>
      <c r="I17" s="163"/>
      <c r="J17" s="163"/>
      <c r="K17" s="163">
        <f>ROUND((SUM(K9:K16))/3,2)</f>
        <v>0</v>
      </c>
      <c r="L17" s="163">
        <f>ROUND((SUM(L9:L16))/3,2)</f>
        <v>0</v>
      </c>
      <c r="M17" s="163">
        <f>ROUND((SUM(M9:M16))/3,2)</f>
        <v>0</v>
      </c>
      <c r="N17" s="161"/>
      <c r="O17" s="161"/>
      <c r="P17" s="162"/>
      <c r="Q17" s="162"/>
      <c r="R17" s="162"/>
      <c r="S17" s="162">
        <f>ROUND((SUM(S9:S16))/3,2)</f>
        <v>0</v>
      </c>
      <c r="T17" s="162"/>
      <c r="U17" s="162"/>
      <c r="V17" s="162">
        <f>ROUND((SUM(V9:V16))/3,2)</f>
        <v>0</v>
      </c>
      <c r="W17" s="12"/>
      <c r="X17" s="11"/>
      <c r="Y17" s="11">
        <f>(SUM(Y9:Y16))</f>
        <v>0</v>
      </c>
      <c r="Z17" s="12">
        <f>(SUM(Z9:Z16))</f>
        <v>0</v>
      </c>
    </row>
    <row r="18" spans="1:26">
      <c r="A18" s="146"/>
      <c r="B18" s="12"/>
      <c r="C18" s="168"/>
      <c r="D18" s="12"/>
      <c r="E18" s="12"/>
      <c r="F18" s="149"/>
      <c r="G18" s="11"/>
      <c r="H18" s="11"/>
      <c r="I18" s="11"/>
      <c r="J18" s="11"/>
      <c r="K18" s="12"/>
      <c r="L18" s="12"/>
      <c r="M18" s="12"/>
      <c r="N18" s="12"/>
      <c r="O18" s="12"/>
      <c r="P18" s="149"/>
      <c r="Q18" s="149"/>
      <c r="R18" s="149"/>
      <c r="S18" s="149"/>
      <c r="T18" s="149"/>
      <c r="U18" s="149"/>
      <c r="V18" s="149"/>
      <c r="W18" s="12"/>
      <c r="X18" s="12"/>
      <c r="Y18" s="11"/>
      <c r="Z18" s="12"/>
    </row>
    <row r="19" spans="1:26">
      <c r="G19" s="1"/>
      <c r="H19" s="1"/>
      <c r="I19" s="1"/>
    </row>
    <row r="20" spans="1:26">
      <c r="G20" s="1"/>
      <c r="H20" s="1"/>
      <c r="I20" s="1"/>
    </row>
    <row r="21" spans="1:26" hidden="1">
      <c r="G21" s="1"/>
      <c r="H21" s="1"/>
      <c r="I21" s="1"/>
    </row>
    <row r="22" spans="1:26" hidden="1">
      <c r="G22" s="1"/>
      <c r="H22" s="1"/>
      <c r="I22" s="1"/>
    </row>
    <row r="23" spans="1:26" hidden="1">
      <c r="G23" s="1"/>
      <c r="H23" s="1"/>
      <c r="I23" s="1"/>
    </row>
    <row r="24" spans="1:26" hidden="1">
      <c r="G24" s="1"/>
      <c r="H24" s="1"/>
      <c r="I24" s="1"/>
    </row>
    <row r="25" spans="1:26" hidden="1">
      <c r="G25" s="1"/>
      <c r="H25" s="1"/>
      <c r="I25" s="1"/>
    </row>
    <row r="26" spans="1:26" hidden="1">
      <c r="G26" s="1"/>
      <c r="H26" s="1"/>
      <c r="I26" s="1"/>
    </row>
    <row r="27" spans="1:26" hidden="1">
      <c r="G27" s="1"/>
      <c r="H27" s="1"/>
      <c r="I27" s="1"/>
    </row>
    <row r="28" spans="1:26" hidden="1">
      <c r="G28" s="1"/>
      <c r="H28" s="1"/>
      <c r="I28" s="1"/>
    </row>
    <row r="29" spans="1:26" hidden="1">
      <c r="G29" s="1"/>
      <c r="H29" s="1"/>
      <c r="I29" s="1"/>
    </row>
    <row r="30" spans="1:26" hidden="1">
      <c r="G30" s="1"/>
      <c r="H30" s="1"/>
      <c r="I30" s="1"/>
    </row>
    <row r="31" spans="1:26" hidden="1">
      <c r="G31" s="1"/>
      <c r="H31" s="1"/>
      <c r="I31" s="1"/>
    </row>
    <row r="32" spans="1:26" hidden="1">
      <c r="G32" s="1"/>
      <c r="H32" s="1"/>
      <c r="I32" s="1"/>
    </row>
    <row r="33" spans="7:9" hidden="1">
      <c r="G33" s="1"/>
      <c r="H33" s="1"/>
      <c r="I33" s="1"/>
    </row>
    <row r="34" spans="7:9" hidden="1">
      <c r="G34" s="1"/>
      <c r="H34" s="1"/>
      <c r="I34" s="1"/>
    </row>
    <row r="35" spans="7:9" hidden="1">
      <c r="G35" s="1"/>
      <c r="H35" s="1"/>
      <c r="I35" s="1"/>
    </row>
    <row r="36" spans="7:9" hidden="1">
      <c r="G36" s="1"/>
      <c r="H36" s="1"/>
      <c r="I36" s="1"/>
    </row>
    <row r="37" spans="7:9" hidden="1">
      <c r="G37" s="1"/>
      <c r="H37" s="1"/>
      <c r="I37" s="1"/>
    </row>
    <row r="38" spans="7:9" hidden="1">
      <c r="G38" s="1"/>
      <c r="H38" s="1"/>
      <c r="I38" s="1"/>
    </row>
    <row r="39" spans="7:9" hidden="1">
      <c r="G39" s="1"/>
      <c r="H39" s="1"/>
      <c r="I39" s="1"/>
    </row>
    <row r="40" spans="7:9" hidden="1">
      <c r="G40" s="1"/>
      <c r="H40" s="1"/>
      <c r="I40" s="1"/>
    </row>
    <row r="41" spans="7:9" hidden="1">
      <c r="G41" s="1"/>
      <c r="H41" s="1"/>
      <c r="I41" s="1"/>
    </row>
    <row r="42" spans="7:9" hidden="1">
      <c r="G42" s="1"/>
      <c r="H42" s="1"/>
      <c r="I42" s="1"/>
    </row>
    <row r="43" spans="7:9" hidden="1">
      <c r="G43" s="1"/>
      <c r="H43" s="1"/>
      <c r="I43" s="1"/>
    </row>
    <row r="44" spans="7:9" hidden="1">
      <c r="G44" s="1"/>
      <c r="H44" s="1"/>
      <c r="I44" s="1"/>
    </row>
    <row r="45" spans="7:9" hidden="1">
      <c r="G45" s="1"/>
      <c r="H45" s="1"/>
      <c r="I45" s="1"/>
    </row>
    <row r="46" spans="7:9" hidden="1">
      <c r="G46" s="1"/>
      <c r="H46" s="1"/>
      <c r="I46" s="1"/>
    </row>
    <row r="47" spans="7:9" hidden="1">
      <c r="G47" s="1"/>
      <c r="H47" s="1"/>
      <c r="I47" s="1"/>
    </row>
    <row r="48" spans="7:9" hidden="1">
      <c r="G48" s="1"/>
      <c r="H48" s="1"/>
      <c r="I48" s="1"/>
    </row>
    <row r="49" spans="7:9" hidden="1">
      <c r="G49" s="1"/>
      <c r="H49" s="1"/>
      <c r="I49" s="1"/>
    </row>
    <row r="50" spans="7:9" hidden="1">
      <c r="G50" s="1"/>
      <c r="H50" s="1"/>
      <c r="I50" s="1"/>
    </row>
    <row r="51" spans="7:9" hidden="1">
      <c r="G51" s="1"/>
      <c r="H51" s="1"/>
      <c r="I51" s="1"/>
    </row>
    <row r="52" spans="7:9" hidden="1">
      <c r="G52" s="1"/>
      <c r="H52" s="1"/>
      <c r="I52" s="1"/>
    </row>
    <row r="53" spans="7:9" hidden="1">
      <c r="G53" s="1"/>
      <c r="H53" s="1"/>
      <c r="I53" s="1"/>
    </row>
    <row r="54" spans="7:9" hidden="1">
      <c r="G54" s="1"/>
      <c r="H54" s="1"/>
      <c r="I54" s="1"/>
    </row>
    <row r="55" spans="7:9" hidden="1">
      <c r="G55" s="1"/>
      <c r="H55" s="1"/>
      <c r="I55" s="1"/>
    </row>
    <row r="56" spans="7:9" hidden="1">
      <c r="G56" s="1"/>
      <c r="H56" s="1"/>
      <c r="I56" s="1"/>
    </row>
    <row r="57" spans="7:9" hidden="1">
      <c r="G57" s="1"/>
      <c r="H57" s="1"/>
      <c r="I57" s="1"/>
    </row>
    <row r="58" spans="7:9" hidden="1">
      <c r="G58" s="1"/>
      <c r="H58" s="1"/>
      <c r="I58" s="1"/>
    </row>
    <row r="59" spans="7:9" hidden="1">
      <c r="G59" s="1"/>
      <c r="H59" s="1"/>
      <c r="I59" s="1"/>
    </row>
    <row r="60" spans="7:9" hidden="1">
      <c r="G60" s="1"/>
      <c r="H60" s="1"/>
      <c r="I60" s="1"/>
    </row>
    <row r="61" spans="7:9" hidden="1">
      <c r="G61" s="1"/>
      <c r="H61" s="1"/>
      <c r="I61" s="1"/>
    </row>
    <row r="62" spans="7:9" hidden="1">
      <c r="G62" s="1"/>
      <c r="H62" s="1"/>
      <c r="I62" s="1"/>
    </row>
    <row r="63" spans="7:9" hidden="1">
      <c r="G63" s="1"/>
      <c r="H63" s="1"/>
      <c r="I63" s="1"/>
    </row>
    <row r="64" spans="7:9" hidden="1">
      <c r="G64" s="1"/>
      <c r="H64" s="1"/>
      <c r="I64" s="1"/>
    </row>
    <row r="65" spans="7:9" hidden="1">
      <c r="G65" s="1"/>
      <c r="H65" s="1"/>
      <c r="I65" s="1"/>
    </row>
    <row r="66" spans="7:9" hidden="1">
      <c r="G66" s="1"/>
      <c r="H66" s="1"/>
      <c r="I66" s="1"/>
    </row>
    <row r="67" spans="7:9" hidden="1">
      <c r="G67" s="1"/>
      <c r="H67" s="1"/>
      <c r="I67" s="1"/>
    </row>
    <row r="68" spans="7:9" hidden="1">
      <c r="G68" s="1"/>
      <c r="H68" s="1"/>
      <c r="I68" s="1"/>
    </row>
    <row r="69" spans="7:9" hidden="1">
      <c r="G69" s="1"/>
      <c r="H69" s="1"/>
      <c r="I69" s="1"/>
    </row>
    <row r="70" spans="7:9" hidden="1">
      <c r="G70" s="1"/>
      <c r="H70" s="1"/>
      <c r="I70" s="1"/>
    </row>
    <row r="71" spans="7:9" hidden="1">
      <c r="G71" s="1"/>
      <c r="H71" s="1"/>
      <c r="I71" s="1"/>
    </row>
    <row r="72" spans="7:9" hidden="1">
      <c r="G72" s="1"/>
      <c r="H72" s="1"/>
      <c r="I72" s="1"/>
    </row>
    <row r="73" spans="7:9" hidden="1">
      <c r="G73" s="1"/>
      <c r="H73" s="1"/>
      <c r="I73" s="1"/>
    </row>
    <row r="74" spans="7:9" hidden="1">
      <c r="G74" s="1"/>
      <c r="H74" s="1"/>
      <c r="I74" s="1"/>
    </row>
    <row r="75" spans="7:9" hidden="1">
      <c r="G75" s="1"/>
      <c r="H75" s="1"/>
      <c r="I75" s="1"/>
    </row>
    <row r="76" spans="7:9" hidden="1">
      <c r="G76" s="1"/>
      <c r="H76" s="1"/>
      <c r="I76" s="1"/>
    </row>
    <row r="77" spans="7:9" hidden="1">
      <c r="G77" s="1"/>
      <c r="H77" s="1"/>
      <c r="I77" s="1"/>
    </row>
    <row r="78" spans="7:9" hidden="1">
      <c r="G78" s="1"/>
      <c r="H78" s="1"/>
      <c r="I78" s="1"/>
    </row>
    <row r="79" spans="7:9" hidden="1">
      <c r="G79" s="1"/>
      <c r="H79" s="1"/>
      <c r="I79" s="1"/>
    </row>
    <row r="80" spans="7:9" hidden="1">
      <c r="G80" s="1"/>
      <c r="H80" s="1"/>
      <c r="I80" s="1"/>
    </row>
    <row r="81" spans="7:9" hidden="1">
      <c r="G81" s="1"/>
      <c r="H81" s="1"/>
      <c r="I81" s="1"/>
    </row>
    <row r="82" spans="7:9" hidden="1">
      <c r="G82" s="1"/>
      <c r="H82" s="1"/>
      <c r="I82" s="1"/>
    </row>
    <row r="83" spans="7:9" hidden="1">
      <c r="G83" s="1"/>
      <c r="H83" s="1"/>
      <c r="I83" s="1"/>
    </row>
    <row r="84" spans="7:9" hidden="1">
      <c r="G84" s="1"/>
      <c r="H84" s="1"/>
      <c r="I84" s="1"/>
    </row>
    <row r="85" spans="7:9" hidden="1">
      <c r="G85" s="1"/>
      <c r="H85" s="1"/>
      <c r="I85" s="1"/>
    </row>
    <row r="86" spans="7:9" hidden="1">
      <c r="G86" s="1"/>
      <c r="H86" s="1"/>
      <c r="I86" s="1"/>
    </row>
    <row r="87" spans="7:9" hidden="1">
      <c r="G87" s="1"/>
      <c r="H87" s="1"/>
      <c r="I87" s="1"/>
    </row>
    <row r="88" spans="7:9" hidden="1">
      <c r="G88" s="1"/>
      <c r="H88" s="1"/>
      <c r="I88" s="1"/>
    </row>
    <row r="89" spans="7:9" hidden="1">
      <c r="G89" s="1"/>
      <c r="H89" s="1"/>
      <c r="I89" s="1"/>
    </row>
    <row r="90" spans="7:9" hidden="1">
      <c r="G90" s="1"/>
      <c r="H90" s="1"/>
      <c r="I90" s="1"/>
    </row>
    <row r="91" spans="7:9" hidden="1">
      <c r="G91" s="1"/>
      <c r="H91" s="1"/>
      <c r="I91" s="1"/>
    </row>
    <row r="92" spans="7:9" hidden="1">
      <c r="G92" s="1"/>
      <c r="H92" s="1"/>
      <c r="I92" s="1"/>
    </row>
    <row r="93" spans="7:9" hidden="1">
      <c r="G93" s="1"/>
      <c r="H93" s="1"/>
      <c r="I93" s="1"/>
    </row>
    <row r="94" spans="7:9" hidden="1">
      <c r="G94" s="1"/>
      <c r="H94" s="1"/>
      <c r="I94" s="1"/>
    </row>
    <row r="95" spans="7:9" hidden="1">
      <c r="G95" s="1"/>
      <c r="H95" s="1"/>
      <c r="I95" s="1"/>
    </row>
    <row r="96" spans="7:9" hidden="1">
      <c r="G96" s="1"/>
      <c r="H96" s="1"/>
      <c r="I96" s="1"/>
    </row>
    <row r="97" spans="7:9" hidden="1">
      <c r="G97" s="1"/>
      <c r="H97" s="1"/>
      <c r="I97" s="1"/>
    </row>
    <row r="98" spans="7:9" hidden="1">
      <c r="G98" s="1"/>
      <c r="H98" s="1"/>
      <c r="I98" s="1"/>
    </row>
    <row r="99" spans="7:9" hidden="1">
      <c r="G99" s="1"/>
      <c r="H99" s="1"/>
      <c r="I99" s="1"/>
    </row>
    <row r="100" spans="7:9" hidden="1">
      <c r="G100" s="1"/>
      <c r="H100" s="1"/>
      <c r="I100" s="1"/>
    </row>
    <row r="101" spans="7:9" hidden="1">
      <c r="G101" s="1"/>
      <c r="H101" s="1"/>
      <c r="I101" s="1"/>
    </row>
    <row r="102" spans="7:9" hidden="1">
      <c r="G102" s="1"/>
      <c r="H102" s="1"/>
      <c r="I102" s="1"/>
    </row>
    <row r="103" spans="7:9" hidden="1">
      <c r="G103" s="1"/>
      <c r="H103" s="1"/>
      <c r="I103" s="1"/>
    </row>
    <row r="104" spans="7:9" hidden="1">
      <c r="G104" s="1"/>
      <c r="H104" s="1"/>
      <c r="I104" s="1"/>
    </row>
    <row r="105" spans="7:9" hidden="1">
      <c r="G105" s="1"/>
      <c r="H105" s="1"/>
      <c r="I105" s="1"/>
    </row>
    <row r="106" spans="7:9" hidden="1">
      <c r="G106" s="1"/>
      <c r="H106" s="1"/>
      <c r="I106" s="1"/>
    </row>
    <row r="107" spans="7:9" hidden="1">
      <c r="G107" s="1"/>
      <c r="H107" s="1"/>
      <c r="I107" s="1"/>
    </row>
    <row r="108" spans="7:9" hidden="1">
      <c r="G108" s="1"/>
      <c r="H108" s="1"/>
      <c r="I108" s="1"/>
    </row>
    <row r="109" spans="7:9" hidden="1">
      <c r="G109" s="1"/>
      <c r="H109" s="1"/>
      <c r="I109" s="1"/>
    </row>
    <row r="110" spans="7:9" hidden="1">
      <c r="G110" s="1"/>
      <c r="H110" s="1"/>
      <c r="I110" s="1"/>
    </row>
    <row r="111" spans="7:9" hidden="1">
      <c r="G111" s="1"/>
      <c r="H111" s="1"/>
      <c r="I111" s="1"/>
    </row>
    <row r="112" spans="7:9" hidden="1">
      <c r="G112" s="1"/>
      <c r="H112" s="1"/>
      <c r="I112" s="1"/>
    </row>
    <row r="113" spans="7:9" hidden="1">
      <c r="G113" s="1"/>
      <c r="H113" s="1"/>
      <c r="I113" s="1"/>
    </row>
    <row r="114" spans="7:9" hidden="1">
      <c r="G114" s="1"/>
      <c r="H114" s="1"/>
      <c r="I114" s="1"/>
    </row>
    <row r="115" spans="7:9" hidden="1">
      <c r="G115" s="1"/>
      <c r="H115" s="1"/>
      <c r="I115" s="1"/>
    </row>
    <row r="116" spans="7:9" hidden="1">
      <c r="G116" s="1"/>
      <c r="H116" s="1"/>
      <c r="I116" s="1"/>
    </row>
    <row r="117" spans="7:9" hidden="1">
      <c r="G117" s="1"/>
      <c r="H117" s="1"/>
      <c r="I117" s="1"/>
    </row>
    <row r="118" spans="7:9" hidden="1">
      <c r="G118" s="1"/>
      <c r="H118" s="1"/>
      <c r="I118" s="1"/>
    </row>
    <row r="119" spans="7:9" hidden="1">
      <c r="G119" s="1"/>
      <c r="H119" s="1"/>
      <c r="I119" s="1"/>
    </row>
    <row r="120" spans="7:9" hidden="1">
      <c r="G120" s="1"/>
      <c r="H120" s="1"/>
      <c r="I120" s="1"/>
    </row>
    <row r="121" spans="7:9" hidden="1">
      <c r="G121" s="1"/>
      <c r="H121" s="1"/>
      <c r="I121" s="1"/>
    </row>
    <row r="122" spans="7:9" hidden="1">
      <c r="G122" s="1"/>
      <c r="H122" s="1"/>
      <c r="I122" s="1"/>
    </row>
    <row r="123" spans="7:9" hidden="1">
      <c r="G123" s="1"/>
      <c r="H123" s="1"/>
      <c r="I123" s="1"/>
    </row>
    <row r="124" spans="7:9" hidden="1">
      <c r="G124" s="1"/>
      <c r="H124" s="1"/>
      <c r="I124" s="1"/>
    </row>
    <row r="125" spans="7:9" hidden="1">
      <c r="G125" s="1"/>
      <c r="H125" s="1"/>
      <c r="I125" s="1"/>
    </row>
    <row r="126" spans="7:9" hidden="1">
      <c r="G126" s="1"/>
      <c r="H126" s="1"/>
      <c r="I126" s="1"/>
    </row>
    <row r="127" spans="7:9" hidden="1">
      <c r="G127" s="1"/>
      <c r="H127" s="1"/>
      <c r="I127" s="1"/>
    </row>
    <row r="128" spans="7:9" hidden="1">
      <c r="G128" s="1"/>
      <c r="H128" s="1"/>
      <c r="I128" s="1"/>
    </row>
    <row r="129" spans="7:9" hidden="1">
      <c r="G129" s="1"/>
      <c r="H129" s="1"/>
      <c r="I129" s="1"/>
    </row>
    <row r="130" spans="7:9" hidden="1">
      <c r="G130" s="1"/>
      <c r="H130" s="1"/>
      <c r="I130" s="1"/>
    </row>
    <row r="131" spans="7:9" hidden="1">
      <c r="G131" s="1"/>
      <c r="H131" s="1"/>
      <c r="I131" s="1"/>
    </row>
    <row r="132" spans="7:9" hidden="1">
      <c r="G132" s="1"/>
      <c r="H132" s="1"/>
      <c r="I132" s="1"/>
    </row>
    <row r="133" spans="7:9" hidden="1">
      <c r="G133" s="1"/>
      <c r="H133" s="1"/>
      <c r="I133" s="1"/>
    </row>
    <row r="134" spans="7:9" hidden="1">
      <c r="G134" s="1"/>
      <c r="H134" s="1"/>
      <c r="I134" s="1"/>
    </row>
    <row r="135" spans="7:9" hidden="1">
      <c r="G135" s="1"/>
      <c r="H135" s="1"/>
      <c r="I135" s="1"/>
    </row>
    <row r="136" spans="7:9" hidden="1">
      <c r="G136" s="1"/>
      <c r="H136" s="1"/>
      <c r="I136" s="1"/>
    </row>
    <row r="137" spans="7:9" hidden="1">
      <c r="G137" s="1"/>
      <c r="H137" s="1"/>
      <c r="I137" s="1"/>
    </row>
    <row r="138" spans="7:9" hidden="1">
      <c r="G138" s="1"/>
      <c r="H138" s="1"/>
      <c r="I138" s="1"/>
    </row>
    <row r="139" spans="7:9" hidden="1">
      <c r="G139" s="1"/>
      <c r="H139" s="1"/>
      <c r="I139" s="1"/>
    </row>
    <row r="140" spans="7:9" hidden="1">
      <c r="G140" s="1"/>
      <c r="H140" s="1"/>
      <c r="I140" s="1"/>
    </row>
    <row r="141" spans="7:9" hidden="1">
      <c r="G141" s="1"/>
      <c r="H141" s="1"/>
      <c r="I141" s="1"/>
    </row>
    <row r="142" spans="7:9" hidden="1">
      <c r="G142" s="1"/>
      <c r="H142" s="1"/>
      <c r="I142" s="1"/>
    </row>
    <row r="143" spans="7:9" hidden="1">
      <c r="G143" s="1"/>
      <c r="H143" s="1"/>
      <c r="I143" s="1"/>
    </row>
    <row r="144" spans="7:9" hidden="1">
      <c r="G144" s="1"/>
      <c r="H144" s="1"/>
      <c r="I144" s="1"/>
    </row>
    <row r="145" spans="7:9" hidden="1">
      <c r="G145" s="1"/>
      <c r="H145" s="1"/>
      <c r="I145" s="1"/>
    </row>
    <row r="146" spans="7:9" hidden="1">
      <c r="G146" s="1"/>
      <c r="H146" s="1"/>
      <c r="I146" s="1"/>
    </row>
    <row r="147" spans="7:9" hidden="1">
      <c r="G147" s="1"/>
      <c r="H147" s="1"/>
      <c r="I147" s="1"/>
    </row>
    <row r="148" spans="7:9" hidden="1">
      <c r="G148" s="1"/>
      <c r="H148" s="1"/>
      <c r="I148" s="1"/>
    </row>
    <row r="149" spans="7:9" hidden="1">
      <c r="G149" s="1"/>
      <c r="H149" s="1"/>
      <c r="I149" s="1"/>
    </row>
    <row r="150" spans="7:9" hidden="1">
      <c r="G150" s="1"/>
      <c r="H150" s="1"/>
      <c r="I150" s="1"/>
    </row>
    <row r="151" spans="7:9" hidden="1">
      <c r="G151" s="1"/>
      <c r="H151" s="1"/>
      <c r="I151" s="1"/>
    </row>
    <row r="152" spans="7:9" hidden="1">
      <c r="G152" s="1"/>
      <c r="H152" s="1"/>
      <c r="I152" s="1"/>
    </row>
    <row r="153" spans="7:9" hidden="1">
      <c r="G153" s="1"/>
      <c r="H153" s="1"/>
      <c r="I153" s="1"/>
    </row>
    <row r="154" spans="7:9" hidden="1">
      <c r="G154" s="1"/>
      <c r="H154" s="1"/>
      <c r="I154" s="1"/>
    </row>
    <row r="155" spans="7:9" hidden="1">
      <c r="G155" s="1"/>
      <c r="H155" s="1"/>
      <c r="I155" s="1"/>
    </row>
    <row r="156" spans="7:9" hidden="1">
      <c r="G156" s="1"/>
      <c r="H156" s="1"/>
      <c r="I156" s="1"/>
    </row>
    <row r="157" spans="7:9" hidden="1">
      <c r="G157" s="1"/>
      <c r="H157" s="1"/>
      <c r="I157" s="1"/>
    </row>
    <row r="158" spans="7:9" hidden="1">
      <c r="G158" s="1"/>
      <c r="H158" s="1"/>
      <c r="I158" s="1"/>
    </row>
    <row r="159" spans="7:9" hidden="1">
      <c r="G159" s="1"/>
      <c r="H159" s="1"/>
      <c r="I159" s="1"/>
    </row>
    <row r="160" spans="7:9" hidden="1">
      <c r="G160" s="1"/>
      <c r="H160" s="1"/>
      <c r="I160" s="1"/>
    </row>
    <row r="161" spans="7:9" hidden="1">
      <c r="G161" s="1"/>
      <c r="H161" s="1"/>
      <c r="I161" s="1"/>
    </row>
    <row r="162" spans="7:9" hidden="1">
      <c r="G162" s="1"/>
      <c r="H162" s="1"/>
      <c r="I162" s="1"/>
    </row>
    <row r="163" spans="7:9" hidden="1">
      <c r="G163" s="1"/>
      <c r="H163" s="1"/>
      <c r="I163" s="1"/>
    </row>
    <row r="164" spans="7:9" hidden="1">
      <c r="G164" s="1"/>
      <c r="H164" s="1"/>
      <c r="I164" s="1"/>
    </row>
    <row r="165" spans="7:9" hidden="1">
      <c r="G165" s="1"/>
      <c r="H165" s="1"/>
      <c r="I165" s="1"/>
    </row>
    <row r="166" spans="7:9" hidden="1">
      <c r="G166" s="1"/>
      <c r="H166" s="1"/>
      <c r="I166" s="1"/>
    </row>
    <row r="167" spans="7:9" hidden="1">
      <c r="G167" s="1"/>
      <c r="H167" s="1"/>
      <c r="I167" s="1"/>
    </row>
    <row r="168" spans="7:9" hidden="1">
      <c r="G168" s="1"/>
      <c r="H168" s="1"/>
      <c r="I168" s="1"/>
    </row>
    <row r="169" spans="7:9" hidden="1">
      <c r="G169" s="1"/>
      <c r="H169" s="1"/>
      <c r="I169" s="1"/>
    </row>
    <row r="170" spans="7:9" hidden="1">
      <c r="G170" s="1"/>
      <c r="H170" s="1"/>
      <c r="I170" s="1"/>
    </row>
    <row r="171" spans="7:9" hidden="1">
      <c r="G171" s="1"/>
      <c r="H171" s="1"/>
      <c r="I171" s="1"/>
    </row>
    <row r="172" spans="7:9" hidden="1">
      <c r="G172" s="1"/>
      <c r="H172" s="1"/>
      <c r="I172" s="1"/>
    </row>
    <row r="173" spans="7:9" hidden="1">
      <c r="G173" s="1"/>
      <c r="H173" s="1"/>
      <c r="I173" s="1"/>
    </row>
    <row r="174" spans="7:9" hidden="1">
      <c r="G174" s="1"/>
      <c r="H174" s="1"/>
      <c r="I174" s="1"/>
    </row>
    <row r="175" spans="7:9" hidden="1">
      <c r="G175" s="1"/>
      <c r="H175" s="1"/>
      <c r="I175" s="1"/>
    </row>
    <row r="176" spans="7:9" hidden="1">
      <c r="G176" s="1"/>
      <c r="H176" s="1"/>
      <c r="I176" s="1"/>
    </row>
    <row r="177" spans="7:9" hidden="1">
      <c r="G177" s="1"/>
      <c r="H177" s="1"/>
      <c r="I177" s="1"/>
    </row>
    <row r="178" spans="7:9" hidden="1">
      <c r="G178" s="1"/>
      <c r="H178" s="1"/>
      <c r="I178" s="1"/>
    </row>
    <row r="179" spans="7:9" hidden="1">
      <c r="G179" s="1"/>
      <c r="H179" s="1"/>
      <c r="I179" s="1"/>
    </row>
    <row r="180" spans="7:9" hidden="1">
      <c r="G180" s="1"/>
      <c r="H180" s="1"/>
      <c r="I180" s="1"/>
    </row>
    <row r="181" spans="7:9" hidden="1">
      <c r="G181" s="1"/>
      <c r="H181" s="1"/>
      <c r="I181" s="1"/>
    </row>
    <row r="182" spans="7:9" hidden="1">
      <c r="G182" s="1"/>
      <c r="H182" s="1"/>
      <c r="I182" s="1"/>
    </row>
    <row r="183" spans="7:9" hidden="1">
      <c r="G183" s="1"/>
      <c r="H183" s="1"/>
      <c r="I183" s="1"/>
    </row>
    <row r="184" spans="7:9" hidden="1">
      <c r="G184" s="1"/>
      <c r="H184" s="1"/>
      <c r="I184" s="1"/>
    </row>
    <row r="185" spans="7:9" hidden="1">
      <c r="G185" s="1"/>
      <c r="H185" s="1"/>
      <c r="I185" s="1"/>
    </row>
    <row r="186" spans="7:9" hidden="1">
      <c r="G186" s="1"/>
      <c r="H186" s="1"/>
      <c r="I186" s="1"/>
    </row>
    <row r="187" spans="7:9" hidden="1">
      <c r="G187" s="1"/>
      <c r="H187" s="1"/>
      <c r="I187" s="1"/>
    </row>
    <row r="188" spans="7:9" hidden="1">
      <c r="G188" s="1"/>
      <c r="H188" s="1"/>
      <c r="I188" s="1"/>
    </row>
    <row r="189" spans="7:9" hidden="1">
      <c r="G189" s="1"/>
      <c r="H189" s="1"/>
      <c r="I189" s="1"/>
    </row>
    <row r="190" spans="7:9" hidden="1">
      <c r="G190" s="1"/>
      <c r="H190" s="1"/>
      <c r="I190" s="1"/>
    </row>
    <row r="191" spans="7:9" hidden="1">
      <c r="G191" s="1"/>
      <c r="H191" s="1"/>
      <c r="I191" s="1"/>
    </row>
    <row r="192" spans="7:9" hidden="1">
      <c r="G192" s="1"/>
      <c r="H192" s="1"/>
      <c r="I192" s="1"/>
    </row>
    <row r="193" spans="7:9" hidden="1">
      <c r="G193" s="1"/>
      <c r="H193" s="1"/>
      <c r="I193" s="1"/>
    </row>
    <row r="194" spans="7:9" hidden="1">
      <c r="G194" s="1"/>
      <c r="H194" s="1"/>
      <c r="I194" s="1"/>
    </row>
    <row r="195" spans="7:9" hidden="1">
      <c r="G195" s="1"/>
      <c r="H195" s="1"/>
      <c r="I195" s="1"/>
    </row>
    <row r="196" spans="7:9" hidden="1">
      <c r="G196" s="1"/>
      <c r="H196" s="1"/>
      <c r="I196" s="1"/>
    </row>
    <row r="197" spans="7:9" hidden="1">
      <c r="G197" s="1"/>
      <c r="H197" s="1"/>
      <c r="I197" s="1"/>
    </row>
    <row r="198" spans="7:9" hidden="1">
      <c r="G198" s="1"/>
      <c r="H198" s="1"/>
      <c r="I198" s="1"/>
    </row>
    <row r="199" spans="7:9" hidden="1">
      <c r="G199" s="1"/>
      <c r="H199" s="1"/>
      <c r="I199" s="1"/>
    </row>
    <row r="200" spans="7:9" hidden="1">
      <c r="G200" s="1"/>
      <c r="H200" s="1"/>
      <c r="I200" s="1"/>
    </row>
    <row r="201" spans="7:9" hidden="1">
      <c r="G201" s="1"/>
      <c r="H201" s="1"/>
      <c r="I201" s="1"/>
    </row>
    <row r="202" spans="7:9" hidden="1">
      <c r="G202" s="1"/>
      <c r="H202" s="1"/>
      <c r="I202" s="1"/>
    </row>
    <row r="203" spans="7:9" hidden="1">
      <c r="G203" s="1"/>
      <c r="H203" s="1"/>
      <c r="I203" s="1"/>
    </row>
    <row r="204" spans="7:9" hidden="1">
      <c r="G204" s="1"/>
      <c r="H204" s="1"/>
      <c r="I204" s="1"/>
    </row>
    <row r="205" spans="7:9" hidden="1">
      <c r="G205" s="1"/>
      <c r="H205" s="1"/>
      <c r="I205" s="1"/>
    </row>
    <row r="206" spans="7:9" hidden="1">
      <c r="G206" s="1"/>
      <c r="H206" s="1"/>
      <c r="I206" s="1"/>
    </row>
    <row r="207" spans="7:9" hidden="1">
      <c r="G207" s="1"/>
      <c r="H207" s="1"/>
      <c r="I207" s="1"/>
    </row>
    <row r="208" spans="7:9" hidden="1">
      <c r="G208" s="1"/>
      <c r="H208" s="1"/>
      <c r="I208" s="1"/>
    </row>
    <row r="209" spans="7:9" hidden="1">
      <c r="G209" s="1"/>
      <c r="H209" s="1"/>
      <c r="I209" s="1"/>
    </row>
    <row r="210" spans="7:9" hidden="1">
      <c r="G210" s="1"/>
      <c r="H210" s="1"/>
      <c r="I210" s="1"/>
    </row>
    <row r="211" spans="7:9" hidden="1">
      <c r="G211" s="1"/>
      <c r="H211" s="1"/>
      <c r="I211" s="1"/>
    </row>
    <row r="212" spans="7:9" hidden="1">
      <c r="G212" s="1"/>
      <c r="H212" s="1"/>
      <c r="I212" s="1"/>
    </row>
    <row r="213" spans="7:9" hidden="1">
      <c r="G213" s="1"/>
      <c r="H213" s="1"/>
      <c r="I213" s="1"/>
    </row>
    <row r="214" spans="7:9" hidden="1">
      <c r="G214" s="1"/>
      <c r="H214" s="1"/>
      <c r="I214" s="1"/>
    </row>
    <row r="215" spans="7:9" hidden="1">
      <c r="G215" s="1"/>
      <c r="H215" s="1"/>
      <c r="I215" s="1"/>
    </row>
    <row r="216" spans="7:9" hidden="1">
      <c r="G216" s="1"/>
      <c r="H216" s="1"/>
      <c r="I216" s="1"/>
    </row>
    <row r="217" spans="7:9" hidden="1">
      <c r="G217" s="1"/>
      <c r="H217" s="1"/>
      <c r="I217" s="1"/>
    </row>
    <row r="218" spans="7:9" hidden="1">
      <c r="G218" s="1"/>
      <c r="H218" s="1"/>
      <c r="I218" s="1"/>
    </row>
    <row r="219" spans="7:9" hidden="1">
      <c r="G219" s="1"/>
      <c r="H219" s="1"/>
      <c r="I219" s="1"/>
    </row>
    <row r="220" spans="7:9" hidden="1">
      <c r="G220" s="1"/>
      <c r="H220" s="1"/>
      <c r="I220" s="1"/>
    </row>
    <row r="221" spans="7:9" hidden="1">
      <c r="G221" s="1"/>
      <c r="H221" s="1"/>
      <c r="I221" s="1"/>
    </row>
    <row r="222" spans="7:9" hidden="1">
      <c r="G222" s="1"/>
      <c r="H222" s="1"/>
      <c r="I222" s="1"/>
    </row>
    <row r="223" spans="7:9" hidden="1">
      <c r="G223" s="1"/>
      <c r="H223" s="1"/>
      <c r="I223" s="1"/>
    </row>
    <row r="224" spans="7:9" hidden="1">
      <c r="G224" s="1"/>
      <c r="H224" s="1"/>
      <c r="I224" s="1"/>
    </row>
    <row r="225" spans="7:9" hidden="1">
      <c r="G225" s="1"/>
      <c r="H225" s="1"/>
      <c r="I225" s="1"/>
    </row>
    <row r="226" spans="7:9" hidden="1">
      <c r="G226" s="1"/>
      <c r="H226" s="1"/>
      <c r="I226" s="1"/>
    </row>
    <row r="227" spans="7:9" hidden="1">
      <c r="G227" s="1"/>
      <c r="H227" s="1"/>
      <c r="I227" s="1"/>
    </row>
    <row r="228" spans="7:9" hidden="1">
      <c r="G228" s="1"/>
      <c r="H228" s="1"/>
      <c r="I228" s="1"/>
    </row>
    <row r="229" spans="7:9" hidden="1">
      <c r="G229" s="1"/>
      <c r="H229" s="1"/>
      <c r="I229" s="1"/>
    </row>
    <row r="230" spans="7:9" hidden="1">
      <c r="G230" s="1"/>
      <c r="H230" s="1"/>
      <c r="I230" s="1"/>
    </row>
    <row r="231" spans="7:9" hidden="1">
      <c r="G231" s="1"/>
      <c r="H231" s="1"/>
      <c r="I231" s="1"/>
    </row>
    <row r="232" spans="7:9" hidden="1">
      <c r="G232" s="1"/>
      <c r="H232" s="1"/>
      <c r="I232" s="1"/>
    </row>
    <row r="233" spans="7:9" hidden="1">
      <c r="G233" s="1"/>
      <c r="H233" s="1"/>
      <c r="I233" s="1"/>
    </row>
    <row r="234" spans="7:9" hidden="1">
      <c r="G234" s="1"/>
      <c r="H234" s="1"/>
      <c r="I234" s="1"/>
    </row>
    <row r="235" spans="7:9" hidden="1">
      <c r="G235" s="1"/>
      <c r="H235" s="1"/>
      <c r="I235" s="1"/>
    </row>
    <row r="236" spans="7:9" hidden="1">
      <c r="G236" s="1"/>
      <c r="H236" s="1"/>
      <c r="I236" s="1"/>
    </row>
    <row r="237" spans="7:9" hidden="1">
      <c r="G237" s="1"/>
      <c r="H237" s="1"/>
      <c r="I237" s="1"/>
    </row>
    <row r="238" spans="7:9" hidden="1">
      <c r="G238" s="1"/>
      <c r="H238" s="1"/>
      <c r="I238" s="1"/>
    </row>
    <row r="239" spans="7:9" hidden="1">
      <c r="G239" s="1"/>
      <c r="H239" s="1"/>
      <c r="I239" s="1"/>
    </row>
    <row r="240" spans="7:9" hidden="1">
      <c r="G240" s="1"/>
      <c r="H240" s="1"/>
      <c r="I240" s="1"/>
    </row>
    <row r="241" spans="7:9" hidden="1">
      <c r="G241" s="1"/>
      <c r="H241" s="1"/>
      <c r="I241" s="1"/>
    </row>
    <row r="242" spans="7:9" hidden="1">
      <c r="G242" s="1"/>
      <c r="H242" s="1"/>
      <c r="I242" s="1"/>
    </row>
    <row r="243" spans="7:9" hidden="1">
      <c r="G243" s="1"/>
      <c r="H243" s="1"/>
      <c r="I243" s="1"/>
    </row>
    <row r="244" spans="7:9" hidden="1">
      <c r="G244" s="1"/>
      <c r="H244" s="1"/>
      <c r="I244" s="1"/>
    </row>
    <row r="245" spans="7:9" hidden="1">
      <c r="G245" s="1"/>
      <c r="H245" s="1"/>
      <c r="I245" s="1"/>
    </row>
    <row r="246" spans="7:9" hidden="1">
      <c r="G246" s="1"/>
      <c r="H246" s="1"/>
      <c r="I246" s="1"/>
    </row>
    <row r="247" spans="7:9" hidden="1">
      <c r="G247" s="1"/>
      <c r="H247" s="1"/>
      <c r="I247" s="1"/>
    </row>
    <row r="248" spans="7:9" hidden="1">
      <c r="G248" s="1"/>
      <c r="H248" s="1"/>
      <c r="I248" s="1"/>
    </row>
    <row r="249" spans="7:9" hidden="1">
      <c r="G249" s="1"/>
      <c r="H249" s="1"/>
      <c r="I249" s="1"/>
    </row>
    <row r="250" spans="7:9" hidden="1">
      <c r="G250" s="1"/>
      <c r="H250" s="1"/>
      <c r="I250" s="1"/>
    </row>
    <row r="251" spans="7:9" hidden="1">
      <c r="G251" s="1"/>
      <c r="H251" s="1"/>
      <c r="I251" s="1"/>
    </row>
    <row r="252" spans="7:9" hidden="1">
      <c r="G252" s="1"/>
      <c r="H252" s="1"/>
      <c r="I252" s="1"/>
    </row>
    <row r="253" spans="7:9" hidden="1">
      <c r="G253" s="1"/>
      <c r="H253" s="1"/>
      <c r="I253" s="1"/>
    </row>
    <row r="254" spans="7:9" hidden="1">
      <c r="G254" s="1"/>
      <c r="H254" s="1"/>
      <c r="I254" s="1"/>
    </row>
    <row r="255" spans="7:9" hidden="1">
      <c r="G255" s="1"/>
      <c r="H255" s="1"/>
      <c r="I255" s="1"/>
    </row>
    <row r="256" spans="7:9" hidden="1">
      <c r="G256" s="1"/>
      <c r="H256" s="1"/>
      <c r="I256" s="1"/>
    </row>
    <row r="257" spans="7:9" hidden="1">
      <c r="G257" s="1"/>
      <c r="H257" s="1"/>
      <c r="I257" s="1"/>
    </row>
    <row r="258" spans="7:9" hidden="1">
      <c r="G258" s="1"/>
      <c r="H258" s="1"/>
      <c r="I258" s="1"/>
    </row>
    <row r="259" spans="7:9" hidden="1">
      <c r="G259" s="1"/>
      <c r="H259" s="1"/>
      <c r="I259" s="1"/>
    </row>
    <row r="260" spans="7:9" hidden="1">
      <c r="G260" s="1"/>
      <c r="H260" s="1"/>
      <c r="I260" s="1"/>
    </row>
    <row r="261" spans="7:9" hidden="1">
      <c r="G261" s="1"/>
      <c r="H261" s="1"/>
      <c r="I261" s="1"/>
    </row>
    <row r="262" spans="7:9" hidden="1">
      <c r="G262" s="1"/>
      <c r="H262" s="1"/>
      <c r="I262" s="1"/>
    </row>
    <row r="263" spans="7:9" hidden="1">
      <c r="G263" s="1"/>
      <c r="H263" s="1"/>
      <c r="I263" s="1"/>
    </row>
    <row r="264" spans="7:9" hidden="1">
      <c r="G264" s="1"/>
      <c r="H264" s="1"/>
      <c r="I264" s="1"/>
    </row>
    <row r="265" spans="7:9" hidden="1">
      <c r="G265" s="1"/>
      <c r="H265" s="1"/>
      <c r="I265" s="1"/>
    </row>
    <row r="266" spans="7:9" hidden="1">
      <c r="G266" s="1"/>
      <c r="H266" s="1"/>
      <c r="I266" s="1"/>
    </row>
    <row r="267" spans="7:9" hidden="1">
      <c r="G267" s="1"/>
      <c r="H267" s="1"/>
      <c r="I267" s="1"/>
    </row>
    <row r="268" spans="7:9" hidden="1">
      <c r="G268" s="1"/>
      <c r="H268" s="1"/>
      <c r="I268" s="1"/>
    </row>
    <row r="269" spans="7:9" hidden="1">
      <c r="G269" s="1"/>
      <c r="H269" s="1"/>
      <c r="I269" s="1"/>
    </row>
    <row r="270" spans="7:9" hidden="1">
      <c r="G270" s="1"/>
      <c r="H270" s="1"/>
      <c r="I270" s="1"/>
    </row>
    <row r="271" spans="7:9" hidden="1">
      <c r="G271" s="1"/>
      <c r="H271" s="1"/>
      <c r="I271" s="1"/>
    </row>
    <row r="272" spans="7:9" hidden="1">
      <c r="G272" s="1"/>
      <c r="H272" s="1"/>
      <c r="I272" s="1"/>
    </row>
    <row r="273" spans="7:9" hidden="1">
      <c r="G273" s="1"/>
      <c r="H273" s="1"/>
      <c r="I273" s="1"/>
    </row>
    <row r="274" spans="7:9" hidden="1">
      <c r="G274" s="1"/>
      <c r="H274" s="1"/>
      <c r="I274" s="1"/>
    </row>
    <row r="275" spans="7:9" hidden="1">
      <c r="G275" s="1"/>
      <c r="H275" s="1"/>
      <c r="I275" s="1"/>
    </row>
    <row r="276" spans="7:9" hidden="1">
      <c r="G276" s="1"/>
      <c r="H276" s="1"/>
      <c r="I276" s="1"/>
    </row>
    <row r="277" spans="7:9" hidden="1">
      <c r="G277" s="1"/>
      <c r="H277" s="1"/>
      <c r="I277" s="1"/>
    </row>
    <row r="278" spans="7:9" hidden="1">
      <c r="G278" s="1"/>
      <c r="H278" s="1"/>
      <c r="I278" s="1"/>
    </row>
    <row r="279" spans="7:9" hidden="1">
      <c r="G279" s="1"/>
      <c r="H279" s="1"/>
      <c r="I279" s="1"/>
    </row>
    <row r="280" spans="7:9" hidden="1">
      <c r="G280" s="1"/>
      <c r="H280" s="1"/>
      <c r="I280" s="1"/>
    </row>
    <row r="281" spans="7:9" hidden="1">
      <c r="G281" s="1"/>
      <c r="H281" s="1"/>
      <c r="I281" s="1"/>
    </row>
    <row r="282" spans="7:9" hidden="1">
      <c r="G282" s="1"/>
      <c r="H282" s="1"/>
      <c r="I282" s="1"/>
    </row>
    <row r="283" spans="7:9" hidden="1">
      <c r="G283" s="1"/>
      <c r="H283" s="1"/>
      <c r="I283" s="1"/>
    </row>
    <row r="284" spans="7:9" hidden="1">
      <c r="G284" s="1"/>
      <c r="H284" s="1"/>
      <c r="I284" s="1"/>
    </row>
    <row r="285" spans="7:9" hidden="1">
      <c r="G285" s="1"/>
      <c r="H285" s="1"/>
      <c r="I285" s="1"/>
    </row>
    <row r="286" spans="7:9" hidden="1">
      <c r="G286" s="1"/>
      <c r="H286" s="1"/>
      <c r="I286" s="1"/>
    </row>
    <row r="287" spans="7:9" hidden="1">
      <c r="G287" s="1"/>
      <c r="H287" s="1"/>
      <c r="I287" s="1"/>
    </row>
    <row r="288" spans="7:9" hidden="1">
      <c r="G288" s="1"/>
      <c r="H288" s="1"/>
      <c r="I288" s="1"/>
    </row>
    <row r="289" spans="7:9" hidden="1">
      <c r="G289" s="1"/>
      <c r="H289" s="1"/>
      <c r="I289" s="1"/>
    </row>
    <row r="290" spans="7:9" hidden="1">
      <c r="G290" s="1"/>
      <c r="H290" s="1"/>
      <c r="I290" s="1"/>
    </row>
    <row r="291" spans="7:9" hidden="1">
      <c r="G291" s="1"/>
      <c r="H291" s="1"/>
      <c r="I291" s="1"/>
    </row>
    <row r="292" spans="7:9" hidden="1">
      <c r="G292" s="1"/>
      <c r="H292" s="1"/>
      <c r="I292" s="1"/>
    </row>
    <row r="293" spans="7:9" hidden="1">
      <c r="G293" s="1"/>
      <c r="H293" s="1"/>
      <c r="I293" s="1"/>
    </row>
    <row r="294" spans="7:9" hidden="1">
      <c r="G294" s="1"/>
      <c r="H294" s="1"/>
      <c r="I294" s="1"/>
    </row>
    <row r="295" spans="7:9" hidden="1">
      <c r="G295" s="1"/>
      <c r="H295" s="1"/>
      <c r="I295" s="1"/>
    </row>
    <row r="296" spans="7:9" hidden="1">
      <c r="G296" s="1"/>
      <c r="H296" s="1"/>
      <c r="I296" s="1"/>
    </row>
    <row r="297" spans="7:9" hidden="1">
      <c r="G297" s="1"/>
      <c r="H297" s="1"/>
      <c r="I297" s="1"/>
    </row>
    <row r="298" spans="7:9" hidden="1">
      <c r="G298" s="1"/>
      <c r="H298" s="1"/>
      <c r="I298" s="1"/>
    </row>
    <row r="299" spans="7:9" hidden="1">
      <c r="G299" s="1"/>
      <c r="H299" s="1"/>
      <c r="I299" s="1"/>
    </row>
    <row r="300" spans="7:9" hidden="1">
      <c r="G300" s="1"/>
      <c r="H300" s="1"/>
      <c r="I300" s="1"/>
    </row>
    <row r="301" spans="7:9" hidden="1">
      <c r="G301" s="1"/>
      <c r="H301" s="1"/>
      <c r="I301" s="1"/>
    </row>
    <row r="302" spans="7:9" hidden="1">
      <c r="G302" s="1"/>
      <c r="H302" s="1"/>
      <c r="I302" s="1"/>
    </row>
    <row r="303" spans="7:9" hidden="1">
      <c r="G303" s="1"/>
      <c r="H303" s="1"/>
      <c r="I303" s="1"/>
    </row>
    <row r="304" spans="7:9" hidden="1">
      <c r="G304" s="1"/>
      <c r="H304" s="1"/>
      <c r="I304" s="1"/>
    </row>
    <row r="305" spans="7:9" hidden="1">
      <c r="G305" s="1"/>
      <c r="H305" s="1"/>
      <c r="I305" s="1"/>
    </row>
    <row r="306" spans="7:9" hidden="1">
      <c r="G306" s="1"/>
      <c r="H306" s="1"/>
      <c r="I306" s="1"/>
    </row>
    <row r="307" spans="7:9" hidden="1">
      <c r="G307" s="1"/>
      <c r="H307" s="1"/>
      <c r="I307" s="1"/>
    </row>
    <row r="308" spans="7:9" hidden="1">
      <c r="G308" s="1"/>
      <c r="H308" s="1"/>
      <c r="I308" s="1"/>
    </row>
    <row r="309" spans="7:9" hidden="1">
      <c r="G309" s="1"/>
      <c r="H309" s="1"/>
      <c r="I309" s="1"/>
    </row>
    <row r="310" spans="7:9" hidden="1">
      <c r="G310" s="1"/>
      <c r="H310" s="1"/>
      <c r="I310" s="1"/>
    </row>
    <row r="311" spans="7:9" hidden="1">
      <c r="G311" s="1"/>
      <c r="H311" s="1"/>
      <c r="I311" s="1"/>
    </row>
    <row r="312" spans="7:9" hidden="1">
      <c r="G312" s="1"/>
      <c r="H312" s="1"/>
      <c r="I312" s="1"/>
    </row>
    <row r="313" spans="7:9" hidden="1">
      <c r="G313" s="1"/>
      <c r="H313" s="1"/>
      <c r="I313" s="1"/>
    </row>
    <row r="314" spans="7:9" hidden="1">
      <c r="G314" s="1"/>
      <c r="H314" s="1"/>
      <c r="I314" s="1"/>
    </row>
    <row r="315" spans="7:9" hidden="1">
      <c r="G315" s="1"/>
      <c r="H315" s="1"/>
      <c r="I315" s="1"/>
    </row>
    <row r="316" spans="7:9" hidden="1">
      <c r="G316" s="1"/>
      <c r="H316" s="1"/>
      <c r="I316" s="1"/>
    </row>
    <row r="317" spans="7:9" hidden="1">
      <c r="G317" s="1"/>
      <c r="H317" s="1"/>
      <c r="I317" s="1"/>
    </row>
    <row r="318" spans="7:9" hidden="1">
      <c r="G318" s="1"/>
      <c r="H318" s="1"/>
      <c r="I318" s="1"/>
    </row>
    <row r="319" spans="7:9" hidden="1">
      <c r="G319" s="1"/>
      <c r="H319" s="1"/>
      <c r="I319" s="1"/>
    </row>
    <row r="320" spans="7:9" hidden="1">
      <c r="G320" s="1"/>
      <c r="H320" s="1"/>
      <c r="I320" s="1"/>
    </row>
    <row r="321" spans="7:9" hidden="1">
      <c r="G321" s="1"/>
      <c r="H321" s="1"/>
      <c r="I321" s="1"/>
    </row>
    <row r="322" spans="7:9" hidden="1">
      <c r="G322" s="1"/>
      <c r="H322" s="1"/>
      <c r="I322" s="1"/>
    </row>
    <row r="323" spans="7:9" hidden="1">
      <c r="G323" s="1"/>
      <c r="H323" s="1"/>
      <c r="I323" s="1"/>
    </row>
    <row r="324" spans="7:9" hidden="1">
      <c r="G324" s="1"/>
      <c r="H324" s="1"/>
      <c r="I324" s="1"/>
    </row>
    <row r="325" spans="7:9" hidden="1">
      <c r="G325" s="1"/>
      <c r="H325" s="1"/>
      <c r="I325" s="1"/>
    </row>
    <row r="326" spans="7:9" hidden="1">
      <c r="G326" s="1"/>
      <c r="H326" s="1"/>
      <c r="I326" s="1"/>
    </row>
    <row r="327" spans="7:9" hidden="1">
      <c r="G327" s="1"/>
      <c r="H327" s="1"/>
      <c r="I327" s="1"/>
    </row>
    <row r="328" spans="7:9" hidden="1">
      <c r="G328" s="1"/>
      <c r="H328" s="1"/>
      <c r="I328" s="1"/>
    </row>
    <row r="329" spans="7:9" hidden="1">
      <c r="G329" s="1"/>
      <c r="H329" s="1"/>
      <c r="I329" s="1"/>
    </row>
    <row r="330" spans="7:9" hidden="1">
      <c r="G330" s="1"/>
      <c r="H330" s="1"/>
      <c r="I330" s="1"/>
    </row>
    <row r="331" spans="7:9" hidden="1">
      <c r="G331" s="1"/>
      <c r="H331" s="1"/>
      <c r="I331" s="1"/>
    </row>
    <row r="332" spans="7:9" hidden="1">
      <c r="G332" s="1"/>
      <c r="H332" s="1"/>
      <c r="I332" s="1"/>
    </row>
    <row r="333" spans="7:9" hidden="1">
      <c r="G333" s="1"/>
      <c r="H333" s="1"/>
      <c r="I333" s="1"/>
    </row>
    <row r="334" spans="7:9" hidden="1">
      <c r="G334" s="1"/>
      <c r="H334" s="1"/>
      <c r="I334" s="1"/>
    </row>
    <row r="335" spans="7:9" hidden="1">
      <c r="G335" s="1"/>
      <c r="H335" s="1"/>
      <c r="I335" s="1"/>
    </row>
    <row r="336" spans="7:9" hidden="1">
      <c r="G336" s="1"/>
      <c r="H336" s="1"/>
      <c r="I336" s="1"/>
    </row>
    <row r="337" spans="7:9" hidden="1">
      <c r="G337" s="1"/>
      <c r="H337" s="1"/>
      <c r="I337" s="1"/>
    </row>
    <row r="338" spans="7:9" hidden="1">
      <c r="G338" s="1"/>
      <c r="H338" s="1"/>
      <c r="I338" s="1"/>
    </row>
    <row r="339" spans="7:9" hidden="1">
      <c r="G339" s="1"/>
      <c r="H339" s="1"/>
      <c r="I339" s="1"/>
    </row>
    <row r="340" spans="7:9" hidden="1">
      <c r="G340" s="1"/>
      <c r="H340" s="1"/>
      <c r="I340" s="1"/>
    </row>
    <row r="341" spans="7:9" hidden="1">
      <c r="G341" s="1"/>
      <c r="H341" s="1"/>
      <c r="I341" s="1"/>
    </row>
    <row r="342" spans="7:9" hidden="1">
      <c r="G342" s="1"/>
      <c r="H342" s="1"/>
      <c r="I342" s="1"/>
    </row>
    <row r="343" spans="7:9" hidden="1">
      <c r="G343" s="1"/>
      <c r="H343" s="1"/>
      <c r="I343" s="1"/>
    </row>
    <row r="344" spans="7:9" hidden="1">
      <c r="G344" s="1"/>
      <c r="H344" s="1"/>
      <c r="I344" s="1"/>
    </row>
    <row r="345" spans="7:9" hidden="1">
      <c r="G345" s="1"/>
      <c r="H345" s="1"/>
      <c r="I345" s="1"/>
    </row>
    <row r="346" spans="7:9" hidden="1">
      <c r="G346" s="1"/>
      <c r="H346" s="1"/>
      <c r="I346" s="1"/>
    </row>
    <row r="347" spans="7:9" hidden="1">
      <c r="G347" s="1"/>
      <c r="H347" s="1"/>
      <c r="I347" s="1"/>
    </row>
    <row r="348" spans="7:9" hidden="1">
      <c r="G348" s="1"/>
      <c r="H348" s="1"/>
      <c r="I348" s="1"/>
    </row>
    <row r="349" spans="7:9" hidden="1">
      <c r="G349" s="1"/>
      <c r="H349" s="1"/>
      <c r="I349" s="1"/>
    </row>
    <row r="350" spans="7:9" hidden="1">
      <c r="G350" s="1"/>
      <c r="H350" s="1"/>
      <c r="I350" s="1"/>
    </row>
    <row r="351" spans="7:9" hidden="1">
      <c r="G351" s="1"/>
      <c r="H351" s="1"/>
      <c r="I351" s="1"/>
    </row>
    <row r="352" spans="7:9" hidden="1">
      <c r="G352" s="1"/>
      <c r="H352" s="1"/>
      <c r="I352" s="1"/>
    </row>
    <row r="353" spans="7:9" hidden="1">
      <c r="G353" s="1"/>
      <c r="H353" s="1"/>
      <c r="I353" s="1"/>
    </row>
    <row r="354" spans="7:9" hidden="1">
      <c r="G354" s="1"/>
      <c r="H354" s="1"/>
      <c r="I354" s="1"/>
    </row>
    <row r="355" spans="7:9" hidden="1">
      <c r="G355" s="1"/>
      <c r="H355" s="1"/>
      <c r="I355" s="1"/>
    </row>
    <row r="356" spans="7:9" hidden="1">
      <c r="G356" s="1"/>
      <c r="H356" s="1"/>
      <c r="I356" s="1"/>
    </row>
    <row r="357" spans="7:9" hidden="1">
      <c r="G357" s="1"/>
      <c r="H357" s="1"/>
      <c r="I357" s="1"/>
    </row>
    <row r="358" spans="7:9" hidden="1">
      <c r="G358" s="1"/>
      <c r="H358" s="1"/>
      <c r="I358" s="1"/>
    </row>
    <row r="359" spans="7:9" hidden="1">
      <c r="G359" s="1"/>
      <c r="H359" s="1"/>
      <c r="I359" s="1"/>
    </row>
    <row r="360" spans="7:9" hidden="1">
      <c r="G360" s="1"/>
      <c r="H360" s="1"/>
      <c r="I360" s="1"/>
    </row>
    <row r="361" spans="7:9" hidden="1">
      <c r="G361" s="1"/>
      <c r="H361" s="1"/>
      <c r="I361" s="1"/>
    </row>
    <row r="362" spans="7:9" hidden="1">
      <c r="G362" s="1"/>
      <c r="H362" s="1"/>
      <c r="I362" s="1"/>
    </row>
    <row r="363" spans="7:9" hidden="1">
      <c r="G363" s="1"/>
      <c r="H363" s="1"/>
      <c r="I363" s="1"/>
    </row>
    <row r="364" spans="7:9" hidden="1">
      <c r="G364" s="1"/>
      <c r="H364" s="1"/>
      <c r="I364" s="1"/>
    </row>
    <row r="365" spans="7:9" hidden="1">
      <c r="G365" s="1"/>
      <c r="H365" s="1"/>
      <c r="I365" s="1"/>
    </row>
    <row r="366" spans="7:9" hidden="1">
      <c r="G366" s="1"/>
      <c r="H366" s="1"/>
      <c r="I366" s="1"/>
    </row>
    <row r="367" spans="7:9" hidden="1">
      <c r="G367" s="1"/>
      <c r="H367" s="1"/>
      <c r="I367" s="1"/>
    </row>
    <row r="368" spans="7:9" hidden="1">
      <c r="G368" s="1"/>
      <c r="H368" s="1"/>
      <c r="I368" s="1"/>
    </row>
    <row r="369" spans="7:9" hidden="1">
      <c r="G369" s="1"/>
      <c r="H369" s="1"/>
      <c r="I369" s="1"/>
    </row>
    <row r="370" spans="7:9" hidden="1">
      <c r="G370" s="1"/>
      <c r="H370" s="1"/>
      <c r="I370" s="1"/>
    </row>
    <row r="371" spans="7:9" hidden="1">
      <c r="G371" s="1"/>
      <c r="H371" s="1"/>
      <c r="I371" s="1"/>
    </row>
    <row r="372" spans="7:9" hidden="1">
      <c r="G372" s="1"/>
      <c r="H372" s="1"/>
      <c r="I372" s="1"/>
    </row>
    <row r="373" spans="7:9" hidden="1">
      <c r="G373" s="1"/>
      <c r="H373" s="1"/>
      <c r="I373" s="1"/>
    </row>
    <row r="374" spans="7:9" hidden="1">
      <c r="G374" s="1"/>
      <c r="H374" s="1"/>
      <c r="I374" s="1"/>
    </row>
    <row r="375" spans="7:9" hidden="1">
      <c r="G375" s="1"/>
      <c r="H375" s="1"/>
      <c r="I375" s="1"/>
    </row>
    <row r="376" spans="7:9" hidden="1">
      <c r="G376" s="1"/>
      <c r="H376" s="1"/>
      <c r="I376" s="1"/>
    </row>
    <row r="377" spans="7:9" hidden="1">
      <c r="G377" s="1"/>
      <c r="H377" s="1"/>
      <c r="I377" s="1"/>
    </row>
    <row r="378" spans="7:9" hidden="1">
      <c r="G378" s="1"/>
      <c r="H378" s="1"/>
      <c r="I378" s="1"/>
    </row>
    <row r="379" spans="7:9" hidden="1">
      <c r="G379" s="1"/>
      <c r="H379" s="1"/>
      <c r="I379" s="1"/>
    </row>
    <row r="380" spans="7:9" hidden="1">
      <c r="G380" s="1"/>
      <c r="H380" s="1"/>
      <c r="I380" s="1"/>
    </row>
    <row r="381" spans="7:9" hidden="1">
      <c r="G381" s="1"/>
      <c r="H381" s="1"/>
      <c r="I381" s="1"/>
    </row>
    <row r="382" spans="7:9" hidden="1">
      <c r="G382" s="1"/>
      <c r="H382" s="1"/>
      <c r="I382" s="1"/>
    </row>
    <row r="383" spans="7:9" hidden="1">
      <c r="G383" s="1"/>
      <c r="H383" s="1"/>
      <c r="I383" s="1"/>
    </row>
    <row r="384" spans="7:9" hidden="1">
      <c r="G384" s="1"/>
      <c r="H384" s="1"/>
      <c r="I384" s="1"/>
    </row>
    <row r="385" spans="7:9" hidden="1">
      <c r="G385" s="1"/>
      <c r="H385" s="1"/>
      <c r="I385" s="1"/>
    </row>
    <row r="386" spans="7:9" hidden="1">
      <c r="G386" s="1"/>
      <c r="H386" s="1"/>
      <c r="I386" s="1"/>
    </row>
    <row r="387" spans="7:9" hidden="1">
      <c r="G387" s="1"/>
      <c r="H387" s="1"/>
      <c r="I387" s="1"/>
    </row>
    <row r="388" spans="7:9" hidden="1">
      <c r="G388" s="1"/>
      <c r="H388" s="1"/>
      <c r="I388" s="1"/>
    </row>
    <row r="389" spans="7:9" hidden="1">
      <c r="G389" s="1"/>
      <c r="H389" s="1"/>
      <c r="I389" s="1"/>
    </row>
    <row r="390" spans="7:9" hidden="1">
      <c r="G390" s="1"/>
      <c r="H390" s="1"/>
      <c r="I390" s="1"/>
    </row>
    <row r="391" spans="7:9" hidden="1">
      <c r="G391" s="1"/>
      <c r="H391" s="1"/>
      <c r="I391" s="1"/>
    </row>
    <row r="392" spans="7:9" hidden="1">
      <c r="G392" s="1"/>
      <c r="H392" s="1"/>
      <c r="I392" s="1"/>
    </row>
    <row r="393" spans="7:9" hidden="1">
      <c r="G393" s="1"/>
      <c r="H393" s="1"/>
      <c r="I393" s="1"/>
    </row>
    <row r="394" spans="7:9" hidden="1">
      <c r="G394" s="1"/>
      <c r="H394" s="1"/>
      <c r="I394" s="1"/>
    </row>
    <row r="395" spans="7:9" hidden="1">
      <c r="G395" s="1"/>
      <c r="H395" s="1"/>
      <c r="I395" s="1"/>
    </row>
    <row r="396" spans="7:9" hidden="1">
      <c r="G396" s="1"/>
      <c r="H396" s="1"/>
      <c r="I396" s="1"/>
    </row>
    <row r="397" spans="7:9" hidden="1">
      <c r="G397" s="1"/>
      <c r="H397" s="1"/>
      <c r="I397" s="1"/>
    </row>
    <row r="398" spans="7:9" hidden="1">
      <c r="G398" s="1"/>
      <c r="H398" s="1"/>
      <c r="I398" s="1"/>
    </row>
    <row r="399" spans="7:9" hidden="1">
      <c r="G399" s="1"/>
      <c r="H399" s="1"/>
      <c r="I399" s="1"/>
    </row>
    <row r="400" spans="7:9" hidden="1">
      <c r="G400" s="1"/>
      <c r="H400" s="1"/>
      <c r="I400" s="1"/>
    </row>
    <row r="401" spans="7:9" hidden="1">
      <c r="G401" s="1"/>
      <c r="H401" s="1"/>
      <c r="I401" s="1"/>
    </row>
    <row r="402" spans="7:9" hidden="1">
      <c r="G402" s="1"/>
      <c r="H402" s="1"/>
      <c r="I402" s="1"/>
    </row>
    <row r="403" spans="7:9" hidden="1">
      <c r="G403" s="1"/>
      <c r="H403" s="1"/>
      <c r="I403" s="1"/>
    </row>
    <row r="404" spans="7:9" hidden="1">
      <c r="G404" s="1"/>
      <c r="H404" s="1"/>
      <c r="I404" s="1"/>
    </row>
    <row r="405" spans="7:9" hidden="1">
      <c r="G405" s="1"/>
      <c r="H405" s="1"/>
      <c r="I405" s="1"/>
    </row>
    <row r="406" spans="7:9" hidden="1">
      <c r="G406" s="1"/>
      <c r="H406" s="1"/>
      <c r="I406" s="1"/>
    </row>
    <row r="407" spans="7:9" hidden="1">
      <c r="G407" s="1"/>
      <c r="H407" s="1"/>
      <c r="I407" s="1"/>
    </row>
    <row r="408" spans="7:9" hidden="1">
      <c r="G408" s="1"/>
      <c r="H408" s="1"/>
      <c r="I408" s="1"/>
    </row>
    <row r="409" spans="7:9" hidden="1">
      <c r="G409" s="1"/>
      <c r="H409" s="1"/>
      <c r="I409" s="1"/>
    </row>
    <row r="410" spans="7:9" hidden="1">
      <c r="G410" s="1"/>
      <c r="H410" s="1"/>
      <c r="I410" s="1"/>
    </row>
    <row r="517"/>
    <row r="518"/>
    <row r="519"/>
    <row r="520"/>
    <row r="521"/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Stavebné úpravy objektov živočíšnej výroby - farma VÝCHODNÁ p.d. VÝCHODNÁ / PS 01.2  Ustajnenie dojníc</oddHeader>
    <oddFooter>&amp;RStrana &amp;P z &amp;N    &amp;L&amp;7Spracované systémom Systematic® Kalkulus,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70686-AFE5-41B9-B33D-51415F8D5D6E}">
  <dimension ref="A1:AA46"/>
  <sheetViews>
    <sheetView workbookViewId="0">
      <selection activeCell="B10" sqref="B10:J10"/>
    </sheetView>
  </sheetViews>
  <sheetFormatPr baseColWidth="10" defaultColWidth="0" defaultRowHeight="15" zeroHeight="1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640625" customWidth="1"/>
    <col min="28" max="16384" width="9.1640625" hidden="1"/>
  </cols>
  <sheetData>
    <row r="1" spans="1:23" ht="28" customHeight="1" thickBot="1">
      <c r="A1" s="25"/>
      <c r="B1" s="26"/>
      <c r="C1" s="26"/>
      <c r="D1" s="26"/>
      <c r="E1" s="26"/>
      <c r="F1" s="27" t="s">
        <v>123</v>
      </c>
      <c r="G1" s="26"/>
      <c r="H1" s="26"/>
      <c r="I1" s="26"/>
      <c r="J1" s="26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>
        <v>30.126000000000001</v>
      </c>
    </row>
    <row r="2" spans="1:23" ht="30" customHeight="1" thickTop="1">
      <c r="A2" s="28"/>
      <c r="B2" s="197" t="s">
        <v>118</v>
      </c>
      <c r="C2" s="198"/>
      <c r="D2" s="198"/>
      <c r="E2" s="198"/>
      <c r="F2" s="198"/>
      <c r="G2" s="198"/>
      <c r="H2" s="198"/>
      <c r="I2" s="198"/>
      <c r="J2" s="199"/>
      <c r="K2" s="29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3" ht="18" customHeight="1">
      <c r="A3" s="28"/>
      <c r="B3" s="38" t="s">
        <v>214</v>
      </c>
      <c r="C3" s="35"/>
      <c r="D3" s="31"/>
      <c r="E3" s="31"/>
      <c r="F3" s="31"/>
      <c r="G3" s="31"/>
      <c r="H3" s="31"/>
      <c r="I3" s="42" t="s">
        <v>124</v>
      </c>
      <c r="J3" s="48"/>
      <c r="K3" s="29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3" ht="18" customHeight="1">
      <c r="A4" s="28"/>
      <c r="B4" s="38"/>
      <c r="C4" s="35"/>
      <c r="D4" s="31"/>
      <c r="E4" s="31"/>
      <c r="F4" s="31"/>
      <c r="G4" s="31"/>
      <c r="H4" s="31"/>
      <c r="I4" s="42" t="s">
        <v>4</v>
      </c>
      <c r="J4" s="48"/>
      <c r="K4" s="29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18" customHeight="1" thickBot="1">
      <c r="A5" s="28"/>
      <c r="B5" s="38" t="s">
        <v>125</v>
      </c>
      <c r="C5" s="35"/>
      <c r="D5" s="31"/>
      <c r="E5" s="31"/>
      <c r="F5" s="31" t="s">
        <v>116</v>
      </c>
      <c r="G5" s="31"/>
      <c r="H5" s="31"/>
      <c r="I5" s="42" t="s">
        <v>126</v>
      </c>
      <c r="J5" s="48" t="s">
        <v>8</v>
      </c>
      <c r="K5" s="29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20" customHeight="1" thickTop="1">
      <c r="A6" s="28"/>
      <c r="B6" s="197" t="s">
        <v>0</v>
      </c>
      <c r="C6" s="198"/>
      <c r="D6" s="198"/>
      <c r="E6" s="198"/>
      <c r="F6" s="198"/>
      <c r="G6" s="198"/>
      <c r="H6" s="198"/>
      <c r="I6" s="198"/>
      <c r="J6" s="199"/>
      <c r="K6" s="29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3" ht="18" customHeight="1">
      <c r="A7" s="28"/>
      <c r="B7" s="52" t="s">
        <v>127</v>
      </c>
      <c r="C7" s="53"/>
      <c r="D7" s="54"/>
      <c r="E7" s="54"/>
      <c r="F7" s="54"/>
      <c r="G7" s="54" t="s">
        <v>128</v>
      </c>
      <c r="H7" s="54"/>
      <c r="I7" s="55"/>
      <c r="J7" s="56"/>
      <c r="K7" s="29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3" ht="25" customHeight="1">
      <c r="A8" s="28"/>
      <c r="B8" s="200" t="s">
        <v>3</v>
      </c>
      <c r="C8" s="201"/>
      <c r="D8" s="201"/>
      <c r="E8" s="201"/>
      <c r="F8" s="201"/>
      <c r="G8" s="201"/>
      <c r="H8" s="201"/>
      <c r="I8" s="201"/>
      <c r="J8" s="202"/>
      <c r="K8" s="2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3" ht="18" customHeight="1">
      <c r="A9" s="28"/>
      <c r="B9" s="38" t="s">
        <v>127</v>
      </c>
      <c r="C9" s="35"/>
      <c r="D9" s="31"/>
      <c r="E9" s="31"/>
      <c r="F9" s="31"/>
      <c r="G9" s="31" t="s">
        <v>128</v>
      </c>
      <c r="H9" s="31"/>
      <c r="I9" s="42"/>
      <c r="J9" s="48"/>
      <c r="K9" s="2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3" ht="20" customHeight="1">
      <c r="A10" s="28"/>
      <c r="B10" s="200" t="s">
        <v>5</v>
      </c>
      <c r="C10" s="201"/>
      <c r="D10" s="201"/>
      <c r="E10" s="201"/>
      <c r="F10" s="201"/>
      <c r="G10" s="201"/>
      <c r="H10" s="201"/>
      <c r="I10" s="201"/>
      <c r="J10" s="202"/>
      <c r="K10" s="29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3" ht="18" customHeight="1" thickBot="1">
      <c r="A11" s="28"/>
      <c r="B11" s="38" t="s">
        <v>127</v>
      </c>
      <c r="C11" s="35"/>
      <c r="D11" s="31"/>
      <c r="E11" s="31"/>
      <c r="F11" s="31"/>
      <c r="G11" s="31" t="s">
        <v>128</v>
      </c>
      <c r="H11" s="31"/>
      <c r="I11" s="42"/>
      <c r="J11" s="48"/>
      <c r="K11" s="29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3" ht="18" customHeight="1" thickTop="1">
      <c r="A12" s="28"/>
      <c r="B12" s="57"/>
      <c r="C12" s="58"/>
      <c r="D12" s="59"/>
      <c r="E12" s="59"/>
      <c r="F12" s="59"/>
      <c r="G12" s="59"/>
      <c r="H12" s="59"/>
      <c r="I12" s="60"/>
      <c r="J12" s="61"/>
      <c r="K12" s="2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3" ht="18" customHeight="1" thickBot="1">
      <c r="A13" s="28"/>
      <c r="B13" s="52"/>
      <c r="C13" s="53"/>
      <c r="D13" s="54"/>
      <c r="E13" s="54"/>
      <c r="F13" s="54"/>
      <c r="G13" s="54"/>
      <c r="H13" s="54"/>
      <c r="I13" s="55"/>
      <c r="J13" s="56"/>
      <c r="K13" s="2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3" ht="18" customHeight="1" thickTop="1">
      <c r="A14" s="28"/>
      <c r="B14" s="62" t="s">
        <v>129</v>
      </c>
      <c r="C14" s="86" t="s">
        <v>130</v>
      </c>
      <c r="D14" s="87" t="s">
        <v>17</v>
      </c>
      <c r="E14" s="88" t="s">
        <v>18</v>
      </c>
      <c r="F14" s="86" t="s">
        <v>131</v>
      </c>
      <c r="G14" s="62" t="s">
        <v>132</v>
      </c>
      <c r="H14" s="58"/>
      <c r="I14" s="60"/>
      <c r="J14" s="61"/>
      <c r="K14" s="2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3" ht="18" customHeight="1">
      <c r="A15" s="28"/>
      <c r="B15" s="94">
        <v>1</v>
      </c>
      <c r="C15" s="95" t="s">
        <v>133</v>
      </c>
      <c r="D15" s="96">
        <f>'Rekap 42963'!B15</f>
        <v>0</v>
      </c>
      <c r="E15" s="97">
        <f>'Rekap 42963'!C15</f>
        <v>0</v>
      </c>
      <c r="F15" s="106">
        <f>'Rekap 42963'!D15</f>
        <v>0</v>
      </c>
      <c r="G15" s="110" t="s">
        <v>134</v>
      </c>
      <c r="H15" s="66" t="s">
        <v>135</v>
      </c>
      <c r="I15" s="44"/>
      <c r="J15" s="49">
        <v>0</v>
      </c>
      <c r="K15" s="29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3" ht="18" customHeight="1">
      <c r="A16" s="28"/>
      <c r="B16" s="89">
        <v>2</v>
      </c>
      <c r="C16" s="90" t="s">
        <v>136</v>
      </c>
      <c r="D16" s="91">
        <f>'Rekap 42963'!B26</f>
        <v>0</v>
      </c>
      <c r="E16" s="92">
        <f>'Rekap 42963'!C26</f>
        <v>0</v>
      </c>
      <c r="F16" s="107">
        <f>'Rekap 42963'!D26</f>
        <v>0</v>
      </c>
      <c r="G16" s="110" t="s">
        <v>137</v>
      </c>
      <c r="H16" s="75"/>
      <c r="I16" s="84"/>
      <c r="J16" s="119"/>
      <c r="K16" s="29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6" ht="18" customHeight="1">
      <c r="A17" s="28"/>
      <c r="B17" s="65">
        <v>3</v>
      </c>
      <c r="C17" s="12" t="s">
        <v>138</v>
      </c>
      <c r="D17" s="72"/>
      <c r="E17" s="71"/>
      <c r="F17" s="11"/>
      <c r="G17" s="110" t="s">
        <v>139</v>
      </c>
      <c r="H17" s="75" t="s">
        <v>140</v>
      </c>
      <c r="I17" s="84"/>
      <c r="J17" s="119">
        <f>'SO 02 Stavebné úpravy odc42963'!Z123</f>
        <v>0</v>
      </c>
      <c r="K17" s="29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6" ht="18" customHeight="1">
      <c r="A18" s="28"/>
      <c r="B18" s="63">
        <v>4</v>
      </c>
      <c r="C18" s="68" t="s">
        <v>141</v>
      </c>
      <c r="D18" s="73"/>
      <c r="E18" s="20"/>
      <c r="F18" s="75"/>
      <c r="G18" s="110" t="s">
        <v>142</v>
      </c>
      <c r="H18" s="75" t="s">
        <v>143</v>
      </c>
      <c r="I18" s="84"/>
      <c r="J18" s="119"/>
      <c r="K18" s="29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6" ht="18" customHeight="1">
      <c r="A19" s="28"/>
      <c r="B19" s="63">
        <v>5</v>
      </c>
      <c r="C19" s="68" t="s">
        <v>144</v>
      </c>
      <c r="D19" s="73"/>
      <c r="E19" s="20"/>
      <c r="F19" s="75"/>
      <c r="G19" s="110" t="s">
        <v>145</v>
      </c>
      <c r="H19" s="75"/>
      <c r="I19" s="84"/>
      <c r="J19" s="119"/>
      <c r="K19" s="29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6" ht="18" customHeight="1" thickBot="1">
      <c r="A20" s="28"/>
      <c r="B20" s="63">
        <v>6</v>
      </c>
      <c r="C20" s="69" t="s">
        <v>120</v>
      </c>
      <c r="D20" s="74"/>
      <c r="E20" s="100"/>
      <c r="F20" s="108">
        <f>SUM(F15:F19)</f>
        <v>0</v>
      </c>
      <c r="G20" s="110" t="s">
        <v>146</v>
      </c>
      <c r="H20" s="75" t="s">
        <v>120</v>
      </c>
      <c r="I20" s="123"/>
      <c r="J20" s="99">
        <f>SUM(J15:J19)</f>
        <v>0</v>
      </c>
      <c r="K20" s="2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6" ht="18" customHeight="1" thickTop="1">
      <c r="A21" s="28"/>
      <c r="B21" s="64" t="s">
        <v>147</v>
      </c>
      <c r="C21" s="67" t="s">
        <v>148</v>
      </c>
      <c r="D21" s="70"/>
      <c r="E21" s="34"/>
      <c r="F21" s="98"/>
      <c r="G21" s="111" t="s">
        <v>149</v>
      </c>
      <c r="H21" s="77" t="s">
        <v>148</v>
      </c>
      <c r="I21" s="44"/>
      <c r="J21" s="124"/>
      <c r="K21" s="29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6" ht="18" customHeight="1">
      <c r="A22" s="28"/>
      <c r="B22" s="65">
        <v>11</v>
      </c>
      <c r="C22" s="53" t="s">
        <v>150</v>
      </c>
      <c r="D22" s="44"/>
      <c r="E22" s="84" t="s">
        <v>151</v>
      </c>
      <c r="F22" s="11">
        <f>((F15*U22*0)+(F16*V22*0)+(F17*W22*0))/100</f>
        <v>0</v>
      </c>
      <c r="G22" s="112" t="s">
        <v>152</v>
      </c>
      <c r="H22" s="11" t="s">
        <v>153</v>
      </c>
      <c r="I22" s="84" t="s">
        <v>151</v>
      </c>
      <c r="J22" s="118">
        <f>((F15*X22*0)+(F16*Y22*0)+(F17*Z22*0))/100</f>
        <v>0</v>
      </c>
      <c r="K22" s="29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14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28"/>
      <c r="B23" s="63">
        <v>12</v>
      </c>
      <c r="C23" s="35" t="s">
        <v>154</v>
      </c>
      <c r="D23" s="43"/>
      <c r="E23" s="84" t="s">
        <v>155</v>
      </c>
      <c r="F23" s="75">
        <f>((F15*U23*0)+(F16*V23*0)+(F17*W23*0))/100</f>
        <v>0</v>
      </c>
      <c r="G23" s="110" t="s">
        <v>156</v>
      </c>
      <c r="H23" s="75" t="s">
        <v>157</v>
      </c>
      <c r="I23" s="84" t="s">
        <v>151</v>
      </c>
      <c r="J23" s="119">
        <f>((F15*X23*0)+(F16*Y23*0)+(F17*Z23*0))/100</f>
        <v>0</v>
      </c>
      <c r="K23" s="29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14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28"/>
      <c r="B24" s="63">
        <v>13</v>
      </c>
      <c r="C24" s="35" t="s">
        <v>158</v>
      </c>
      <c r="D24" s="43"/>
      <c r="E24" s="84" t="s">
        <v>151</v>
      </c>
      <c r="F24" s="75">
        <f>((F15*U24*0)+(F16*V24*0)+(F17*W24*0))/100</f>
        <v>0</v>
      </c>
      <c r="G24" s="110" t="s">
        <v>159</v>
      </c>
      <c r="H24" s="75" t="s">
        <v>160</v>
      </c>
      <c r="I24" s="84" t="s">
        <v>155</v>
      </c>
      <c r="J24" s="119">
        <f>((F15*X24*0)+(F16*Y24*0)+(F17*Z24*0))/100</f>
        <v>0</v>
      </c>
      <c r="K24" s="29"/>
      <c r="L24" s="14"/>
      <c r="M24" s="14"/>
      <c r="N24" s="14"/>
      <c r="O24" s="14"/>
      <c r="P24" s="14"/>
      <c r="Q24" s="14"/>
      <c r="R24" s="14"/>
      <c r="S24" s="14"/>
      <c r="T24" s="14"/>
      <c r="U24" s="14">
        <v>1</v>
      </c>
      <c r="V24" s="1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28"/>
      <c r="B25" s="63">
        <v>14</v>
      </c>
      <c r="C25" s="35"/>
      <c r="D25" s="43"/>
      <c r="E25" s="84"/>
      <c r="F25" s="75"/>
      <c r="G25" s="110" t="s">
        <v>161</v>
      </c>
      <c r="H25" s="75"/>
      <c r="I25" s="84"/>
      <c r="J25" s="119"/>
      <c r="K25" s="29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6" ht="18" customHeight="1" thickBot="1">
      <c r="A26" s="28"/>
      <c r="B26" s="63">
        <v>15</v>
      </c>
      <c r="C26" s="35"/>
      <c r="D26" s="43"/>
      <c r="E26" s="43"/>
      <c r="F26" s="109"/>
      <c r="G26" s="110" t="s">
        <v>162</v>
      </c>
      <c r="H26" s="75" t="s">
        <v>120</v>
      </c>
      <c r="I26" s="123"/>
      <c r="J26" s="99">
        <f>SUM(J22:J25)+SUM(F22:F25)</f>
        <v>0</v>
      </c>
      <c r="K26" s="2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6" ht="18" customHeight="1" thickTop="1">
      <c r="A27" s="28"/>
      <c r="B27" s="101"/>
      <c r="C27" s="126" t="s">
        <v>163</v>
      </c>
      <c r="D27" s="132"/>
      <c r="E27" s="129"/>
      <c r="F27" s="76"/>
      <c r="G27" s="113" t="s">
        <v>164</v>
      </c>
      <c r="H27" s="105" t="s">
        <v>165</v>
      </c>
      <c r="I27" s="44"/>
      <c r="J27" s="49"/>
      <c r="K27" s="2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6" ht="18" customHeight="1">
      <c r="A28" s="28"/>
      <c r="B28" s="41"/>
      <c r="C28" s="127"/>
      <c r="D28" s="133"/>
      <c r="E28" s="130"/>
      <c r="F28" s="33"/>
      <c r="G28" s="114" t="s">
        <v>166</v>
      </c>
      <c r="H28" s="107" t="s">
        <v>167</v>
      </c>
      <c r="I28" s="120"/>
      <c r="J28" s="93">
        <f>F20+J20+F26+J26</f>
        <v>0</v>
      </c>
      <c r="K28" s="29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6" ht="18" customHeight="1">
      <c r="A29" s="28"/>
      <c r="B29" s="78"/>
      <c r="C29" s="128"/>
      <c r="D29" s="134"/>
      <c r="E29" s="130"/>
      <c r="F29" s="33"/>
      <c r="G29" s="112" t="s">
        <v>168</v>
      </c>
      <c r="H29" s="11" t="s">
        <v>169</v>
      </c>
      <c r="I29" s="121">
        <f>J28-SUM('SO 02 Stavebné úpravy odc42963'!K9:'SO 02 Stavebné úpravy odc42963'!K122)</f>
        <v>0</v>
      </c>
      <c r="J29" s="118">
        <f>ROUND(((ROUND(I29,2)*23)*1/100),2)</f>
        <v>0</v>
      </c>
      <c r="K29" s="29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6" ht="18" customHeight="1">
      <c r="A30" s="28"/>
      <c r="B30" s="38"/>
      <c r="C30" s="68"/>
      <c r="D30" s="84"/>
      <c r="E30" s="130"/>
      <c r="F30" s="33"/>
      <c r="G30" s="110" t="s">
        <v>170</v>
      </c>
      <c r="H30" s="75" t="s">
        <v>171</v>
      </c>
      <c r="I30" s="84">
        <f>SUM('SO 02 Stavebné úpravy odc42963'!K9:'SO 02 Stavebné úpravy odc42963'!K122)</f>
        <v>0</v>
      </c>
      <c r="J30" s="119">
        <f>ROUND(((ROUND(I30,2)*0)/100),2)</f>
        <v>0</v>
      </c>
      <c r="K30" s="29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6" ht="18" customHeight="1">
      <c r="A31" s="28"/>
      <c r="B31" s="39"/>
      <c r="C31" s="135"/>
      <c r="D31" s="85"/>
      <c r="E31" s="130"/>
      <c r="F31" s="33"/>
      <c r="G31" s="114" t="s">
        <v>172</v>
      </c>
      <c r="H31" s="107" t="s">
        <v>173</v>
      </c>
      <c r="I31" s="45"/>
      <c r="J31" s="125">
        <f>SUM(J28:J30)</f>
        <v>0</v>
      </c>
      <c r="K31" s="29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6" ht="18" customHeight="1" thickBot="1">
      <c r="A32" s="28"/>
      <c r="B32" s="52"/>
      <c r="C32" s="12"/>
      <c r="D32" s="122"/>
      <c r="E32" s="131"/>
      <c r="F32" s="115"/>
      <c r="G32" s="112" t="s">
        <v>174</v>
      </c>
      <c r="H32" s="11"/>
      <c r="I32" s="122"/>
      <c r="J32" s="118"/>
      <c r="K32" s="29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8" customHeight="1" thickTop="1">
      <c r="A33" s="28"/>
      <c r="B33" s="101"/>
      <c r="C33" s="102"/>
      <c r="D33" s="32" t="s">
        <v>175</v>
      </c>
      <c r="E33" s="103"/>
      <c r="F33" s="104"/>
      <c r="G33" s="116" t="s">
        <v>176</v>
      </c>
      <c r="H33" s="103" t="s">
        <v>177</v>
      </c>
      <c r="I33" s="76"/>
      <c r="J33" s="117"/>
      <c r="K33" s="29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ht="18" customHeight="1">
      <c r="A34" s="28"/>
      <c r="B34" s="40"/>
      <c r="C34" s="36"/>
      <c r="D34" s="30"/>
      <c r="E34" s="30"/>
      <c r="F34" s="30"/>
      <c r="G34" s="30"/>
      <c r="H34" s="30"/>
      <c r="I34" s="46"/>
      <c r="J34" s="50"/>
      <c r="K34" s="29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ht="18" customHeight="1">
      <c r="A35" s="28"/>
      <c r="B35" s="41"/>
      <c r="C35" s="37"/>
      <c r="D35" s="13"/>
      <c r="E35" s="13"/>
      <c r="F35" s="13"/>
      <c r="G35" s="13"/>
      <c r="H35" s="13"/>
      <c r="I35" s="47"/>
      <c r="J35" s="51"/>
      <c r="K35" s="29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18" customHeight="1">
      <c r="A36" s="28"/>
      <c r="B36" s="41"/>
      <c r="C36" s="37"/>
      <c r="D36" s="13"/>
      <c r="E36" s="13"/>
      <c r="F36" s="13"/>
      <c r="G36" s="13"/>
      <c r="H36" s="13"/>
      <c r="I36" s="47"/>
      <c r="J36" s="51"/>
      <c r="K36" s="2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t="18" customHeight="1">
      <c r="A37" s="28"/>
      <c r="B37" s="41"/>
      <c r="C37" s="37"/>
      <c r="D37" s="13"/>
      <c r="E37" s="13"/>
      <c r="F37" s="13"/>
      <c r="G37" s="13"/>
      <c r="H37" s="13"/>
      <c r="I37" s="47"/>
      <c r="J37" s="51"/>
      <c r="K37" s="29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18" customHeight="1">
      <c r="A38" s="28"/>
      <c r="B38" s="41"/>
      <c r="C38" s="37"/>
      <c r="D38" s="13"/>
      <c r="E38" s="13"/>
      <c r="F38" s="13"/>
      <c r="G38" s="13"/>
      <c r="H38" s="13"/>
      <c r="I38" s="47"/>
      <c r="J38" s="51"/>
      <c r="K38" s="29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ht="18" customHeight="1">
      <c r="A39" s="28"/>
      <c r="B39" s="41"/>
      <c r="C39" s="37"/>
      <c r="D39" s="13"/>
      <c r="E39" s="13"/>
      <c r="F39" s="13"/>
      <c r="G39" s="13"/>
      <c r="H39" s="13"/>
      <c r="I39" s="47"/>
      <c r="J39" s="51"/>
      <c r="K39" s="29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ht="18" customHeight="1" thickBot="1">
      <c r="A40" s="28"/>
      <c r="B40" s="78"/>
      <c r="C40" s="79"/>
      <c r="D40" s="80"/>
      <c r="E40" s="80"/>
      <c r="F40" s="80"/>
      <c r="G40" s="80"/>
      <c r="H40" s="80"/>
      <c r="I40" s="81"/>
      <c r="J40" s="82"/>
      <c r="K40" s="29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ht="16" thickTop="1">
      <c r="A41" s="28"/>
      <c r="B41" s="83"/>
      <c r="C41" s="83"/>
      <c r="D41" s="83"/>
      <c r="E41" s="83"/>
      <c r="F41" s="83"/>
      <c r="G41" s="83"/>
      <c r="H41" s="83"/>
      <c r="I41" s="83"/>
      <c r="J41" s="83"/>
      <c r="K41" s="29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/>
    <row r="43" spans="1:22"/>
    <row r="44" spans="1:22"/>
    <row r="45" spans="1:22"/>
    <row r="46" spans="1:22"/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7F91D-D13C-4D88-A3AB-8958D58ECD19}">
  <dimension ref="A1:Z62"/>
  <sheetViews>
    <sheetView workbookViewId="0">
      <selection activeCell="A3" sqref="A3:D3"/>
    </sheetView>
  </sheetViews>
  <sheetFormatPr baseColWidth="10" defaultColWidth="0" defaultRowHeight="15" zeroHeight="1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640625" hidden="1" customWidth="1"/>
    <col min="10" max="26" width="0" hidden="1" customWidth="1"/>
    <col min="27" max="16384" width="9.1640625" hidden="1"/>
  </cols>
  <sheetData>
    <row r="1" spans="1:23" ht="20" customHeight="1">
      <c r="A1" s="204" t="s">
        <v>0</v>
      </c>
      <c r="B1" s="205"/>
      <c r="C1" s="205"/>
      <c r="D1" s="206"/>
      <c r="E1" s="4" t="s">
        <v>116</v>
      </c>
      <c r="F1" s="4"/>
      <c r="G1" s="2"/>
      <c r="H1" s="2"/>
      <c r="I1" s="2"/>
      <c r="J1" s="2"/>
      <c r="K1" s="2"/>
      <c r="L1" s="2"/>
      <c r="W1">
        <v>30.126000000000001</v>
      </c>
    </row>
    <row r="2" spans="1:23" ht="35" customHeight="1">
      <c r="A2" s="204" t="s">
        <v>3</v>
      </c>
      <c r="B2" s="205"/>
      <c r="C2" s="205"/>
      <c r="D2" s="206"/>
      <c r="E2" s="4" t="s">
        <v>4</v>
      </c>
      <c r="F2" s="4"/>
      <c r="G2" s="2"/>
      <c r="H2" s="2"/>
      <c r="I2" s="2"/>
      <c r="J2" s="2"/>
      <c r="K2" s="2"/>
      <c r="L2" s="2"/>
    </row>
    <row r="3" spans="1:23" ht="22.5" customHeight="1">
      <c r="A3" s="204" t="s">
        <v>5</v>
      </c>
      <c r="B3" s="205"/>
      <c r="C3" s="205"/>
      <c r="D3" s="206"/>
      <c r="E3" s="4" t="s">
        <v>117</v>
      </c>
      <c r="F3" s="4"/>
      <c r="G3" s="2"/>
      <c r="H3" s="2"/>
      <c r="I3" s="2"/>
      <c r="J3" s="2"/>
      <c r="K3" s="2"/>
      <c r="L3" s="2"/>
    </row>
    <row r="4" spans="1:23">
      <c r="A4" s="2" t="s">
        <v>118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>
      <c r="A5" s="2" t="s">
        <v>214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3">
      <c r="A8" s="173" t="s">
        <v>10</v>
      </c>
      <c r="B8" s="173"/>
      <c r="C8" s="173"/>
      <c r="D8" s="173"/>
      <c r="E8" s="173"/>
      <c r="F8" s="173"/>
      <c r="G8" s="2"/>
      <c r="H8" s="2"/>
      <c r="I8" s="2"/>
      <c r="J8" s="2"/>
      <c r="K8" s="2"/>
      <c r="L8" s="2"/>
    </row>
    <row r="9" spans="1:23">
      <c r="A9" s="174" t="s">
        <v>119</v>
      </c>
      <c r="B9" s="174" t="s">
        <v>17</v>
      </c>
      <c r="C9" s="174" t="s">
        <v>18</v>
      </c>
      <c r="D9" s="174" t="s">
        <v>120</v>
      </c>
      <c r="E9" s="174" t="s">
        <v>121</v>
      </c>
      <c r="F9" s="174" t="s">
        <v>122</v>
      </c>
      <c r="G9" s="172"/>
      <c r="H9" s="137"/>
      <c r="I9" s="137"/>
      <c r="J9" s="137"/>
      <c r="K9" s="137"/>
      <c r="L9" s="137"/>
    </row>
    <row r="10" spans="1:23">
      <c r="A10" s="175" t="s">
        <v>23</v>
      </c>
      <c r="B10" s="176"/>
      <c r="C10" s="177"/>
      <c r="D10" s="177"/>
      <c r="E10" s="178"/>
      <c r="F10" s="178"/>
      <c r="G10" s="95"/>
      <c r="H10" s="95"/>
      <c r="I10" s="95"/>
      <c r="J10" s="95"/>
      <c r="K10" s="95"/>
      <c r="L10" s="95"/>
    </row>
    <row r="11" spans="1:23">
      <c r="A11" s="179" t="s">
        <v>216</v>
      </c>
      <c r="B11" s="177">
        <f>'SO 02 Stavebné úpravy odc42963'!L20</f>
        <v>0</v>
      </c>
      <c r="C11" s="177">
        <f>'SO 02 Stavebné úpravy odc42963'!M20</f>
        <v>0</v>
      </c>
      <c r="D11" s="177">
        <f>'SO 02 Stavebné úpravy odc42963'!I20</f>
        <v>0</v>
      </c>
      <c r="E11" s="178">
        <f>'SO 02 Stavebné úpravy odc42963'!S20</f>
        <v>21.86</v>
      </c>
      <c r="F11" s="178">
        <f>'SO 02 Stavebné úpravy odc42963'!V20</f>
        <v>0</v>
      </c>
      <c r="G11" s="12"/>
      <c r="H11" s="12"/>
      <c r="I11" s="12"/>
      <c r="J11" s="12"/>
      <c r="K11" s="12"/>
      <c r="L11" s="12"/>
    </row>
    <row r="12" spans="1:23">
      <c r="A12" s="179" t="s">
        <v>236</v>
      </c>
      <c r="B12" s="177">
        <f>'SO 02 Stavebné úpravy odc42963'!L31</f>
        <v>0</v>
      </c>
      <c r="C12" s="177">
        <f>'SO 02 Stavebné úpravy odc42963'!M31</f>
        <v>0</v>
      </c>
      <c r="D12" s="177">
        <f>'SO 02 Stavebné úpravy odc42963'!I31</f>
        <v>0</v>
      </c>
      <c r="E12" s="178">
        <f>'SO 02 Stavebné úpravy odc42963'!S31</f>
        <v>14.03</v>
      </c>
      <c r="F12" s="178">
        <f>'SO 02 Stavebné úpravy odc42963'!V31</f>
        <v>0</v>
      </c>
      <c r="G12" s="12"/>
      <c r="H12" s="12"/>
      <c r="I12" s="12"/>
      <c r="J12" s="12"/>
      <c r="K12" s="12"/>
      <c r="L12" s="12"/>
    </row>
    <row r="13" spans="1:23">
      <c r="A13" s="179" t="s">
        <v>47</v>
      </c>
      <c r="B13" s="177">
        <f>'SO 02 Stavebné úpravy odc42963'!L46</f>
        <v>0</v>
      </c>
      <c r="C13" s="177">
        <f>'SO 02 Stavebné úpravy odc42963'!M46</f>
        <v>0</v>
      </c>
      <c r="D13" s="177">
        <f>'SO 02 Stavebné úpravy odc42963'!I46</f>
        <v>0</v>
      </c>
      <c r="E13" s="178">
        <f>'SO 02 Stavebné úpravy odc42963'!S46</f>
        <v>0</v>
      </c>
      <c r="F13" s="178">
        <f>'SO 02 Stavebné úpravy odc42963'!V46</f>
        <v>10.37</v>
      </c>
      <c r="G13" s="12"/>
      <c r="H13" s="12"/>
      <c r="I13" s="12"/>
      <c r="J13" s="12"/>
      <c r="K13" s="12"/>
      <c r="L13" s="12"/>
    </row>
    <row r="14" spans="1:23">
      <c r="A14" s="179" t="s">
        <v>74</v>
      </c>
      <c r="B14" s="177">
        <f>'SO 02 Stavebné úpravy odc42963'!L50</f>
        <v>0</v>
      </c>
      <c r="C14" s="177">
        <f>'SO 02 Stavebné úpravy odc42963'!M50</f>
        <v>0</v>
      </c>
      <c r="D14" s="177">
        <f>'SO 02 Stavebné úpravy odc42963'!I50</f>
        <v>0</v>
      </c>
      <c r="E14" s="178">
        <f>'SO 02 Stavebné úpravy odc42963'!S50</f>
        <v>0</v>
      </c>
      <c r="F14" s="178">
        <f>'SO 02 Stavebné úpravy odc42963'!V50</f>
        <v>0</v>
      </c>
      <c r="G14" s="12"/>
      <c r="H14" s="12"/>
      <c r="I14" s="12"/>
      <c r="J14" s="12"/>
      <c r="K14" s="12"/>
      <c r="L14" s="12"/>
    </row>
    <row r="15" spans="1:23">
      <c r="A15" s="175" t="s">
        <v>23</v>
      </c>
      <c r="B15" s="176">
        <f>'SO 02 Stavebné úpravy odc42963'!L52</f>
        <v>0</v>
      </c>
      <c r="C15" s="176">
        <f>'SO 02 Stavebné úpravy odc42963'!M52</f>
        <v>0</v>
      </c>
      <c r="D15" s="176">
        <f>'SO 02 Stavebné úpravy odc42963'!I52</f>
        <v>0</v>
      </c>
      <c r="E15" s="180">
        <f>'SO 02 Stavebné úpravy odc42963'!S52</f>
        <v>35.89</v>
      </c>
      <c r="F15" s="180">
        <f>'SO 02 Stavebné úpravy odc42963'!V52</f>
        <v>10.37</v>
      </c>
      <c r="G15" s="140"/>
      <c r="H15" s="140"/>
      <c r="I15" s="140"/>
      <c r="J15" s="140"/>
      <c r="K15" s="140"/>
      <c r="L15" s="140"/>
    </row>
    <row r="16" spans="1:23">
      <c r="A16" s="179"/>
      <c r="B16" s="177"/>
      <c r="C16" s="177"/>
      <c r="D16" s="177"/>
      <c r="E16" s="178"/>
      <c r="F16" s="178"/>
      <c r="G16" s="12"/>
      <c r="H16" s="12"/>
      <c r="I16" s="12"/>
      <c r="J16" s="12"/>
      <c r="K16" s="12"/>
      <c r="L16" s="12"/>
    </row>
    <row r="17" spans="1:12">
      <c r="A17" s="175" t="s">
        <v>78</v>
      </c>
      <c r="B17" s="176"/>
      <c r="C17" s="177"/>
      <c r="D17" s="177"/>
      <c r="E17" s="178"/>
      <c r="F17" s="178"/>
      <c r="G17" s="12"/>
      <c r="H17" s="12"/>
      <c r="I17" s="12"/>
      <c r="J17" s="12"/>
      <c r="K17" s="12"/>
      <c r="L17" s="12"/>
    </row>
    <row r="18" spans="1:12">
      <c r="A18" s="179" t="s">
        <v>268</v>
      </c>
      <c r="B18" s="177">
        <f>'SO 02 Stavebné úpravy odc42963'!L57</f>
        <v>0</v>
      </c>
      <c r="C18" s="177">
        <f>'SO 02 Stavebné úpravy odc42963'!M57</f>
        <v>0</v>
      </c>
      <c r="D18" s="177">
        <f>'SO 02 Stavebné úpravy odc42963'!I57</f>
        <v>0</v>
      </c>
      <c r="E18" s="178">
        <f>'SO 02 Stavebné úpravy odc42963'!S57</f>
        <v>0</v>
      </c>
      <c r="F18" s="178">
        <f>'SO 02 Stavebné úpravy odc42963'!V57</f>
        <v>0</v>
      </c>
      <c r="G18" s="12"/>
      <c r="H18" s="12"/>
      <c r="I18" s="12"/>
      <c r="J18" s="12"/>
      <c r="K18" s="12"/>
      <c r="L18" s="12"/>
    </row>
    <row r="19" spans="1:12">
      <c r="A19" s="179" t="s">
        <v>86</v>
      </c>
      <c r="B19" s="177">
        <f>'SO 02 Stavebné úpravy odc42963'!L66</f>
        <v>0</v>
      </c>
      <c r="C19" s="177">
        <f>'SO 02 Stavebné úpravy odc42963'!M66</f>
        <v>0</v>
      </c>
      <c r="D19" s="177">
        <f>'SO 02 Stavebné úpravy odc42963'!I66</f>
        <v>0</v>
      </c>
      <c r="E19" s="178">
        <f>'SO 02 Stavebné úpravy odc42963'!S66</f>
        <v>1.62</v>
      </c>
      <c r="F19" s="178">
        <f>'SO 02 Stavebné úpravy odc42963'!V66</f>
        <v>4.5599999999999996</v>
      </c>
      <c r="G19" s="12"/>
      <c r="H19" s="12"/>
      <c r="I19" s="12"/>
      <c r="J19" s="12"/>
      <c r="K19" s="12"/>
      <c r="L19" s="12"/>
    </row>
    <row r="20" spans="1:12">
      <c r="A20" s="179" t="s">
        <v>283</v>
      </c>
      <c r="B20" s="177">
        <f>'SO 02 Stavebné úpravy odc42963'!L82</f>
        <v>0</v>
      </c>
      <c r="C20" s="177">
        <f>'SO 02 Stavebné úpravy odc42963'!M82</f>
        <v>0</v>
      </c>
      <c r="D20" s="177">
        <f>'SO 02 Stavebné úpravy odc42963'!I82</f>
        <v>0</v>
      </c>
      <c r="E20" s="178">
        <f>'SO 02 Stavebné úpravy odc42963'!S82</f>
        <v>2.4700000000000002</v>
      </c>
      <c r="F20" s="178">
        <f>'SO 02 Stavebné úpravy odc42963'!V82</f>
        <v>0</v>
      </c>
      <c r="G20" s="12"/>
      <c r="H20" s="12"/>
      <c r="I20" s="12"/>
      <c r="J20" s="12"/>
      <c r="K20" s="12"/>
      <c r="L20" s="12"/>
    </row>
    <row r="21" spans="1:12">
      <c r="A21" s="179" t="s">
        <v>314</v>
      </c>
      <c r="B21" s="177">
        <f>'SO 02 Stavebné úpravy odc42963'!L88</f>
        <v>0</v>
      </c>
      <c r="C21" s="177">
        <f>'SO 02 Stavebné úpravy odc42963'!M88</f>
        <v>0</v>
      </c>
      <c r="D21" s="177">
        <f>'SO 02 Stavebné úpravy odc42963'!I88</f>
        <v>0</v>
      </c>
      <c r="E21" s="178">
        <f>'SO 02 Stavebné úpravy odc42963'!S88</f>
        <v>0</v>
      </c>
      <c r="F21" s="178">
        <f>'SO 02 Stavebné úpravy odc42963'!V88</f>
        <v>31.95</v>
      </c>
      <c r="G21" s="12"/>
      <c r="H21" s="12"/>
      <c r="I21" s="12"/>
      <c r="J21" s="12"/>
      <c r="K21" s="12"/>
      <c r="L21" s="12"/>
    </row>
    <row r="22" spans="1:12">
      <c r="A22" s="179" t="s">
        <v>323</v>
      </c>
      <c r="B22" s="177">
        <f>'SO 02 Stavebné úpravy odc42963'!L92</f>
        <v>0</v>
      </c>
      <c r="C22" s="177">
        <f>'SO 02 Stavebné úpravy odc42963'!M92</f>
        <v>0</v>
      </c>
      <c r="D22" s="177">
        <f>'SO 02 Stavebné úpravy odc42963'!I92</f>
        <v>0</v>
      </c>
      <c r="E22" s="178">
        <f>'SO 02 Stavebné úpravy odc42963'!S92</f>
        <v>0</v>
      </c>
      <c r="F22" s="178">
        <f>'SO 02 Stavebné úpravy odc42963'!V92</f>
        <v>0</v>
      </c>
      <c r="G22" s="12"/>
      <c r="H22" s="12"/>
      <c r="I22" s="12"/>
      <c r="J22" s="12"/>
      <c r="K22" s="12"/>
      <c r="L22" s="12"/>
    </row>
    <row r="23" spans="1:12">
      <c r="A23" s="179" t="s">
        <v>100</v>
      </c>
      <c r="B23" s="177">
        <f>'SO 02 Stavebné úpravy odc42963'!L109</f>
        <v>0</v>
      </c>
      <c r="C23" s="177">
        <f>'SO 02 Stavebné úpravy odc42963'!M109</f>
        <v>0</v>
      </c>
      <c r="D23" s="177">
        <f>'SO 02 Stavebné úpravy odc42963'!I109</f>
        <v>0</v>
      </c>
      <c r="E23" s="178">
        <f>'SO 02 Stavebné úpravy odc42963'!S109</f>
        <v>1.1499999999999999</v>
      </c>
      <c r="F23" s="178">
        <f>'SO 02 Stavebné úpravy odc42963'!V109</f>
        <v>2.84</v>
      </c>
      <c r="G23" s="12"/>
      <c r="H23" s="12"/>
      <c r="I23" s="12"/>
      <c r="J23" s="12"/>
      <c r="K23" s="12"/>
      <c r="L23" s="12"/>
    </row>
    <row r="24" spans="1:12">
      <c r="A24" s="179" t="s">
        <v>357</v>
      </c>
      <c r="B24" s="177">
        <f>'SO 02 Stavebné úpravy odc42963'!L114</f>
        <v>0</v>
      </c>
      <c r="C24" s="177">
        <f>'SO 02 Stavebné úpravy odc42963'!M114</f>
        <v>0</v>
      </c>
      <c r="D24" s="177">
        <f>'SO 02 Stavebné úpravy odc42963'!I114</f>
        <v>0</v>
      </c>
      <c r="E24" s="178">
        <f>'SO 02 Stavebné úpravy odc42963'!S114</f>
        <v>0.11</v>
      </c>
      <c r="F24" s="178">
        <f>'SO 02 Stavebné úpravy odc42963'!V114</f>
        <v>0</v>
      </c>
      <c r="G24" s="12"/>
      <c r="H24" s="12"/>
      <c r="I24" s="12"/>
      <c r="J24" s="12"/>
      <c r="K24" s="12"/>
      <c r="L24" s="12"/>
    </row>
    <row r="25" spans="1:12">
      <c r="A25" s="179" t="s">
        <v>364</v>
      </c>
      <c r="B25" s="177">
        <f>'SO 02 Stavebné úpravy odc42963'!L119</f>
        <v>0</v>
      </c>
      <c r="C25" s="177">
        <f>'SO 02 Stavebné úpravy odc42963'!M119</f>
        <v>0</v>
      </c>
      <c r="D25" s="177">
        <f>'SO 02 Stavebné úpravy odc42963'!I119</f>
        <v>0</v>
      </c>
      <c r="E25" s="178">
        <f>'SO 02 Stavebné úpravy odc42963'!S119</f>
        <v>0.43</v>
      </c>
      <c r="F25" s="178">
        <f>'SO 02 Stavebné úpravy odc42963'!V119</f>
        <v>0</v>
      </c>
      <c r="G25" s="12"/>
      <c r="H25" s="12"/>
      <c r="I25" s="12"/>
      <c r="J25" s="12"/>
      <c r="K25" s="12"/>
      <c r="L25" s="12"/>
    </row>
    <row r="26" spans="1:12">
      <c r="A26" s="175" t="s">
        <v>78</v>
      </c>
      <c r="B26" s="176">
        <f>'SO 02 Stavebné úpravy odc42963'!L121</f>
        <v>0</v>
      </c>
      <c r="C26" s="176">
        <f>'SO 02 Stavebné úpravy odc42963'!M121</f>
        <v>0</v>
      </c>
      <c r="D26" s="176">
        <f>'SO 02 Stavebné úpravy odc42963'!I121</f>
        <v>0</v>
      </c>
      <c r="E26" s="180">
        <f>'SO 02 Stavebné úpravy odc42963'!S121</f>
        <v>5.78</v>
      </c>
      <c r="F26" s="180">
        <f>'SO 02 Stavebné úpravy odc42963'!V121</f>
        <v>39.35</v>
      </c>
      <c r="G26" s="140"/>
      <c r="H26" s="140"/>
      <c r="I26" s="140"/>
      <c r="J26" s="140"/>
      <c r="K26" s="140"/>
      <c r="L26" s="140"/>
    </row>
    <row r="27" spans="1:12">
      <c r="A27" s="179"/>
      <c r="B27" s="177"/>
      <c r="C27" s="177"/>
      <c r="D27" s="177"/>
      <c r="E27" s="178"/>
      <c r="F27" s="178"/>
      <c r="G27" s="12"/>
      <c r="H27" s="12"/>
      <c r="I27" s="12"/>
      <c r="J27" s="12"/>
      <c r="K27" s="12"/>
      <c r="L27" s="12"/>
    </row>
    <row r="28" spans="1:12">
      <c r="A28" s="175" t="s">
        <v>115</v>
      </c>
      <c r="B28" s="176">
        <f>'SO 02 Stavebné úpravy odc42963'!L123</f>
        <v>0</v>
      </c>
      <c r="C28" s="176">
        <f>'SO 02 Stavebné úpravy odc42963'!M123</f>
        <v>0</v>
      </c>
      <c r="D28" s="176">
        <f>'SO 02 Stavebné úpravy odc42963'!I123</f>
        <v>0</v>
      </c>
      <c r="E28" s="180">
        <f>'SO 02 Stavebné úpravy odc42963'!S123</f>
        <v>41.67</v>
      </c>
      <c r="F28" s="180">
        <f>'SO 02 Stavebné úpravy odc42963'!V123</f>
        <v>49.72</v>
      </c>
      <c r="G28" s="140"/>
      <c r="H28" s="140"/>
      <c r="I28" s="140"/>
      <c r="J28" s="140"/>
      <c r="K28" s="140"/>
      <c r="L28" s="140"/>
    </row>
    <row r="29" spans="1:12">
      <c r="A29" s="181"/>
      <c r="B29" s="182"/>
      <c r="C29" s="182"/>
      <c r="D29" s="182"/>
      <c r="E29" s="183"/>
      <c r="F29" s="183"/>
    </row>
    <row r="30" spans="1:12">
      <c r="B30" s="1"/>
      <c r="C30" s="1"/>
      <c r="D30" s="1"/>
      <c r="E30" s="136"/>
      <c r="F30" s="136"/>
    </row>
    <row r="31" spans="1:12">
      <c r="B31" s="1"/>
      <c r="C31" s="1"/>
      <c r="D31" s="1"/>
      <c r="E31" s="136"/>
      <c r="F31" s="136"/>
    </row>
    <row r="32" spans="1:12">
      <c r="B32" s="1"/>
      <c r="C32" s="1"/>
      <c r="D32" s="1"/>
      <c r="E32" s="136"/>
      <c r="F32" s="136"/>
    </row>
    <row r="33" spans="2:6">
      <c r="B33" s="1"/>
      <c r="C33" s="1"/>
      <c r="D33" s="1"/>
      <c r="E33" s="136"/>
      <c r="F33" s="136"/>
    </row>
    <row r="34" spans="2:6">
      <c r="B34" s="1"/>
      <c r="C34" s="1"/>
      <c r="D34" s="1"/>
      <c r="E34" s="136"/>
      <c r="F34" s="136"/>
    </row>
    <row r="35" spans="2:6">
      <c r="B35" s="1"/>
      <c r="C35" s="1"/>
      <c r="D35" s="1"/>
      <c r="E35" s="136"/>
      <c r="F35" s="136"/>
    </row>
    <row r="36" spans="2:6">
      <c r="B36" s="1"/>
      <c r="C36" s="1"/>
      <c r="D36" s="1"/>
      <c r="E36" s="136"/>
      <c r="F36" s="136"/>
    </row>
    <row r="37" spans="2:6">
      <c r="B37" s="1"/>
      <c r="C37" s="1"/>
      <c r="D37" s="1"/>
      <c r="E37" s="136"/>
      <c r="F37" s="136"/>
    </row>
    <row r="38" spans="2:6">
      <c r="B38" s="1"/>
      <c r="C38" s="1"/>
      <c r="D38" s="1"/>
      <c r="E38" s="136"/>
      <c r="F38" s="136"/>
    </row>
    <row r="39" spans="2:6">
      <c r="B39" s="1"/>
      <c r="C39" s="1"/>
      <c r="D39" s="1"/>
      <c r="E39" s="136"/>
      <c r="F39" s="136"/>
    </row>
    <row r="40" spans="2:6">
      <c r="B40" s="1"/>
      <c r="C40" s="1"/>
      <c r="D40" s="1"/>
      <c r="E40" s="136"/>
      <c r="F40" s="136"/>
    </row>
    <row r="41" spans="2:6">
      <c r="B41" s="1"/>
      <c r="C41" s="1"/>
      <c r="D41" s="1"/>
      <c r="E41" s="136"/>
      <c r="F41" s="136"/>
    </row>
    <row r="42" spans="2:6">
      <c r="B42" s="1"/>
      <c r="C42" s="1"/>
      <c r="D42" s="1"/>
      <c r="E42" s="136"/>
      <c r="F42" s="136"/>
    </row>
    <row r="43" spans="2:6">
      <c r="B43" s="1"/>
      <c r="C43" s="1"/>
      <c r="D43" s="1"/>
      <c r="E43" s="136"/>
      <c r="F43" s="136"/>
    </row>
    <row r="44" spans="2:6">
      <c r="B44" s="1"/>
      <c r="C44" s="1"/>
      <c r="D44" s="1"/>
      <c r="E44" s="136"/>
      <c r="F44" s="136"/>
    </row>
    <row r="45" spans="2:6">
      <c r="B45" s="1"/>
      <c r="C45" s="1"/>
      <c r="D45" s="1"/>
      <c r="E45" s="136"/>
      <c r="F45" s="136"/>
    </row>
    <row r="46" spans="2:6">
      <c r="B46" s="1"/>
      <c r="C46" s="1"/>
      <c r="D46" s="1"/>
      <c r="E46" s="136"/>
      <c r="F46" s="136"/>
    </row>
    <row r="47" spans="2:6">
      <c r="B47" s="1"/>
      <c r="C47" s="1"/>
      <c r="D47" s="1"/>
      <c r="E47" s="136"/>
      <c r="F47" s="136"/>
    </row>
    <row r="48" spans="2:6">
      <c r="B48" s="1"/>
      <c r="C48" s="1"/>
      <c r="D48" s="1"/>
      <c r="E48" s="136"/>
      <c r="F48" s="136"/>
    </row>
    <row r="49" spans="2:6">
      <c r="B49" s="1"/>
      <c r="C49" s="1"/>
      <c r="D49" s="1"/>
      <c r="E49" s="136"/>
      <c r="F49" s="136"/>
    </row>
    <row r="50" spans="2:6">
      <c r="B50" s="1"/>
      <c r="C50" s="1"/>
      <c r="D50" s="1"/>
      <c r="E50" s="136"/>
      <c r="F50" s="136"/>
    </row>
    <row r="51" spans="2:6">
      <c r="B51" s="1"/>
      <c r="C51" s="1"/>
      <c r="D51" s="1"/>
      <c r="E51" s="136"/>
      <c r="F51" s="136"/>
    </row>
    <row r="52" spans="2:6">
      <c r="B52" s="1"/>
      <c r="C52" s="1"/>
      <c r="D52" s="1"/>
      <c r="E52" s="136"/>
      <c r="F52" s="136"/>
    </row>
    <row r="53" spans="2:6">
      <c r="B53" s="1"/>
      <c r="C53" s="1"/>
      <c r="D53" s="1"/>
      <c r="E53" s="136"/>
      <c r="F53" s="136"/>
    </row>
    <row r="54" spans="2:6">
      <c r="B54" s="1"/>
      <c r="C54" s="1"/>
      <c r="D54" s="1"/>
      <c r="E54" s="136"/>
      <c r="F54" s="136"/>
    </row>
    <row r="55" spans="2:6">
      <c r="B55" s="1"/>
      <c r="C55" s="1"/>
      <c r="D55" s="1"/>
      <c r="E55" s="136"/>
      <c r="F55" s="136"/>
    </row>
    <row r="56" spans="2:6">
      <c r="B56" s="1"/>
      <c r="C56" s="1"/>
      <c r="D56" s="1"/>
      <c r="E56" s="136"/>
      <c r="F56" s="136"/>
    </row>
    <row r="57" spans="2:6">
      <c r="B57" s="1"/>
      <c r="C57" s="1"/>
      <c r="D57" s="1"/>
      <c r="E57" s="136"/>
      <c r="F57" s="136"/>
    </row>
    <row r="58" spans="2:6"/>
    <row r="59" spans="2:6"/>
    <row r="60" spans="2:6"/>
    <row r="61" spans="2:6"/>
    <row r="62" spans="2:6"/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2453-12FF-4ECD-AC60-E4E71CEB574D}">
  <dimension ref="A1:AA627"/>
  <sheetViews>
    <sheetView workbookViewId="0">
      <pane ySplit="8" topLeftCell="A109" activePane="bottomLeft" state="frozen"/>
      <selection pane="bottomLeft" activeCell="C3" sqref="C3:H3"/>
    </sheetView>
  </sheetViews>
  <sheetFormatPr baseColWidth="10" defaultColWidth="0" defaultRowHeight="15" zeroHeight="1"/>
  <cols>
    <col min="1" max="1" width="4.6640625" customWidth="1"/>
    <col min="2" max="2" width="0" hidden="1" customWidth="1"/>
    <col min="3" max="3" width="13.6640625" customWidth="1"/>
    <col min="4" max="4" width="43.6640625" customWidth="1"/>
    <col min="5" max="5" width="3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9.6640625" customWidth="1"/>
    <col min="20" max="21" width="0" hidden="1" customWidth="1"/>
    <col min="22" max="22" width="7.6640625" customWidth="1"/>
    <col min="23" max="26" width="0" hidden="1" customWidth="1"/>
    <col min="27" max="27" width="9.1640625" customWidth="1"/>
    <col min="28" max="16384" width="9.1640625" hidden="1"/>
  </cols>
  <sheetData>
    <row r="1" spans="1:26" ht="20" customHeight="1">
      <c r="A1" s="142"/>
      <c r="B1" s="142"/>
      <c r="C1" s="203" t="s">
        <v>0</v>
      </c>
      <c r="D1" s="207"/>
      <c r="E1" s="207"/>
      <c r="F1" s="207"/>
      <c r="G1" s="207"/>
      <c r="H1" s="207"/>
      <c r="I1" s="4" t="s">
        <v>1</v>
      </c>
      <c r="J1" s="142"/>
      <c r="K1" s="13"/>
      <c r="L1" s="13"/>
      <c r="M1" s="13"/>
      <c r="N1" s="13"/>
      <c r="O1" s="13"/>
      <c r="P1" s="2" t="s">
        <v>2</v>
      </c>
      <c r="Q1" s="13"/>
      <c r="R1" s="13"/>
      <c r="S1" s="13"/>
      <c r="T1" s="13"/>
      <c r="U1" s="13"/>
      <c r="V1" s="13"/>
      <c r="W1" s="12">
        <v>30.126000000000001</v>
      </c>
      <c r="X1" s="12"/>
      <c r="Y1" s="12"/>
      <c r="Z1" s="12"/>
    </row>
    <row r="2" spans="1:26" ht="20" customHeight="1">
      <c r="A2" s="142"/>
      <c r="B2" s="142"/>
      <c r="C2" s="203" t="s">
        <v>3</v>
      </c>
      <c r="D2" s="207"/>
      <c r="E2" s="207"/>
      <c r="F2" s="207"/>
      <c r="G2" s="207"/>
      <c r="H2" s="207"/>
      <c r="I2" s="4" t="s">
        <v>4</v>
      </c>
      <c r="J2" s="142"/>
      <c r="K2" s="13"/>
      <c r="L2" s="13"/>
      <c r="M2" s="13"/>
      <c r="N2" s="13"/>
      <c r="O2" s="13"/>
      <c r="P2" s="2"/>
      <c r="Q2" s="13"/>
      <c r="R2" s="13"/>
      <c r="S2" s="13"/>
      <c r="T2" s="13"/>
      <c r="U2" s="13"/>
      <c r="V2" s="13"/>
      <c r="W2" s="12"/>
      <c r="X2" s="12"/>
      <c r="Y2" s="12"/>
      <c r="Z2" s="12"/>
    </row>
    <row r="3" spans="1:26" ht="20" customHeight="1">
      <c r="A3" s="142"/>
      <c r="B3" s="142"/>
      <c r="C3" s="203" t="s">
        <v>5</v>
      </c>
      <c r="D3" s="207"/>
      <c r="E3" s="207"/>
      <c r="F3" s="207"/>
      <c r="G3" s="207"/>
      <c r="H3" s="207"/>
      <c r="I3" s="4"/>
      <c r="J3" s="142"/>
      <c r="K3" s="13"/>
      <c r="L3" s="13"/>
      <c r="M3" s="13"/>
      <c r="N3" s="13"/>
      <c r="O3" s="13"/>
      <c r="P3" s="2"/>
      <c r="Q3" s="13"/>
      <c r="R3" s="13"/>
      <c r="S3" s="13"/>
      <c r="T3" s="13"/>
      <c r="U3" s="13"/>
      <c r="V3" s="13"/>
      <c r="W3" s="12"/>
      <c r="X3" s="12"/>
      <c r="Y3" s="12"/>
      <c r="Z3" s="12"/>
    </row>
    <row r="4" spans="1:26">
      <c r="A4" s="13"/>
      <c r="B4" s="13"/>
      <c r="C4" s="2" t="s">
        <v>6</v>
      </c>
      <c r="D4" s="13"/>
      <c r="E4" s="13"/>
      <c r="F4" s="13"/>
      <c r="G4" s="13"/>
      <c r="H4" s="13"/>
      <c r="I4" s="13" t="s">
        <v>7</v>
      </c>
      <c r="J4" s="13"/>
      <c r="K4" s="13"/>
      <c r="L4" s="13"/>
      <c r="M4" s="13"/>
      <c r="N4" s="13"/>
      <c r="O4" s="13"/>
      <c r="P4" s="13" t="s">
        <v>8</v>
      </c>
      <c r="Q4" s="13"/>
      <c r="R4" s="13"/>
      <c r="S4" s="13"/>
      <c r="T4" s="13"/>
      <c r="U4" s="13"/>
      <c r="V4" s="13"/>
      <c r="W4" s="12"/>
      <c r="X4" s="12"/>
      <c r="Y4" s="12"/>
      <c r="Z4" s="12"/>
    </row>
    <row r="5" spans="1:26">
      <c r="A5" s="13"/>
      <c r="B5" s="13"/>
      <c r="C5" s="2" t="s">
        <v>214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2"/>
      <c r="X5" s="12"/>
      <c r="Y5" s="12"/>
      <c r="Z5" s="12"/>
    </row>
    <row r="6" spans="1:26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2"/>
      <c r="X6" s="12"/>
      <c r="Y6" s="12"/>
      <c r="Z6" s="12"/>
    </row>
    <row r="7" spans="1:26">
      <c r="A7" s="13"/>
      <c r="B7" s="13"/>
      <c r="C7" s="2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2"/>
      <c r="X7" s="12"/>
      <c r="Y7" s="12"/>
      <c r="Z7" s="12"/>
    </row>
    <row r="8" spans="1:26">
      <c r="A8" s="164" t="s">
        <v>11</v>
      </c>
      <c r="B8" s="164" t="s">
        <v>12</v>
      </c>
      <c r="C8" s="164" t="s">
        <v>13</v>
      </c>
      <c r="D8" s="164" t="s">
        <v>14</v>
      </c>
      <c r="E8" s="164" t="s">
        <v>15</v>
      </c>
      <c r="F8" s="164" t="s">
        <v>16</v>
      </c>
      <c r="G8" s="164" t="s">
        <v>17</v>
      </c>
      <c r="H8" s="164" t="s">
        <v>18</v>
      </c>
      <c r="I8" s="164" t="s">
        <v>19</v>
      </c>
      <c r="J8" s="164"/>
      <c r="K8" s="164"/>
      <c r="L8" s="164"/>
      <c r="M8" s="164"/>
      <c r="N8" s="164"/>
      <c r="O8" s="164"/>
      <c r="P8" s="164" t="s">
        <v>20</v>
      </c>
      <c r="Q8" s="164"/>
      <c r="R8" s="165"/>
      <c r="S8" s="164" t="s">
        <v>21</v>
      </c>
      <c r="T8" s="165"/>
      <c r="U8" s="165"/>
      <c r="V8" s="164" t="s">
        <v>22</v>
      </c>
      <c r="W8" s="154"/>
      <c r="X8" s="154"/>
      <c r="Y8" s="154"/>
      <c r="Z8" s="154"/>
    </row>
    <row r="9" spans="1:26">
      <c r="A9" s="143"/>
      <c r="B9" s="95"/>
      <c r="C9" s="166"/>
      <c r="D9" s="138" t="s">
        <v>23</v>
      </c>
      <c r="E9" s="138"/>
      <c r="F9" s="144"/>
      <c r="G9" s="139"/>
      <c r="H9" s="139"/>
      <c r="I9" s="139"/>
      <c r="J9" s="139"/>
      <c r="K9" s="138"/>
      <c r="L9" s="138"/>
      <c r="M9" s="138"/>
      <c r="N9" s="138"/>
      <c r="O9" s="138"/>
      <c r="P9" s="144"/>
      <c r="Q9" s="144"/>
      <c r="R9" s="145"/>
      <c r="S9" s="144"/>
      <c r="T9" s="145"/>
      <c r="U9" s="145"/>
      <c r="V9" s="144"/>
      <c r="W9" s="12"/>
      <c r="X9" s="12"/>
      <c r="Y9" s="11"/>
      <c r="Z9" s="12"/>
    </row>
    <row r="10" spans="1:26">
      <c r="A10" s="146"/>
      <c r="B10" s="12"/>
      <c r="C10" s="147" t="s">
        <v>215</v>
      </c>
      <c r="D10" s="148" t="s">
        <v>216</v>
      </c>
      <c r="E10" s="12"/>
      <c r="F10" s="149"/>
      <c r="G10" s="11"/>
      <c r="H10" s="11"/>
      <c r="I10" s="11"/>
      <c r="J10" s="11"/>
      <c r="K10" s="12"/>
      <c r="L10" s="12"/>
      <c r="M10" s="12"/>
      <c r="N10" s="12"/>
      <c r="O10" s="12"/>
      <c r="P10" s="149"/>
      <c r="Q10" s="149"/>
      <c r="R10" s="149"/>
      <c r="S10" s="149"/>
      <c r="T10" s="149"/>
      <c r="U10" s="149"/>
      <c r="V10" s="149"/>
      <c r="W10" s="12"/>
      <c r="X10" s="12"/>
      <c r="Y10" s="11"/>
      <c r="Z10" s="12"/>
    </row>
    <row r="11" spans="1:26" ht="25" customHeight="1">
      <c r="A11" s="150">
        <v>1</v>
      </c>
      <c r="B11" s="151" t="s">
        <v>26</v>
      </c>
      <c r="C11" s="167" t="s">
        <v>217</v>
      </c>
      <c r="D11" s="151" t="s">
        <v>218</v>
      </c>
      <c r="E11" s="151" t="s">
        <v>29</v>
      </c>
      <c r="F11" s="152">
        <v>6.3620000000000001</v>
      </c>
      <c r="G11" s="153"/>
      <c r="H11" s="153"/>
      <c r="I11" s="153"/>
      <c r="J11" s="153">
        <f t="shared" ref="J11:J19" si="0">ROUND(F11*(N11),2)</f>
        <v>830.24</v>
      </c>
      <c r="K11" s="11">
        <f t="shared" ref="K11:K19" si="1">ROUND(F11*(O11),2)</f>
        <v>0</v>
      </c>
      <c r="L11" s="11">
        <f t="shared" ref="L11:L19" si="2">ROUND(F11*(G11),2)</f>
        <v>0</v>
      </c>
      <c r="M11" s="11">
        <f t="shared" ref="M11:M19" si="3">ROUND(F11*(H11),2)</f>
        <v>0</v>
      </c>
      <c r="N11" s="12">
        <v>130.5</v>
      </c>
      <c r="O11" s="12"/>
      <c r="P11" s="149">
        <v>2.2121499999999998</v>
      </c>
      <c r="Q11" s="149"/>
      <c r="R11" s="149">
        <v>2.2121499999999998</v>
      </c>
      <c r="S11" s="149">
        <f t="shared" ref="S11:S19" si="4">ROUND(F11*(P11),3)</f>
        <v>14.074</v>
      </c>
      <c r="T11" s="149"/>
      <c r="U11" s="149"/>
      <c r="V11" s="149">
        <f t="shared" ref="V11:V19" si="5">ROUND(F11*(X11),3)</f>
        <v>0</v>
      </c>
      <c r="W11" s="12"/>
      <c r="X11" s="12">
        <v>0</v>
      </c>
      <c r="Y11" s="11"/>
      <c r="Z11" s="12">
        <v>0</v>
      </c>
    </row>
    <row r="12" spans="1:26" ht="25" customHeight="1">
      <c r="A12" s="150">
        <v>2</v>
      </c>
      <c r="B12" s="151" t="s">
        <v>26</v>
      </c>
      <c r="C12" s="167" t="s">
        <v>219</v>
      </c>
      <c r="D12" s="151" t="s">
        <v>220</v>
      </c>
      <c r="E12" s="151" t="s">
        <v>37</v>
      </c>
      <c r="F12" s="152">
        <v>29.55</v>
      </c>
      <c r="G12" s="153"/>
      <c r="H12" s="153"/>
      <c r="I12" s="153"/>
      <c r="J12" s="153">
        <f t="shared" si="0"/>
        <v>502.65</v>
      </c>
      <c r="K12" s="11">
        <f t="shared" si="1"/>
        <v>0</v>
      </c>
      <c r="L12" s="11">
        <f t="shared" si="2"/>
        <v>0</v>
      </c>
      <c r="M12" s="11">
        <f t="shared" si="3"/>
        <v>0</v>
      </c>
      <c r="N12" s="12">
        <v>17.010000000000002</v>
      </c>
      <c r="O12" s="12"/>
      <c r="P12" s="149">
        <v>3.3400000000000001E-3</v>
      </c>
      <c r="Q12" s="149"/>
      <c r="R12" s="149">
        <v>3.3400000000000001E-3</v>
      </c>
      <c r="S12" s="149">
        <f t="shared" si="4"/>
        <v>9.9000000000000005E-2</v>
      </c>
      <c r="T12" s="149"/>
      <c r="U12" s="149"/>
      <c r="V12" s="149">
        <f t="shared" si="5"/>
        <v>0</v>
      </c>
      <c r="W12" s="12"/>
      <c r="X12" s="12">
        <v>0</v>
      </c>
      <c r="Y12" s="11"/>
      <c r="Z12" s="12">
        <v>0</v>
      </c>
    </row>
    <row r="13" spans="1:26" ht="25" customHeight="1">
      <c r="A13" s="150">
        <v>3</v>
      </c>
      <c r="B13" s="151" t="s">
        <v>26</v>
      </c>
      <c r="C13" s="167" t="s">
        <v>221</v>
      </c>
      <c r="D13" s="151" t="s">
        <v>222</v>
      </c>
      <c r="E13" s="151" t="s">
        <v>37</v>
      </c>
      <c r="F13" s="152">
        <v>29.55</v>
      </c>
      <c r="G13" s="153"/>
      <c r="H13" s="153"/>
      <c r="I13" s="153"/>
      <c r="J13" s="153">
        <f t="shared" si="0"/>
        <v>181.44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2">
        <v>6.14</v>
      </c>
      <c r="O13" s="12"/>
      <c r="P13" s="149">
        <v>0</v>
      </c>
      <c r="Q13" s="149"/>
      <c r="R13" s="149">
        <v>0</v>
      </c>
      <c r="S13" s="149">
        <f t="shared" si="4"/>
        <v>0</v>
      </c>
      <c r="T13" s="149"/>
      <c r="U13" s="149"/>
      <c r="V13" s="149">
        <f t="shared" si="5"/>
        <v>0</v>
      </c>
      <c r="W13" s="12"/>
      <c r="X13" s="12">
        <v>0</v>
      </c>
      <c r="Y13" s="11"/>
      <c r="Z13" s="12">
        <v>0</v>
      </c>
    </row>
    <row r="14" spans="1:26" ht="25" customHeight="1">
      <c r="A14" s="150">
        <v>4</v>
      </c>
      <c r="B14" s="151" t="s">
        <v>26</v>
      </c>
      <c r="C14" s="167" t="s">
        <v>223</v>
      </c>
      <c r="D14" s="151" t="s">
        <v>224</v>
      </c>
      <c r="E14" s="151" t="s">
        <v>37</v>
      </c>
      <c r="F14" s="152">
        <v>6.48</v>
      </c>
      <c r="G14" s="153"/>
      <c r="H14" s="153"/>
      <c r="I14" s="153"/>
      <c r="J14" s="153">
        <f t="shared" si="0"/>
        <v>128.94999999999999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2">
        <v>19.899999999999999</v>
      </c>
      <c r="O14" s="12"/>
      <c r="P14" s="149">
        <v>2.16E-3</v>
      </c>
      <c r="Q14" s="149"/>
      <c r="R14" s="149">
        <v>2.16E-3</v>
      </c>
      <c r="S14" s="149">
        <f t="shared" si="4"/>
        <v>1.4E-2</v>
      </c>
      <c r="T14" s="149"/>
      <c r="U14" s="149"/>
      <c r="V14" s="149">
        <f t="shared" si="5"/>
        <v>0</v>
      </c>
      <c r="W14" s="12"/>
      <c r="X14" s="12">
        <v>0</v>
      </c>
      <c r="Y14" s="11"/>
      <c r="Z14" s="12">
        <v>0</v>
      </c>
    </row>
    <row r="15" spans="1:26" ht="25" customHeight="1">
      <c r="A15" s="150">
        <v>5</v>
      </c>
      <c r="B15" s="151" t="s">
        <v>26</v>
      </c>
      <c r="C15" s="167" t="s">
        <v>225</v>
      </c>
      <c r="D15" s="151" t="s">
        <v>226</v>
      </c>
      <c r="E15" s="151" t="s">
        <v>37</v>
      </c>
      <c r="F15" s="152">
        <v>6.48</v>
      </c>
      <c r="G15" s="153"/>
      <c r="H15" s="153"/>
      <c r="I15" s="153"/>
      <c r="J15" s="153">
        <f t="shared" si="0"/>
        <v>35.32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2">
        <v>5.45</v>
      </c>
      <c r="O15" s="12"/>
      <c r="P15" s="149">
        <v>0</v>
      </c>
      <c r="Q15" s="149"/>
      <c r="R15" s="149">
        <v>0</v>
      </c>
      <c r="S15" s="149">
        <f t="shared" si="4"/>
        <v>0</v>
      </c>
      <c r="T15" s="149"/>
      <c r="U15" s="149"/>
      <c r="V15" s="149">
        <f t="shared" si="5"/>
        <v>0</v>
      </c>
      <c r="W15" s="12"/>
      <c r="X15" s="12">
        <v>0</v>
      </c>
      <c r="Y15" s="11"/>
      <c r="Z15" s="12">
        <v>0</v>
      </c>
    </row>
    <row r="16" spans="1:26" ht="25" customHeight="1">
      <c r="A16" s="150">
        <v>6</v>
      </c>
      <c r="B16" s="151" t="s">
        <v>26</v>
      </c>
      <c r="C16" s="167" t="s">
        <v>227</v>
      </c>
      <c r="D16" s="151" t="s">
        <v>228</v>
      </c>
      <c r="E16" s="151" t="s">
        <v>32</v>
      </c>
      <c r="F16" s="152">
        <v>0.33002999999999999</v>
      </c>
      <c r="G16" s="153"/>
      <c r="H16" s="153"/>
      <c r="I16" s="153"/>
      <c r="J16" s="153">
        <f t="shared" si="0"/>
        <v>547.26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2">
        <v>1658.2</v>
      </c>
      <c r="O16" s="12"/>
      <c r="P16" s="149">
        <v>1.0156099999999999</v>
      </c>
      <c r="Q16" s="149"/>
      <c r="R16" s="149">
        <v>1.0156099999999999</v>
      </c>
      <c r="S16" s="149">
        <f t="shared" si="4"/>
        <v>0.33500000000000002</v>
      </c>
      <c r="T16" s="149"/>
      <c r="U16" s="149"/>
      <c r="V16" s="149">
        <f t="shared" si="5"/>
        <v>0</v>
      </c>
      <c r="W16" s="12"/>
      <c r="X16" s="12">
        <v>0</v>
      </c>
      <c r="Y16" s="11"/>
      <c r="Z16" s="12">
        <v>0</v>
      </c>
    </row>
    <row r="17" spans="1:26" ht="25" customHeight="1">
      <c r="A17" s="150">
        <v>7</v>
      </c>
      <c r="B17" s="151" t="s">
        <v>26</v>
      </c>
      <c r="C17" s="167" t="s">
        <v>229</v>
      </c>
      <c r="D17" s="151" t="s">
        <v>230</v>
      </c>
      <c r="E17" s="151" t="s">
        <v>32</v>
      </c>
      <c r="F17" s="152">
        <v>0.21091070000000001</v>
      </c>
      <c r="G17" s="153"/>
      <c r="H17" s="153"/>
      <c r="I17" s="153"/>
      <c r="J17" s="153">
        <f t="shared" si="0"/>
        <v>360.21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2">
        <v>1707.89</v>
      </c>
      <c r="O17" s="12"/>
      <c r="P17" s="149">
        <v>1.20296</v>
      </c>
      <c r="Q17" s="149"/>
      <c r="R17" s="149">
        <v>1.20296</v>
      </c>
      <c r="S17" s="149">
        <f t="shared" si="4"/>
        <v>0.254</v>
      </c>
      <c r="T17" s="149"/>
      <c r="U17" s="149"/>
      <c r="V17" s="149">
        <f t="shared" si="5"/>
        <v>0</v>
      </c>
      <c r="W17" s="12"/>
      <c r="X17" s="12">
        <v>0</v>
      </c>
      <c r="Y17" s="11"/>
      <c r="Z17" s="12">
        <v>0</v>
      </c>
    </row>
    <row r="18" spans="1:26" ht="25" customHeight="1">
      <c r="A18" s="150">
        <v>8</v>
      </c>
      <c r="B18" s="151" t="s">
        <v>26</v>
      </c>
      <c r="C18" s="167" t="s">
        <v>231</v>
      </c>
      <c r="D18" s="151" t="s">
        <v>232</v>
      </c>
      <c r="E18" s="151" t="s">
        <v>55</v>
      </c>
      <c r="F18" s="152">
        <v>1</v>
      </c>
      <c r="G18" s="153"/>
      <c r="H18" s="153"/>
      <c r="I18" s="153"/>
      <c r="J18" s="153">
        <f t="shared" si="0"/>
        <v>75.180000000000007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2">
        <v>75.180000000000007</v>
      </c>
      <c r="O18" s="12"/>
      <c r="P18" s="149">
        <v>3.7999999999999999E-2</v>
      </c>
      <c r="Q18" s="149"/>
      <c r="R18" s="149">
        <v>3.7999999999999999E-2</v>
      </c>
      <c r="S18" s="149">
        <f t="shared" si="4"/>
        <v>3.7999999999999999E-2</v>
      </c>
      <c r="T18" s="149"/>
      <c r="U18" s="149"/>
      <c r="V18" s="149">
        <f t="shared" si="5"/>
        <v>0</v>
      </c>
      <c r="W18" s="12"/>
      <c r="X18" s="12">
        <v>0</v>
      </c>
      <c r="Y18" s="11"/>
      <c r="Z18" s="12">
        <v>0</v>
      </c>
    </row>
    <row r="19" spans="1:26" ht="25" customHeight="1">
      <c r="A19" s="150">
        <v>9</v>
      </c>
      <c r="B19" s="151" t="s">
        <v>75</v>
      </c>
      <c r="C19" s="167" t="s">
        <v>233</v>
      </c>
      <c r="D19" s="151" t="s">
        <v>234</v>
      </c>
      <c r="E19" s="151" t="s">
        <v>29</v>
      </c>
      <c r="F19" s="152">
        <v>3.7212000000000001</v>
      </c>
      <c r="G19" s="153"/>
      <c r="H19" s="153"/>
      <c r="I19" s="153"/>
      <c r="J19" s="153">
        <f t="shared" si="0"/>
        <v>1060.54</v>
      </c>
      <c r="K19" s="11">
        <f t="shared" si="1"/>
        <v>0</v>
      </c>
      <c r="L19" s="11">
        <f t="shared" si="2"/>
        <v>0</v>
      </c>
      <c r="M19" s="11">
        <f t="shared" si="3"/>
        <v>0</v>
      </c>
      <c r="N19" s="12">
        <v>285</v>
      </c>
      <c r="O19" s="12"/>
      <c r="P19" s="149">
        <v>1.8931800000000001</v>
      </c>
      <c r="Q19" s="149"/>
      <c r="R19" s="149">
        <v>1.8931800000000001</v>
      </c>
      <c r="S19" s="149">
        <f t="shared" si="4"/>
        <v>7.0449999999999999</v>
      </c>
      <c r="T19" s="149"/>
      <c r="U19" s="149"/>
      <c r="V19" s="149">
        <f t="shared" si="5"/>
        <v>0</v>
      </c>
      <c r="W19" s="12"/>
      <c r="X19" s="12">
        <v>0</v>
      </c>
      <c r="Y19" s="11"/>
      <c r="Z19" s="12">
        <v>0</v>
      </c>
    </row>
    <row r="20" spans="1:26">
      <c r="A20" s="146"/>
      <c r="B20" s="12"/>
      <c r="C20" s="147" t="s">
        <v>215</v>
      </c>
      <c r="D20" s="148" t="s">
        <v>216</v>
      </c>
      <c r="E20" s="140"/>
      <c r="F20" s="145"/>
      <c r="G20" s="141"/>
      <c r="H20" s="141"/>
      <c r="I20" s="141"/>
      <c r="J20" s="141"/>
      <c r="K20" s="140"/>
      <c r="L20" s="140">
        <f>ROUND((SUM(L10:L19))/1,2)</f>
        <v>0</v>
      </c>
      <c r="M20" s="140">
        <f>ROUND((SUM(M10:M19))/1,2)</f>
        <v>0</v>
      </c>
      <c r="N20" s="140"/>
      <c r="O20" s="140"/>
      <c r="P20" s="145"/>
      <c r="Q20" s="145"/>
      <c r="R20" s="145"/>
      <c r="S20" s="145">
        <f>ROUND((SUM(S10:S19))/1,2)</f>
        <v>21.86</v>
      </c>
      <c r="T20" s="145"/>
      <c r="U20" s="145"/>
      <c r="V20" s="145">
        <f>ROUND((SUM(V10:V19))/1,2)</f>
        <v>0</v>
      </c>
      <c r="W20" s="12"/>
      <c r="X20" s="12"/>
      <c r="Y20" s="11"/>
      <c r="Z20" s="12"/>
    </row>
    <row r="21" spans="1:26">
      <c r="A21" s="146"/>
      <c r="B21" s="12"/>
      <c r="C21" s="168"/>
      <c r="D21" s="12"/>
      <c r="E21" s="12"/>
      <c r="F21" s="149"/>
      <c r="G21" s="11"/>
      <c r="H21" s="11"/>
      <c r="I21" s="11"/>
      <c r="J21" s="11"/>
      <c r="K21" s="12"/>
      <c r="L21" s="12"/>
      <c r="M21" s="12"/>
      <c r="N21" s="12"/>
      <c r="O21" s="12"/>
      <c r="P21" s="149"/>
      <c r="Q21" s="149"/>
      <c r="R21" s="149"/>
      <c r="S21" s="149"/>
      <c r="T21" s="149"/>
      <c r="U21" s="149"/>
      <c r="V21" s="149"/>
      <c r="W21" s="12"/>
      <c r="X21" s="12"/>
      <c r="Y21" s="11"/>
      <c r="Z21" s="12"/>
    </row>
    <row r="22" spans="1:26">
      <c r="A22" s="146"/>
      <c r="B22" s="12"/>
      <c r="C22" s="147" t="s">
        <v>235</v>
      </c>
      <c r="D22" s="148" t="s">
        <v>236</v>
      </c>
      <c r="E22" s="12"/>
      <c r="F22" s="149"/>
      <c r="G22" s="11"/>
      <c r="H22" s="11"/>
      <c r="I22" s="11"/>
      <c r="J22" s="11"/>
      <c r="K22" s="12"/>
      <c r="L22" s="12"/>
      <c r="M22" s="12"/>
      <c r="N22" s="12"/>
      <c r="O22" s="12"/>
      <c r="P22" s="149"/>
      <c r="Q22" s="149"/>
      <c r="R22" s="149"/>
      <c r="S22" s="149"/>
      <c r="T22" s="149"/>
      <c r="U22" s="149"/>
      <c r="V22" s="149"/>
      <c r="W22" s="12"/>
      <c r="X22" s="12"/>
      <c r="Y22" s="11"/>
      <c r="Z22" s="12"/>
    </row>
    <row r="23" spans="1:26" ht="25" customHeight="1">
      <c r="A23" s="150">
        <v>10</v>
      </c>
      <c r="B23" s="151" t="s">
        <v>26</v>
      </c>
      <c r="C23" s="167" t="s">
        <v>237</v>
      </c>
      <c r="D23" s="151" t="s">
        <v>238</v>
      </c>
      <c r="E23" s="151" t="s">
        <v>37</v>
      </c>
      <c r="F23" s="152">
        <v>10.77</v>
      </c>
      <c r="G23" s="153"/>
      <c r="H23" s="153"/>
      <c r="I23" s="153"/>
      <c r="J23" s="153">
        <f t="shared" ref="J23:J30" si="6">ROUND(F23*(N23),2)</f>
        <v>79.48</v>
      </c>
      <c r="K23" s="11">
        <f t="shared" ref="K23:K30" si="7">ROUND(F23*(O23),2)</f>
        <v>0</v>
      </c>
      <c r="L23" s="11">
        <f t="shared" ref="L23:L30" si="8">ROUND(F23*(G23),2)</f>
        <v>0</v>
      </c>
      <c r="M23" s="11">
        <f t="shared" ref="M23:M30" si="9">ROUND(F23*(H23),2)</f>
        <v>0</v>
      </c>
      <c r="N23" s="12">
        <v>7.38</v>
      </c>
      <c r="O23" s="12"/>
      <c r="P23" s="149">
        <v>4.1999999999999997E-3</v>
      </c>
      <c r="Q23" s="149"/>
      <c r="R23" s="149">
        <v>4.1999999999999997E-3</v>
      </c>
      <c r="S23" s="149">
        <f t="shared" ref="S23:S30" si="10">ROUND(F23*(P23),3)</f>
        <v>4.4999999999999998E-2</v>
      </c>
      <c r="T23" s="149"/>
      <c r="U23" s="149"/>
      <c r="V23" s="149">
        <f t="shared" ref="V23:V30" si="11">ROUND(F23*(X23),3)</f>
        <v>0</v>
      </c>
      <c r="W23" s="12"/>
      <c r="X23" s="12">
        <v>0</v>
      </c>
      <c r="Y23" s="11"/>
      <c r="Z23" s="12">
        <v>0</v>
      </c>
    </row>
    <row r="24" spans="1:26" ht="35" customHeight="1">
      <c r="A24" s="150">
        <v>11</v>
      </c>
      <c r="B24" s="151" t="s">
        <v>26</v>
      </c>
      <c r="C24" s="167" t="s">
        <v>239</v>
      </c>
      <c r="D24" s="151" t="s">
        <v>240</v>
      </c>
      <c r="E24" s="151" t="s">
        <v>37</v>
      </c>
      <c r="F24" s="152">
        <v>10.77</v>
      </c>
      <c r="G24" s="153"/>
      <c r="H24" s="153"/>
      <c r="I24" s="153"/>
      <c r="J24" s="153">
        <f t="shared" si="6"/>
        <v>19.170000000000002</v>
      </c>
      <c r="K24" s="11">
        <f t="shared" si="7"/>
        <v>0</v>
      </c>
      <c r="L24" s="11">
        <f t="shared" si="8"/>
        <v>0</v>
      </c>
      <c r="M24" s="11">
        <f t="shared" si="9"/>
        <v>0</v>
      </c>
      <c r="N24" s="12">
        <v>1.78</v>
      </c>
      <c r="O24" s="12"/>
      <c r="P24" s="149">
        <v>4.2000000000000002E-4</v>
      </c>
      <c r="Q24" s="149"/>
      <c r="R24" s="149">
        <v>4.2000000000000002E-4</v>
      </c>
      <c r="S24" s="149">
        <f t="shared" si="10"/>
        <v>5.0000000000000001E-3</v>
      </c>
      <c r="T24" s="149"/>
      <c r="U24" s="149"/>
      <c r="V24" s="149">
        <f t="shared" si="11"/>
        <v>0</v>
      </c>
      <c r="W24" s="12"/>
      <c r="X24" s="12">
        <v>0</v>
      </c>
      <c r="Y24" s="11"/>
      <c r="Z24" s="12">
        <v>0</v>
      </c>
    </row>
    <row r="25" spans="1:26" ht="25" customHeight="1">
      <c r="A25" s="150">
        <v>12</v>
      </c>
      <c r="B25" s="151" t="s">
        <v>26</v>
      </c>
      <c r="C25" s="167" t="s">
        <v>241</v>
      </c>
      <c r="D25" s="151" t="s">
        <v>242</v>
      </c>
      <c r="E25" s="151" t="s">
        <v>37</v>
      </c>
      <c r="F25" s="152">
        <v>10.77</v>
      </c>
      <c r="G25" s="153"/>
      <c r="H25" s="153"/>
      <c r="I25" s="153"/>
      <c r="J25" s="153">
        <f t="shared" si="6"/>
        <v>80.78</v>
      </c>
      <c r="K25" s="11">
        <f t="shared" si="7"/>
        <v>0</v>
      </c>
      <c r="L25" s="11">
        <f t="shared" si="8"/>
        <v>0</v>
      </c>
      <c r="M25" s="11">
        <f t="shared" si="9"/>
        <v>0</v>
      </c>
      <c r="N25" s="12">
        <v>7.5</v>
      </c>
      <c r="O25" s="12"/>
      <c r="P25" s="149">
        <v>6.3E-3</v>
      </c>
      <c r="Q25" s="149"/>
      <c r="R25" s="149">
        <v>6.3E-3</v>
      </c>
      <c r="S25" s="149">
        <f t="shared" si="10"/>
        <v>6.8000000000000005E-2</v>
      </c>
      <c r="T25" s="149"/>
      <c r="U25" s="149"/>
      <c r="V25" s="149">
        <f t="shared" si="11"/>
        <v>0</v>
      </c>
      <c r="W25" s="12"/>
      <c r="X25" s="12">
        <v>0</v>
      </c>
      <c r="Y25" s="11"/>
      <c r="Z25" s="12">
        <v>0</v>
      </c>
    </row>
    <row r="26" spans="1:26" ht="25" customHeight="1">
      <c r="A26" s="150">
        <v>13</v>
      </c>
      <c r="B26" s="151" t="s">
        <v>26</v>
      </c>
      <c r="C26" s="167" t="s">
        <v>243</v>
      </c>
      <c r="D26" s="151" t="s">
        <v>244</v>
      </c>
      <c r="E26" s="151" t="s">
        <v>37</v>
      </c>
      <c r="F26" s="152">
        <v>10.77</v>
      </c>
      <c r="G26" s="153"/>
      <c r="H26" s="153"/>
      <c r="I26" s="153"/>
      <c r="J26" s="153">
        <f t="shared" si="6"/>
        <v>96.28</v>
      </c>
      <c r="K26" s="11">
        <f t="shared" si="7"/>
        <v>0</v>
      </c>
      <c r="L26" s="11">
        <f t="shared" si="8"/>
        <v>0</v>
      </c>
      <c r="M26" s="11">
        <f t="shared" si="9"/>
        <v>0</v>
      </c>
      <c r="N26" s="12">
        <v>8.94</v>
      </c>
      <c r="O26" s="12"/>
      <c r="P26" s="149">
        <v>4.1999999999999997E-3</v>
      </c>
      <c r="Q26" s="149"/>
      <c r="R26" s="149">
        <v>4.1999999999999997E-3</v>
      </c>
      <c r="S26" s="149">
        <f t="shared" si="10"/>
        <v>4.4999999999999998E-2</v>
      </c>
      <c r="T26" s="149"/>
      <c r="U26" s="149"/>
      <c r="V26" s="149">
        <f t="shared" si="11"/>
        <v>0</v>
      </c>
      <c r="W26" s="12"/>
      <c r="X26" s="12">
        <v>0</v>
      </c>
      <c r="Y26" s="11"/>
      <c r="Z26" s="12">
        <v>0</v>
      </c>
    </row>
    <row r="27" spans="1:26" ht="35" customHeight="1">
      <c r="A27" s="150">
        <v>14</v>
      </c>
      <c r="B27" s="151" t="s">
        <v>26</v>
      </c>
      <c r="C27" s="167" t="s">
        <v>245</v>
      </c>
      <c r="D27" s="151" t="s">
        <v>246</v>
      </c>
      <c r="E27" s="151" t="s">
        <v>37</v>
      </c>
      <c r="F27" s="152">
        <v>10.77</v>
      </c>
      <c r="G27" s="153"/>
      <c r="H27" s="153"/>
      <c r="I27" s="153"/>
      <c r="J27" s="153">
        <f t="shared" si="6"/>
        <v>25.74</v>
      </c>
      <c r="K27" s="11">
        <f t="shared" si="7"/>
        <v>0</v>
      </c>
      <c r="L27" s="11">
        <f t="shared" si="8"/>
        <v>0</v>
      </c>
      <c r="M27" s="11">
        <f t="shared" si="9"/>
        <v>0</v>
      </c>
      <c r="N27" s="12">
        <v>2.39</v>
      </c>
      <c r="O27" s="12"/>
      <c r="P27" s="149">
        <v>4.2000000000000002E-4</v>
      </c>
      <c r="Q27" s="149"/>
      <c r="R27" s="149">
        <v>4.2000000000000002E-4</v>
      </c>
      <c r="S27" s="149">
        <f t="shared" si="10"/>
        <v>5.0000000000000001E-3</v>
      </c>
      <c r="T27" s="149"/>
      <c r="U27" s="149"/>
      <c r="V27" s="149">
        <f t="shared" si="11"/>
        <v>0</v>
      </c>
      <c r="W27" s="12"/>
      <c r="X27" s="12">
        <v>0</v>
      </c>
      <c r="Y27" s="11"/>
      <c r="Z27" s="12">
        <v>0</v>
      </c>
    </row>
    <row r="28" spans="1:26" ht="25" customHeight="1">
      <c r="A28" s="150">
        <v>15</v>
      </c>
      <c r="B28" s="151" t="s">
        <v>26</v>
      </c>
      <c r="C28" s="167" t="s">
        <v>247</v>
      </c>
      <c r="D28" s="151" t="s">
        <v>248</v>
      </c>
      <c r="E28" s="151" t="s">
        <v>37</v>
      </c>
      <c r="F28" s="152">
        <v>10.77</v>
      </c>
      <c r="G28" s="153"/>
      <c r="H28" s="153"/>
      <c r="I28" s="153"/>
      <c r="J28" s="153">
        <f t="shared" si="6"/>
        <v>115.13</v>
      </c>
      <c r="K28" s="11">
        <f t="shared" si="7"/>
        <v>0</v>
      </c>
      <c r="L28" s="11">
        <f t="shared" si="8"/>
        <v>0</v>
      </c>
      <c r="M28" s="11">
        <f t="shared" si="9"/>
        <v>0</v>
      </c>
      <c r="N28" s="12">
        <v>10.69</v>
      </c>
      <c r="O28" s="12"/>
      <c r="P28" s="149">
        <v>1.176E-2</v>
      </c>
      <c r="Q28" s="149"/>
      <c r="R28" s="149">
        <v>1.176E-2</v>
      </c>
      <c r="S28" s="149">
        <f t="shared" si="10"/>
        <v>0.127</v>
      </c>
      <c r="T28" s="149"/>
      <c r="U28" s="149"/>
      <c r="V28" s="149">
        <f t="shared" si="11"/>
        <v>0</v>
      </c>
      <c r="W28" s="12"/>
      <c r="X28" s="12">
        <v>0</v>
      </c>
      <c r="Y28" s="11"/>
      <c r="Z28" s="12">
        <v>0</v>
      </c>
    </row>
    <row r="29" spans="1:26" ht="25" customHeight="1">
      <c r="A29" s="150">
        <v>16</v>
      </c>
      <c r="B29" s="151" t="s">
        <v>75</v>
      </c>
      <c r="C29" s="167" t="s">
        <v>249</v>
      </c>
      <c r="D29" s="151" t="s">
        <v>250</v>
      </c>
      <c r="E29" s="151" t="s">
        <v>37</v>
      </c>
      <c r="F29" s="152">
        <v>695.5</v>
      </c>
      <c r="G29" s="153"/>
      <c r="H29" s="153"/>
      <c r="I29" s="153"/>
      <c r="J29" s="153">
        <f t="shared" si="6"/>
        <v>3157.57</v>
      </c>
      <c r="K29" s="11">
        <f t="shared" si="7"/>
        <v>0</v>
      </c>
      <c r="L29" s="11">
        <f t="shared" si="8"/>
        <v>0</v>
      </c>
      <c r="M29" s="11">
        <f t="shared" si="9"/>
        <v>0</v>
      </c>
      <c r="N29" s="12">
        <v>4.54</v>
      </c>
      <c r="O29" s="12"/>
      <c r="P29" s="149">
        <v>1.7260000000000001E-2</v>
      </c>
      <c r="Q29" s="149"/>
      <c r="R29" s="149">
        <v>1.7260000000000001E-2</v>
      </c>
      <c r="S29" s="149">
        <f t="shared" si="10"/>
        <v>12.004</v>
      </c>
      <c r="T29" s="149"/>
      <c r="U29" s="149"/>
      <c r="V29" s="149">
        <f t="shared" si="11"/>
        <v>0</v>
      </c>
      <c r="W29" s="12"/>
      <c r="X29" s="12">
        <v>0</v>
      </c>
      <c r="Y29" s="11"/>
      <c r="Z29" s="12">
        <v>0</v>
      </c>
    </row>
    <row r="30" spans="1:26" ht="25" customHeight="1">
      <c r="A30" s="150">
        <v>17</v>
      </c>
      <c r="B30" s="151" t="s">
        <v>75</v>
      </c>
      <c r="C30" s="167" t="s">
        <v>251</v>
      </c>
      <c r="D30" s="151" t="s">
        <v>252</v>
      </c>
      <c r="E30" s="151" t="s">
        <v>37</v>
      </c>
      <c r="F30" s="152">
        <v>102.96</v>
      </c>
      <c r="G30" s="153"/>
      <c r="H30" s="153"/>
      <c r="I30" s="153"/>
      <c r="J30" s="153">
        <f t="shared" si="6"/>
        <v>540.54</v>
      </c>
      <c r="K30" s="11">
        <f t="shared" si="7"/>
        <v>0</v>
      </c>
      <c r="L30" s="11">
        <f t="shared" si="8"/>
        <v>0</v>
      </c>
      <c r="M30" s="11">
        <f t="shared" si="9"/>
        <v>0</v>
      </c>
      <c r="N30" s="12">
        <v>5.25</v>
      </c>
      <c r="O30" s="12"/>
      <c r="P30" s="149">
        <v>1.6820000000000002E-2</v>
      </c>
      <c r="Q30" s="149"/>
      <c r="R30" s="149">
        <v>1.6820000000000002E-2</v>
      </c>
      <c r="S30" s="149">
        <f t="shared" si="10"/>
        <v>1.732</v>
      </c>
      <c r="T30" s="149"/>
      <c r="U30" s="149"/>
      <c r="V30" s="149">
        <f t="shared" si="11"/>
        <v>0</v>
      </c>
      <c r="W30" s="12"/>
      <c r="X30" s="12">
        <v>0</v>
      </c>
      <c r="Y30" s="11"/>
      <c r="Z30" s="12">
        <v>0</v>
      </c>
    </row>
    <row r="31" spans="1:26">
      <c r="A31" s="146"/>
      <c r="B31" s="12"/>
      <c r="C31" s="147" t="s">
        <v>235</v>
      </c>
      <c r="D31" s="148" t="s">
        <v>236</v>
      </c>
      <c r="E31" s="140"/>
      <c r="F31" s="145"/>
      <c r="G31" s="141"/>
      <c r="H31" s="141"/>
      <c r="I31" s="141"/>
      <c r="J31" s="141"/>
      <c r="K31" s="140"/>
      <c r="L31" s="140">
        <f>ROUND((SUM(L22:L30))/1,2)</f>
        <v>0</v>
      </c>
      <c r="M31" s="140">
        <f>ROUND((SUM(M22:M30))/1,2)</f>
        <v>0</v>
      </c>
      <c r="N31" s="140"/>
      <c r="O31" s="140"/>
      <c r="P31" s="145"/>
      <c r="Q31" s="145"/>
      <c r="R31" s="145"/>
      <c r="S31" s="145">
        <f>ROUND((SUM(S22:S30))/1,2)</f>
        <v>14.03</v>
      </c>
      <c r="T31" s="145"/>
      <c r="U31" s="145"/>
      <c r="V31" s="145">
        <f>ROUND((SUM(V22:V30))/1,2)</f>
        <v>0</v>
      </c>
      <c r="W31" s="12"/>
      <c r="X31" s="12"/>
      <c r="Y31" s="11"/>
      <c r="Z31" s="12"/>
    </row>
    <row r="32" spans="1:26">
      <c r="A32" s="146"/>
      <c r="B32" s="12"/>
      <c r="C32" s="168"/>
      <c r="D32" s="12"/>
      <c r="E32" s="12"/>
      <c r="F32" s="149"/>
      <c r="G32" s="11"/>
      <c r="H32" s="11"/>
      <c r="I32" s="11"/>
      <c r="J32" s="11"/>
      <c r="K32" s="12"/>
      <c r="L32" s="12"/>
      <c r="M32" s="12"/>
      <c r="N32" s="12"/>
      <c r="O32" s="12"/>
      <c r="P32" s="149"/>
      <c r="Q32" s="149"/>
      <c r="R32" s="149"/>
      <c r="S32" s="149"/>
      <c r="T32" s="149"/>
      <c r="U32" s="149"/>
      <c r="V32" s="149"/>
      <c r="W32" s="12"/>
      <c r="X32" s="12"/>
      <c r="Y32" s="11"/>
      <c r="Z32" s="12"/>
    </row>
    <row r="33" spans="1:26">
      <c r="A33" s="146"/>
      <c r="B33" s="12"/>
      <c r="C33" s="147" t="s">
        <v>46</v>
      </c>
      <c r="D33" s="148" t="s">
        <v>47</v>
      </c>
      <c r="E33" s="12"/>
      <c r="F33" s="149"/>
      <c r="G33" s="11"/>
      <c r="H33" s="11"/>
      <c r="I33" s="11"/>
      <c r="J33" s="11"/>
      <c r="K33" s="12"/>
      <c r="L33" s="12"/>
      <c r="M33" s="12"/>
      <c r="N33" s="12"/>
      <c r="O33" s="12"/>
      <c r="P33" s="149"/>
      <c r="Q33" s="149"/>
      <c r="R33" s="149"/>
      <c r="S33" s="149"/>
      <c r="T33" s="149"/>
      <c r="U33" s="149"/>
      <c r="V33" s="149"/>
      <c r="W33" s="12"/>
      <c r="X33" s="12"/>
      <c r="Y33" s="11"/>
      <c r="Z33" s="12"/>
    </row>
    <row r="34" spans="1:26" ht="25" customHeight="1">
      <c r="A34" s="150">
        <v>18</v>
      </c>
      <c r="B34" s="151" t="s">
        <v>48</v>
      </c>
      <c r="C34" s="167" t="s">
        <v>253</v>
      </c>
      <c r="D34" s="151" t="s">
        <v>254</v>
      </c>
      <c r="E34" s="151" t="s">
        <v>62</v>
      </c>
      <c r="F34" s="152">
        <v>4.2</v>
      </c>
      <c r="G34" s="153"/>
      <c r="H34" s="153"/>
      <c r="I34" s="153"/>
      <c r="J34" s="153">
        <f t="shared" ref="J34:J45" si="12">ROUND(F34*(N34),2)</f>
        <v>43.26</v>
      </c>
      <c r="K34" s="11">
        <f t="shared" ref="K34:K45" si="13">ROUND(F34*(O34),2)</f>
        <v>0</v>
      </c>
      <c r="L34" s="11">
        <f t="shared" ref="L34:L45" si="14">ROUND(F34*(G34),2)</f>
        <v>0</v>
      </c>
      <c r="M34" s="11">
        <f t="shared" ref="M34:M45" si="15">ROUND(F34*(H34),2)</f>
        <v>0</v>
      </c>
      <c r="N34" s="12">
        <v>10.3</v>
      </c>
      <c r="O34" s="12"/>
      <c r="P34" s="149">
        <v>0</v>
      </c>
      <c r="Q34" s="149"/>
      <c r="R34" s="149">
        <v>0</v>
      </c>
      <c r="S34" s="149">
        <f t="shared" ref="S34:S45" si="16">ROUND(F34*(P34),3)</f>
        <v>0</v>
      </c>
      <c r="T34" s="149"/>
      <c r="U34" s="149"/>
      <c r="V34" s="149">
        <f t="shared" ref="V34:V45" si="17">ROUND(F34*(X34),3)</f>
        <v>0.08</v>
      </c>
      <c r="W34" s="12"/>
      <c r="X34" s="12">
        <v>1.9E-2</v>
      </c>
      <c r="Y34" s="11"/>
      <c r="Z34" s="12">
        <v>0</v>
      </c>
    </row>
    <row r="35" spans="1:26" ht="25" customHeight="1">
      <c r="A35" s="150">
        <v>19</v>
      </c>
      <c r="B35" s="151" t="s">
        <v>48</v>
      </c>
      <c r="C35" s="167" t="s">
        <v>255</v>
      </c>
      <c r="D35" s="151" t="s">
        <v>256</v>
      </c>
      <c r="E35" s="151" t="s">
        <v>37</v>
      </c>
      <c r="F35" s="152">
        <v>9.0640000000000001</v>
      </c>
      <c r="G35" s="153"/>
      <c r="H35" s="153"/>
      <c r="I35" s="153"/>
      <c r="J35" s="153">
        <f t="shared" si="12"/>
        <v>256.77999999999997</v>
      </c>
      <c r="K35" s="11">
        <f t="shared" si="13"/>
        <v>0</v>
      </c>
      <c r="L35" s="11">
        <f t="shared" si="14"/>
        <v>0</v>
      </c>
      <c r="M35" s="11">
        <f t="shared" si="15"/>
        <v>0</v>
      </c>
      <c r="N35" s="12">
        <v>28.33</v>
      </c>
      <c r="O35" s="12"/>
      <c r="P35" s="149">
        <v>0</v>
      </c>
      <c r="Q35" s="149"/>
      <c r="R35" s="149">
        <v>0</v>
      </c>
      <c r="S35" s="149">
        <f t="shared" si="16"/>
        <v>0</v>
      </c>
      <c r="T35" s="149"/>
      <c r="U35" s="149"/>
      <c r="V35" s="149">
        <f t="shared" si="17"/>
        <v>0.59799999999999998</v>
      </c>
      <c r="W35" s="12"/>
      <c r="X35" s="12">
        <v>6.6000000000000003E-2</v>
      </c>
      <c r="Y35" s="11"/>
      <c r="Z35" s="12">
        <v>0</v>
      </c>
    </row>
    <row r="36" spans="1:26" ht="25" customHeight="1">
      <c r="A36" s="150">
        <v>20</v>
      </c>
      <c r="B36" s="151" t="s">
        <v>48</v>
      </c>
      <c r="C36" s="167" t="s">
        <v>257</v>
      </c>
      <c r="D36" s="151" t="s">
        <v>258</v>
      </c>
      <c r="E36" s="151" t="s">
        <v>55</v>
      </c>
      <c r="F36" s="152">
        <v>2</v>
      </c>
      <c r="G36" s="153"/>
      <c r="H36" s="153"/>
      <c r="I36" s="153"/>
      <c r="J36" s="153">
        <f t="shared" si="12"/>
        <v>1.08</v>
      </c>
      <c r="K36" s="11">
        <f t="shared" si="13"/>
        <v>0</v>
      </c>
      <c r="L36" s="11">
        <f t="shared" si="14"/>
        <v>0</v>
      </c>
      <c r="M36" s="11">
        <f t="shared" si="15"/>
        <v>0</v>
      </c>
      <c r="N36" s="12">
        <v>0.54</v>
      </c>
      <c r="O36" s="12"/>
      <c r="P36" s="149">
        <v>0</v>
      </c>
      <c r="Q36" s="149"/>
      <c r="R36" s="149">
        <v>0</v>
      </c>
      <c r="S36" s="149">
        <f t="shared" si="16"/>
        <v>0</v>
      </c>
      <c r="T36" s="149"/>
      <c r="U36" s="149"/>
      <c r="V36" s="149">
        <f t="shared" si="17"/>
        <v>0</v>
      </c>
      <c r="W36" s="12"/>
      <c r="X36" s="12">
        <v>0</v>
      </c>
      <c r="Y36" s="11"/>
      <c r="Z36" s="12">
        <v>0</v>
      </c>
    </row>
    <row r="37" spans="1:26" ht="25" customHeight="1">
      <c r="A37" s="150">
        <v>21</v>
      </c>
      <c r="B37" s="151" t="s">
        <v>48</v>
      </c>
      <c r="C37" s="167" t="s">
        <v>53</v>
      </c>
      <c r="D37" s="151" t="s">
        <v>54</v>
      </c>
      <c r="E37" s="151" t="s">
        <v>55</v>
      </c>
      <c r="F37" s="152">
        <v>4</v>
      </c>
      <c r="G37" s="153"/>
      <c r="H37" s="153"/>
      <c r="I37" s="153"/>
      <c r="J37" s="153">
        <f t="shared" si="12"/>
        <v>12.28</v>
      </c>
      <c r="K37" s="11">
        <f t="shared" si="13"/>
        <v>0</v>
      </c>
      <c r="L37" s="11">
        <f t="shared" si="14"/>
        <v>0</v>
      </c>
      <c r="M37" s="11">
        <f t="shared" si="15"/>
        <v>0</v>
      </c>
      <c r="N37" s="12">
        <v>3.07</v>
      </c>
      <c r="O37" s="12"/>
      <c r="P37" s="149">
        <v>0</v>
      </c>
      <c r="Q37" s="149"/>
      <c r="R37" s="149">
        <v>0</v>
      </c>
      <c r="S37" s="149">
        <f t="shared" si="16"/>
        <v>0</v>
      </c>
      <c r="T37" s="149"/>
      <c r="U37" s="149"/>
      <c r="V37" s="149">
        <f t="shared" si="17"/>
        <v>0</v>
      </c>
      <c r="W37" s="12"/>
      <c r="X37" s="12">
        <v>0</v>
      </c>
      <c r="Y37" s="11"/>
      <c r="Z37" s="12">
        <v>0</v>
      </c>
    </row>
    <row r="38" spans="1:26" ht="25" customHeight="1">
      <c r="A38" s="150">
        <v>22</v>
      </c>
      <c r="B38" s="151" t="s">
        <v>48</v>
      </c>
      <c r="C38" s="167" t="s">
        <v>259</v>
      </c>
      <c r="D38" s="151" t="s">
        <v>260</v>
      </c>
      <c r="E38" s="151" t="s">
        <v>37</v>
      </c>
      <c r="F38" s="152">
        <v>1.44</v>
      </c>
      <c r="G38" s="153"/>
      <c r="H38" s="153"/>
      <c r="I38" s="153"/>
      <c r="J38" s="153">
        <f t="shared" si="12"/>
        <v>8.31</v>
      </c>
      <c r="K38" s="11">
        <f t="shared" si="13"/>
        <v>0</v>
      </c>
      <c r="L38" s="11">
        <f t="shared" si="14"/>
        <v>0</v>
      </c>
      <c r="M38" s="11">
        <f t="shared" si="15"/>
        <v>0</v>
      </c>
      <c r="N38" s="12">
        <v>5.77</v>
      </c>
      <c r="O38" s="12"/>
      <c r="P38" s="149">
        <v>0</v>
      </c>
      <c r="Q38" s="149"/>
      <c r="R38" s="149">
        <v>0</v>
      </c>
      <c r="S38" s="149">
        <f t="shared" si="16"/>
        <v>0</v>
      </c>
      <c r="T38" s="149"/>
      <c r="U38" s="149"/>
      <c r="V38" s="149">
        <f t="shared" si="17"/>
        <v>7.5999999999999998E-2</v>
      </c>
      <c r="W38" s="12"/>
      <c r="X38" s="12">
        <v>5.2999999999999999E-2</v>
      </c>
      <c r="Y38" s="11"/>
      <c r="Z38" s="12">
        <v>0</v>
      </c>
    </row>
    <row r="39" spans="1:26" ht="25" customHeight="1">
      <c r="A39" s="150">
        <v>23</v>
      </c>
      <c r="B39" s="151" t="s">
        <v>48</v>
      </c>
      <c r="C39" s="167" t="s">
        <v>261</v>
      </c>
      <c r="D39" s="151" t="s">
        <v>262</v>
      </c>
      <c r="E39" s="151" t="s">
        <v>37</v>
      </c>
      <c r="F39" s="152">
        <v>16.570399999999999</v>
      </c>
      <c r="G39" s="153"/>
      <c r="H39" s="153"/>
      <c r="I39" s="153"/>
      <c r="J39" s="153">
        <f t="shared" si="12"/>
        <v>46.89</v>
      </c>
      <c r="K39" s="11">
        <f t="shared" si="13"/>
        <v>0</v>
      </c>
      <c r="L39" s="11">
        <f t="shared" si="14"/>
        <v>0</v>
      </c>
      <c r="M39" s="11">
        <f t="shared" si="15"/>
        <v>0</v>
      </c>
      <c r="N39" s="12">
        <v>2.83</v>
      </c>
      <c r="O39" s="12"/>
      <c r="P39" s="149">
        <v>0</v>
      </c>
      <c r="Q39" s="149"/>
      <c r="R39" s="149">
        <v>0</v>
      </c>
      <c r="S39" s="149">
        <f t="shared" si="16"/>
        <v>0</v>
      </c>
      <c r="T39" s="149"/>
      <c r="U39" s="149"/>
      <c r="V39" s="149">
        <f t="shared" si="17"/>
        <v>0.89500000000000002</v>
      </c>
      <c r="W39" s="12"/>
      <c r="X39" s="12">
        <v>5.3999999999999999E-2</v>
      </c>
      <c r="Y39" s="11"/>
      <c r="Z39" s="12">
        <v>0</v>
      </c>
    </row>
    <row r="40" spans="1:26" ht="25" customHeight="1">
      <c r="A40" s="150">
        <v>24</v>
      </c>
      <c r="B40" s="151" t="s">
        <v>48</v>
      </c>
      <c r="C40" s="167" t="s">
        <v>263</v>
      </c>
      <c r="D40" s="151" t="s">
        <v>264</v>
      </c>
      <c r="E40" s="151" t="s">
        <v>29</v>
      </c>
      <c r="F40" s="152">
        <v>4.65184</v>
      </c>
      <c r="G40" s="153"/>
      <c r="H40" s="153"/>
      <c r="I40" s="153"/>
      <c r="J40" s="153">
        <f t="shared" si="12"/>
        <v>249.62</v>
      </c>
      <c r="K40" s="11">
        <f t="shared" si="13"/>
        <v>0</v>
      </c>
      <c r="L40" s="11">
        <f t="shared" si="14"/>
        <v>0</v>
      </c>
      <c r="M40" s="11">
        <f t="shared" si="15"/>
        <v>0</v>
      </c>
      <c r="N40" s="12">
        <v>53.66</v>
      </c>
      <c r="O40" s="12"/>
      <c r="P40" s="149">
        <v>0</v>
      </c>
      <c r="Q40" s="149"/>
      <c r="R40" s="149">
        <v>0</v>
      </c>
      <c r="S40" s="149">
        <f t="shared" si="16"/>
        <v>0</v>
      </c>
      <c r="T40" s="149"/>
      <c r="U40" s="149"/>
      <c r="V40" s="149">
        <f t="shared" si="17"/>
        <v>8.7219999999999995</v>
      </c>
      <c r="W40" s="12"/>
      <c r="X40" s="12">
        <v>1.875</v>
      </c>
      <c r="Y40" s="11"/>
      <c r="Z40" s="12">
        <v>0</v>
      </c>
    </row>
    <row r="41" spans="1:26" ht="25" customHeight="1">
      <c r="A41" s="150">
        <v>25</v>
      </c>
      <c r="B41" s="151" t="s">
        <v>48</v>
      </c>
      <c r="C41" s="167" t="s">
        <v>63</v>
      </c>
      <c r="D41" s="151" t="s">
        <v>64</v>
      </c>
      <c r="E41" s="151" t="s">
        <v>32</v>
      </c>
      <c r="F41" s="152">
        <v>49.713985600000001</v>
      </c>
      <c r="G41" s="153"/>
      <c r="H41" s="153"/>
      <c r="I41" s="153"/>
      <c r="J41" s="153">
        <f t="shared" si="12"/>
        <v>686.05</v>
      </c>
      <c r="K41" s="11">
        <f t="shared" si="13"/>
        <v>0</v>
      </c>
      <c r="L41" s="11">
        <f t="shared" si="14"/>
        <v>0</v>
      </c>
      <c r="M41" s="11">
        <f t="shared" si="15"/>
        <v>0</v>
      </c>
      <c r="N41" s="12">
        <v>13.8</v>
      </c>
      <c r="O41" s="12"/>
      <c r="P41" s="149">
        <v>0</v>
      </c>
      <c r="Q41" s="149"/>
      <c r="R41" s="149">
        <v>0</v>
      </c>
      <c r="S41" s="149">
        <f t="shared" si="16"/>
        <v>0</v>
      </c>
      <c r="T41" s="149"/>
      <c r="U41" s="149"/>
      <c r="V41" s="149">
        <f t="shared" si="17"/>
        <v>0</v>
      </c>
      <c r="W41" s="12"/>
      <c r="X41" s="12">
        <v>0</v>
      </c>
      <c r="Y41" s="11"/>
      <c r="Z41" s="12">
        <v>0</v>
      </c>
    </row>
    <row r="42" spans="1:26" ht="25" customHeight="1">
      <c r="A42" s="150">
        <v>26</v>
      </c>
      <c r="B42" s="151" t="s">
        <v>48</v>
      </c>
      <c r="C42" s="167" t="s">
        <v>65</v>
      </c>
      <c r="D42" s="151" t="s">
        <v>66</v>
      </c>
      <c r="E42" s="151" t="s">
        <v>32</v>
      </c>
      <c r="F42" s="152">
        <v>497.14</v>
      </c>
      <c r="G42" s="153"/>
      <c r="H42" s="153"/>
      <c r="I42" s="153"/>
      <c r="J42" s="153">
        <f t="shared" si="12"/>
        <v>233.66</v>
      </c>
      <c r="K42" s="11">
        <f t="shared" si="13"/>
        <v>0</v>
      </c>
      <c r="L42" s="11">
        <f t="shared" si="14"/>
        <v>0</v>
      </c>
      <c r="M42" s="11">
        <f t="shared" si="15"/>
        <v>0</v>
      </c>
      <c r="N42" s="12">
        <v>0.47</v>
      </c>
      <c r="O42" s="12"/>
      <c r="P42" s="149">
        <v>0</v>
      </c>
      <c r="Q42" s="149"/>
      <c r="R42" s="149">
        <v>0</v>
      </c>
      <c r="S42" s="149">
        <f t="shared" si="16"/>
        <v>0</v>
      </c>
      <c r="T42" s="149"/>
      <c r="U42" s="149"/>
      <c r="V42" s="149">
        <f t="shared" si="17"/>
        <v>0</v>
      </c>
      <c r="W42" s="12"/>
      <c r="X42" s="12">
        <v>0</v>
      </c>
      <c r="Y42" s="11"/>
      <c r="Z42" s="12">
        <v>0</v>
      </c>
    </row>
    <row r="43" spans="1:26" ht="25" customHeight="1">
      <c r="A43" s="150">
        <v>27</v>
      </c>
      <c r="B43" s="151" t="s">
        <v>48</v>
      </c>
      <c r="C43" s="167" t="s">
        <v>67</v>
      </c>
      <c r="D43" s="151" t="s">
        <v>68</v>
      </c>
      <c r="E43" s="151" t="s">
        <v>32</v>
      </c>
      <c r="F43" s="152">
        <v>49.713999999999999</v>
      </c>
      <c r="G43" s="153"/>
      <c r="H43" s="153"/>
      <c r="I43" s="153"/>
      <c r="J43" s="153">
        <f t="shared" si="12"/>
        <v>477.75</v>
      </c>
      <c r="K43" s="11">
        <f t="shared" si="13"/>
        <v>0</v>
      </c>
      <c r="L43" s="11">
        <f t="shared" si="14"/>
        <v>0</v>
      </c>
      <c r="M43" s="11">
        <f t="shared" si="15"/>
        <v>0</v>
      </c>
      <c r="N43" s="12">
        <v>9.61</v>
      </c>
      <c r="O43" s="12"/>
      <c r="P43" s="149">
        <v>0</v>
      </c>
      <c r="Q43" s="149"/>
      <c r="R43" s="149">
        <v>0</v>
      </c>
      <c r="S43" s="149">
        <f t="shared" si="16"/>
        <v>0</v>
      </c>
      <c r="T43" s="149"/>
      <c r="U43" s="149"/>
      <c r="V43" s="149">
        <f t="shared" si="17"/>
        <v>0</v>
      </c>
      <c r="W43" s="12"/>
      <c r="X43" s="12">
        <v>0</v>
      </c>
      <c r="Y43" s="11"/>
      <c r="Z43" s="12">
        <v>0</v>
      </c>
    </row>
    <row r="44" spans="1:26" ht="35" customHeight="1">
      <c r="A44" s="150">
        <v>28</v>
      </c>
      <c r="B44" s="151" t="s">
        <v>48</v>
      </c>
      <c r="C44" s="167" t="s">
        <v>71</v>
      </c>
      <c r="D44" s="151" t="s">
        <v>72</v>
      </c>
      <c r="E44" s="151" t="s">
        <v>32</v>
      </c>
      <c r="F44" s="152">
        <v>17.763000000000002</v>
      </c>
      <c r="G44" s="153"/>
      <c r="H44" s="153"/>
      <c r="I44" s="153"/>
      <c r="J44" s="153">
        <f t="shared" si="12"/>
        <v>532.89</v>
      </c>
      <c r="K44" s="11">
        <f t="shared" si="13"/>
        <v>0</v>
      </c>
      <c r="L44" s="11">
        <f t="shared" si="14"/>
        <v>0</v>
      </c>
      <c r="M44" s="11">
        <f t="shared" si="15"/>
        <v>0</v>
      </c>
      <c r="N44" s="12">
        <v>30</v>
      </c>
      <c r="O44" s="12"/>
      <c r="P44" s="149">
        <v>0</v>
      </c>
      <c r="Q44" s="149"/>
      <c r="R44" s="149">
        <v>0</v>
      </c>
      <c r="S44" s="149">
        <f t="shared" si="16"/>
        <v>0</v>
      </c>
      <c r="T44" s="149"/>
      <c r="U44" s="149"/>
      <c r="V44" s="149">
        <f t="shared" si="17"/>
        <v>0</v>
      </c>
      <c r="W44" s="12"/>
      <c r="X44" s="12">
        <v>0</v>
      </c>
      <c r="Y44" s="11"/>
      <c r="Z44" s="12">
        <v>0</v>
      </c>
    </row>
    <row r="45" spans="1:26" ht="50" customHeight="1">
      <c r="A45" s="150">
        <v>29</v>
      </c>
      <c r="B45" s="151" t="s">
        <v>48</v>
      </c>
      <c r="C45" s="167" t="s">
        <v>265</v>
      </c>
      <c r="D45" s="151" t="s">
        <v>266</v>
      </c>
      <c r="E45" s="151" t="s">
        <v>32</v>
      </c>
      <c r="F45" s="152">
        <v>31.9512</v>
      </c>
      <c r="G45" s="153"/>
      <c r="H45" s="153"/>
      <c r="I45" s="153"/>
      <c r="J45" s="153">
        <f t="shared" si="12"/>
        <v>1278.05</v>
      </c>
      <c r="K45" s="11">
        <f t="shared" si="13"/>
        <v>0</v>
      </c>
      <c r="L45" s="11">
        <f t="shared" si="14"/>
        <v>0</v>
      </c>
      <c r="M45" s="11">
        <f t="shared" si="15"/>
        <v>0</v>
      </c>
      <c r="N45" s="12">
        <v>40</v>
      </c>
      <c r="O45" s="12"/>
      <c r="P45" s="149">
        <v>0</v>
      </c>
      <c r="Q45" s="149"/>
      <c r="R45" s="149">
        <v>0</v>
      </c>
      <c r="S45" s="149">
        <f t="shared" si="16"/>
        <v>0</v>
      </c>
      <c r="T45" s="149"/>
      <c r="U45" s="149"/>
      <c r="V45" s="149">
        <f t="shared" si="17"/>
        <v>0</v>
      </c>
      <c r="W45" s="12"/>
      <c r="X45" s="12">
        <v>0</v>
      </c>
      <c r="Y45" s="11"/>
      <c r="Z45" s="12">
        <v>0</v>
      </c>
    </row>
    <row r="46" spans="1:26">
      <c r="A46" s="146"/>
      <c r="B46" s="12"/>
      <c r="C46" s="147" t="s">
        <v>46</v>
      </c>
      <c r="D46" s="148" t="s">
        <v>47</v>
      </c>
      <c r="E46" s="140"/>
      <c r="F46" s="145"/>
      <c r="G46" s="141"/>
      <c r="H46" s="141"/>
      <c r="I46" s="141"/>
      <c r="J46" s="141"/>
      <c r="K46" s="140"/>
      <c r="L46" s="140">
        <f>ROUND((SUM(L33:L45))/1,2)</f>
        <v>0</v>
      </c>
      <c r="M46" s="140">
        <f>ROUND((SUM(M33:M45))/1,2)</f>
        <v>0</v>
      </c>
      <c r="N46" s="140"/>
      <c r="O46" s="140"/>
      <c r="P46" s="145"/>
      <c r="Q46" s="145"/>
      <c r="R46" s="145"/>
      <c r="S46" s="145">
        <f>ROUND((SUM(S33:S45))/1,2)</f>
        <v>0</v>
      </c>
      <c r="T46" s="145"/>
      <c r="U46" s="145"/>
      <c r="V46" s="145">
        <f>ROUND((SUM(V33:V45))/1,2)</f>
        <v>10.37</v>
      </c>
      <c r="W46" s="12"/>
      <c r="X46" s="12"/>
      <c r="Y46" s="11"/>
      <c r="Z46" s="12"/>
    </row>
    <row r="47" spans="1:26">
      <c r="A47" s="146"/>
      <c r="B47" s="12"/>
      <c r="C47" s="168"/>
      <c r="D47" s="12"/>
      <c r="E47" s="12"/>
      <c r="F47" s="149"/>
      <c r="G47" s="11"/>
      <c r="H47" s="11"/>
      <c r="I47" s="11"/>
      <c r="J47" s="11"/>
      <c r="K47" s="12"/>
      <c r="L47" s="12"/>
      <c r="M47" s="12"/>
      <c r="N47" s="12"/>
      <c r="O47" s="12"/>
      <c r="P47" s="149"/>
      <c r="Q47" s="149"/>
      <c r="R47" s="149"/>
      <c r="S47" s="149"/>
      <c r="T47" s="149"/>
      <c r="U47" s="149"/>
      <c r="V47" s="149"/>
      <c r="W47" s="12"/>
      <c r="X47" s="12"/>
      <c r="Y47" s="11"/>
      <c r="Z47" s="12"/>
    </row>
    <row r="48" spans="1:26">
      <c r="A48" s="146"/>
      <c r="B48" s="12"/>
      <c r="C48" s="147" t="s">
        <v>73</v>
      </c>
      <c r="D48" s="148" t="s">
        <v>74</v>
      </c>
      <c r="E48" s="12"/>
      <c r="F48" s="149"/>
      <c r="G48" s="11"/>
      <c r="H48" s="11"/>
      <c r="I48" s="11"/>
      <c r="J48" s="11"/>
      <c r="K48" s="12"/>
      <c r="L48" s="12"/>
      <c r="M48" s="12"/>
      <c r="N48" s="12"/>
      <c r="O48" s="12"/>
      <c r="P48" s="149"/>
      <c r="Q48" s="149"/>
      <c r="R48" s="149"/>
      <c r="S48" s="149"/>
      <c r="T48" s="149"/>
      <c r="U48" s="149"/>
      <c r="V48" s="149"/>
      <c r="W48" s="12"/>
      <c r="X48" s="12"/>
      <c r="Y48" s="11"/>
      <c r="Z48" s="12"/>
    </row>
    <row r="49" spans="1:26" ht="25" customHeight="1">
      <c r="A49" s="150">
        <v>30</v>
      </c>
      <c r="B49" s="151" t="s">
        <v>75</v>
      </c>
      <c r="C49" s="167" t="s">
        <v>76</v>
      </c>
      <c r="D49" s="151" t="s">
        <v>77</v>
      </c>
      <c r="E49" s="151" t="s">
        <v>32</v>
      </c>
      <c r="F49" s="152">
        <v>38.700330619972</v>
      </c>
      <c r="G49" s="153"/>
      <c r="H49" s="153"/>
      <c r="I49" s="153"/>
      <c r="J49" s="153">
        <f>ROUND(F49*(N49),2)</f>
        <v>406.35</v>
      </c>
      <c r="K49" s="11">
        <f>ROUND(F49*(O49),2)</f>
        <v>0</v>
      </c>
      <c r="L49" s="11">
        <f>ROUND(F49*(G49),2)</f>
        <v>0</v>
      </c>
      <c r="M49" s="11">
        <f>ROUND(F49*(H49),2)</f>
        <v>0</v>
      </c>
      <c r="N49" s="12">
        <v>10.5</v>
      </c>
      <c r="O49" s="12"/>
      <c r="P49" s="149">
        <v>0</v>
      </c>
      <c r="Q49" s="149"/>
      <c r="R49" s="149">
        <v>0</v>
      </c>
      <c r="S49" s="149">
        <f>ROUND(F49*(P49),3)</f>
        <v>0</v>
      </c>
      <c r="T49" s="149"/>
      <c r="U49" s="149"/>
      <c r="V49" s="149">
        <f>ROUND(F49*(X49),3)</f>
        <v>0</v>
      </c>
      <c r="W49" s="12"/>
      <c r="X49" s="12">
        <v>0</v>
      </c>
      <c r="Y49" s="11"/>
      <c r="Z49" s="12">
        <v>0</v>
      </c>
    </row>
    <row r="50" spans="1:26">
      <c r="A50" s="146"/>
      <c r="B50" s="12"/>
      <c r="C50" s="147" t="s">
        <v>73</v>
      </c>
      <c r="D50" s="148" t="s">
        <v>74</v>
      </c>
      <c r="E50" s="140"/>
      <c r="F50" s="145"/>
      <c r="G50" s="141"/>
      <c r="H50" s="141"/>
      <c r="I50" s="141"/>
      <c r="J50" s="141"/>
      <c r="K50" s="140"/>
      <c r="L50" s="140">
        <f>ROUND((SUM(L48:L49))/1,2)</f>
        <v>0</v>
      </c>
      <c r="M50" s="140">
        <f>ROUND((SUM(M48:M49))/1,2)</f>
        <v>0</v>
      </c>
      <c r="N50" s="140"/>
      <c r="O50" s="140"/>
      <c r="P50" s="145"/>
      <c r="Q50" s="145"/>
      <c r="R50" s="145"/>
      <c r="S50" s="145">
        <f>ROUND((SUM(S48:S49))/1,2)</f>
        <v>0</v>
      </c>
      <c r="T50" s="145"/>
      <c r="U50" s="145"/>
      <c r="V50" s="145">
        <f>ROUND((SUM(V48:V49))/1,2)</f>
        <v>0</v>
      </c>
      <c r="W50" s="12"/>
      <c r="X50" s="12"/>
      <c r="Y50" s="11"/>
      <c r="Z50" s="12"/>
    </row>
    <row r="51" spans="1:26">
      <c r="A51" s="146"/>
      <c r="B51" s="12"/>
      <c r="C51" s="168"/>
      <c r="D51" s="12"/>
      <c r="E51" s="12"/>
      <c r="F51" s="149"/>
      <c r="G51" s="11"/>
      <c r="H51" s="11"/>
      <c r="I51" s="11"/>
      <c r="J51" s="11"/>
      <c r="K51" s="12"/>
      <c r="L51" s="12"/>
      <c r="M51" s="12"/>
      <c r="N51" s="12"/>
      <c r="O51" s="12"/>
      <c r="P51" s="149"/>
      <c r="Q51" s="149"/>
      <c r="R51" s="149"/>
      <c r="S51" s="149"/>
      <c r="T51" s="149"/>
      <c r="U51" s="149"/>
      <c r="V51" s="149"/>
      <c r="W51" s="12"/>
      <c r="X51" s="12"/>
      <c r="Y51" s="11"/>
      <c r="Z51" s="12"/>
    </row>
    <row r="52" spans="1:26">
      <c r="A52" s="146"/>
      <c r="B52" s="12"/>
      <c r="C52" s="147"/>
      <c r="D52" s="140" t="s">
        <v>23</v>
      </c>
      <c r="E52" s="140"/>
      <c r="F52" s="145"/>
      <c r="G52" s="141"/>
      <c r="H52" s="141"/>
      <c r="I52" s="141"/>
      <c r="J52" s="141"/>
      <c r="K52" s="140"/>
      <c r="L52" s="140">
        <f>ROUND((SUM(L9:L51))/2,2)</f>
        <v>0</v>
      </c>
      <c r="M52" s="140">
        <f>ROUND((SUM(M9:M51))/2,2)</f>
        <v>0</v>
      </c>
      <c r="N52" s="140"/>
      <c r="O52" s="140"/>
      <c r="P52" s="145"/>
      <c r="Q52" s="145"/>
      <c r="R52" s="145"/>
      <c r="S52" s="145">
        <f>ROUND((SUM(S9:S51))/2,2)</f>
        <v>35.89</v>
      </c>
      <c r="T52" s="145"/>
      <c r="U52" s="145"/>
      <c r="V52" s="145">
        <f>ROUND((SUM(V9:V51))/2,2)</f>
        <v>10.37</v>
      </c>
      <c r="W52" s="12"/>
      <c r="X52" s="12"/>
      <c r="Y52" s="11"/>
      <c r="Z52" s="12"/>
    </row>
    <row r="53" spans="1:26">
      <c r="A53" s="146"/>
      <c r="B53" s="12"/>
      <c r="C53" s="168"/>
      <c r="D53" s="12"/>
      <c r="E53" s="12"/>
      <c r="F53" s="149"/>
      <c r="G53" s="11"/>
      <c r="H53" s="11"/>
      <c r="I53" s="11"/>
      <c r="J53" s="11"/>
      <c r="K53" s="12"/>
      <c r="L53" s="12"/>
      <c r="M53" s="12"/>
      <c r="N53" s="12"/>
      <c r="O53" s="12"/>
      <c r="P53" s="149"/>
      <c r="Q53" s="149"/>
      <c r="R53" s="149"/>
      <c r="S53" s="149"/>
      <c r="T53" s="149"/>
      <c r="U53" s="149"/>
      <c r="V53" s="149"/>
      <c r="W53" s="12"/>
      <c r="X53" s="12"/>
      <c r="Y53" s="11"/>
      <c r="Z53" s="12"/>
    </row>
    <row r="54" spans="1:26">
      <c r="A54" s="146"/>
      <c r="B54" s="12"/>
      <c r="C54" s="147"/>
      <c r="D54" s="140" t="s">
        <v>78</v>
      </c>
      <c r="E54" s="12"/>
      <c r="F54" s="149"/>
      <c r="G54" s="11"/>
      <c r="H54" s="11"/>
      <c r="I54" s="11"/>
      <c r="J54" s="11"/>
      <c r="K54" s="12"/>
      <c r="L54" s="12"/>
      <c r="M54" s="12"/>
      <c r="N54" s="12"/>
      <c r="O54" s="12"/>
      <c r="P54" s="149"/>
      <c r="Q54" s="149"/>
      <c r="R54" s="149"/>
      <c r="S54" s="149"/>
      <c r="T54" s="149"/>
      <c r="U54" s="149"/>
      <c r="V54" s="149"/>
      <c r="W54" s="12"/>
      <c r="X54" s="12"/>
      <c r="Y54" s="11"/>
      <c r="Z54" s="12"/>
    </row>
    <row r="55" spans="1:26">
      <c r="A55" s="146"/>
      <c r="B55" s="12"/>
      <c r="C55" s="147" t="s">
        <v>267</v>
      </c>
      <c r="D55" s="148" t="s">
        <v>268</v>
      </c>
      <c r="E55" s="12"/>
      <c r="F55" s="149"/>
      <c r="G55" s="11"/>
      <c r="H55" s="11"/>
      <c r="I55" s="11"/>
      <c r="J55" s="11"/>
      <c r="K55" s="12"/>
      <c r="L55" s="12"/>
      <c r="M55" s="12"/>
      <c r="N55" s="12"/>
      <c r="O55" s="12"/>
      <c r="P55" s="149"/>
      <c r="Q55" s="149"/>
      <c r="R55" s="149"/>
      <c r="S55" s="149"/>
      <c r="T55" s="149"/>
      <c r="U55" s="149"/>
      <c r="V55" s="149"/>
      <c r="W55" s="12"/>
      <c r="X55" s="12"/>
      <c r="Y55" s="11"/>
      <c r="Z55" s="12"/>
    </row>
    <row r="56" spans="1:26" ht="25" customHeight="1">
      <c r="A56" s="150">
        <v>31</v>
      </c>
      <c r="B56" s="151" t="s">
        <v>269</v>
      </c>
      <c r="C56" s="167" t="s">
        <v>270</v>
      </c>
      <c r="D56" s="151" t="s">
        <v>271</v>
      </c>
      <c r="E56" s="151" t="s">
        <v>37</v>
      </c>
      <c r="F56" s="152">
        <v>943.92</v>
      </c>
      <c r="G56" s="153"/>
      <c r="H56" s="153"/>
      <c r="I56" s="153"/>
      <c r="J56" s="153">
        <f>ROUND(F56*(N56),2)</f>
        <v>424.76</v>
      </c>
      <c r="K56" s="11">
        <f>ROUND(F56*(O56),2)</f>
        <v>0</v>
      </c>
      <c r="L56" s="11">
        <f>ROUND(F56*(G56),2)</f>
        <v>0</v>
      </c>
      <c r="M56" s="11">
        <f>ROUND(F56*(H56),2)</f>
        <v>0</v>
      </c>
      <c r="N56" s="12">
        <v>0.45</v>
      </c>
      <c r="O56" s="12"/>
      <c r="P56" s="149">
        <v>0</v>
      </c>
      <c r="Q56" s="149"/>
      <c r="R56" s="149">
        <v>0</v>
      </c>
      <c r="S56" s="149">
        <f>ROUND(F56*(P56),3)</f>
        <v>0</v>
      </c>
      <c r="T56" s="149"/>
      <c r="U56" s="149"/>
      <c r="V56" s="149">
        <f>ROUND(F56*(X56),3)</f>
        <v>0</v>
      </c>
      <c r="W56" s="12"/>
      <c r="X56" s="12">
        <v>0</v>
      </c>
      <c r="Y56" s="11"/>
      <c r="Z56" s="12">
        <v>0</v>
      </c>
    </row>
    <row r="57" spans="1:26">
      <c r="A57" s="146"/>
      <c r="B57" s="12"/>
      <c r="C57" s="147" t="s">
        <v>267</v>
      </c>
      <c r="D57" s="148" t="s">
        <v>268</v>
      </c>
      <c r="E57" s="140"/>
      <c r="F57" s="145"/>
      <c r="G57" s="141"/>
      <c r="H57" s="141"/>
      <c r="I57" s="141"/>
      <c r="J57" s="141"/>
      <c r="K57" s="140"/>
      <c r="L57" s="140">
        <f>ROUND((SUM(L55:L56))/1,2)</f>
        <v>0</v>
      </c>
      <c r="M57" s="140">
        <f>ROUND((SUM(M55:M56))/1,2)</f>
        <v>0</v>
      </c>
      <c r="N57" s="140"/>
      <c r="O57" s="140"/>
      <c r="P57" s="145"/>
      <c r="Q57" s="145"/>
      <c r="R57" s="145"/>
      <c r="S57" s="145">
        <f>ROUND((SUM(S55:S56))/1,2)</f>
        <v>0</v>
      </c>
      <c r="T57" s="145"/>
      <c r="U57" s="145"/>
      <c r="V57" s="145">
        <f>ROUND((SUM(V55:V56))/1,2)</f>
        <v>0</v>
      </c>
      <c r="W57" s="12"/>
      <c r="X57" s="12"/>
      <c r="Y57" s="11"/>
      <c r="Z57" s="12"/>
    </row>
    <row r="58" spans="1:26">
      <c r="A58" s="146"/>
      <c r="B58" s="12"/>
      <c r="C58" s="168"/>
      <c r="D58" s="12"/>
      <c r="E58" s="12"/>
      <c r="F58" s="149"/>
      <c r="G58" s="11"/>
      <c r="H58" s="11"/>
      <c r="I58" s="11"/>
      <c r="J58" s="11"/>
      <c r="K58" s="12"/>
      <c r="L58" s="12"/>
      <c r="M58" s="12"/>
      <c r="N58" s="12"/>
      <c r="O58" s="12"/>
      <c r="P58" s="149"/>
      <c r="Q58" s="149"/>
      <c r="R58" s="149"/>
      <c r="S58" s="149"/>
      <c r="T58" s="149"/>
      <c r="U58" s="149"/>
      <c r="V58" s="149"/>
      <c r="W58" s="12"/>
      <c r="X58" s="12"/>
      <c r="Y58" s="11"/>
      <c r="Z58" s="12"/>
    </row>
    <row r="59" spans="1:26">
      <c r="A59" s="146"/>
      <c r="B59" s="12"/>
      <c r="C59" s="147" t="s">
        <v>85</v>
      </c>
      <c r="D59" s="148" t="s">
        <v>86</v>
      </c>
      <c r="E59" s="12"/>
      <c r="F59" s="149"/>
      <c r="G59" s="11"/>
      <c r="H59" s="11"/>
      <c r="I59" s="11"/>
      <c r="J59" s="11"/>
      <c r="K59" s="12"/>
      <c r="L59" s="12"/>
      <c r="M59" s="12"/>
      <c r="N59" s="12"/>
      <c r="O59" s="12"/>
      <c r="P59" s="149"/>
      <c r="Q59" s="149"/>
      <c r="R59" s="149"/>
      <c r="S59" s="149"/>
      <c r="T59" s="149"/>
      <c r="U59" s="149"/>
      <c r="V59" s="149"/>
      <c r="W59" s="12"/>
      <c r="X59" s="12"/>
      <c r="Y59" s="11"/>
      <c r="Z59" s="12"/>
    </row>
    <row r="60" spans="1:26" ht="25" customHeight="1">
      <c r="A60" s="150">
        <v>32</v>
      </c>
      <c r="B60" s="151" t="s">
        <v>87</v>
      </c>
      <c r="C60" s="167" t="s">
        <v>272</v>
      </c>
      <c r="D60" s="151" t="s">
        <v>273</v>
      </c>
      <c r="E60" s="151" t="s">
        <v>62</v>
      </c>
      <c r="F60" s="152">
        <v>321.3</v>
      </c>
      <c r="G60" s="153"/>
      <c r="H60" s="153"/>
      <c r="I60" s="153"/>
      <c r="J60" s="153">
        <f t="shared" ref="J60:J65" si="18">ROUND(F60*(N60),2)</f>
        <v>1487.62</v>
      </c>
      <c r="K60" s="11">
        <f t="shared" ref="K60:K65" si="19">ROUND(F60*(O60),2)</f>
        <v>0</v>
      </c>
      <c r="L60" s="11">
        <f>ROUND(F60*(G60),2)</f>
        <v>0</v>
      </c>
      <c r="M60" s="11">
        <f>ROUND(F60*(H60),2)</f>
        <v>0</v>
      </c>
      <c r="N60" s="12">
        <v>4.63</v>
      </c>
      <c r="O60" s="12"/>
      <c r="P60" s="149">
        <v>2.5999999999999998E-4</v>
      </c>
      <c r="Q60" s="149"/>
      <c r="R60" s="149">
        <v>2.5999999999999998E-4</v>
      </c>
      <c r="S60" s="149">
        <f t="shared" ref="S60:S65" si="20">ROUND(F60*(P60),3)</f>
        <v>8.4000000000000005E-2</v>
      </c>
      <c r="T60" s="149"/>
      <c r="U60" s="149"/>
      <c r="V60" s="149">
        <f t="shared" ref="V60:V65" si="21">ROUND(F60*(X60),3)</f>
        <v>0</v>
      </c>
      <c r="W60" s="12"/>
      <c r="X60" s="12">
        <v>0</v>
      </c>
      <c r="Y60" s="11"/>
      <c r="Z60" s="12">
        <v>0</v>
      </c>
    </row>
    <row r="61" spans="1:26" ht="50" customHeight="1">
      <c r="A61" s="150">
        <v>33</v>
      </c>
      <c r="B61" s="151" t="s">
        <v>87</v>
      </c>
      <c r="C61" s="167" t="s">
        <v>274</v>
      </c>
      <c r="D61" s="151" t="s">
        <v>275</v>
      </c>
      <c r="E61" s="151" t="s">
        <v>29</v>
      </c>
      <c r="F61" s="152">
        <v>2.4418799999999998</v>
      </c>
      <c r="G61" s="153"/>
      <c r="H61" s="153"/>
      <c r="I61" s="153"/>
      <c r="J61" s="153">
        <f t="shared" si="18"/>
        <v>87.52</v>
      </c>
      <c r="K61" s="11">
        <f t="shared" si="19"/>
        <v>0</v>
      </c>
      <c r="L61" s="11">
        <f>ROUND(F61*(G61),2)</f>
        <v>0</v>
      </c>
      <c r="M61" s="11">
        <f>ROUND(F61*(H61),2)</f>
        <v>0</v>
      </c>
      <c r="N61" s="12">
        <v>35.840000000000003</v>
      </c>
      <c r="O61" s="12"/>
      <c r="P61" s="149">
        <v>2.3565177E-2</v>
      </c>
      <c r="Q61" s="149"/>
      <c r="R61" s="149">
        <v>2.3565177E-2</v>
      </c>
      <c r="S61" s="149">
        <f t="shared" si="20"/>
        <v>5.8000000000000003E-2</v>
      </c>
      <c r="T61" s="149"/>
      <c r="U61" s="149"/>
      <c r="V61" s="149">
        <f t="shared" si="21"/>
        <v>0</v>
      </c>
      <c r="W61" s="12"/>
      <c r="X61" s="12">
        <v>0</v>
      </c>
      <c r="Y61" s="11"/>
      <c r="Z61" s="12">
        <v>0</v>
      </c>
    </row>
    <row r="62" spans="1:26" ht="25" customHeight="1">
      <c r="A62" s="150">
        <v>34</v>
      </c>
      <c r="B62" s="151" t="s">
        <v>87</v>
      </c>
      <c r="C62" s="167" t="s">
        <v>92</v>
      </c>
      <c r="D62" s="151" t="s">
        <v>93</v>
      </c>
      <c r="E62" s="151" t="s">
        <v>94</v>
      </c>
      <c r="F62" s="152"/>
      <c r="G62" s="155"/>
      <c r="H62" s="155"/>
      <c r="I62" s="155"/>
      <c r="J62" s="153">
        <f t="shared" si="18"/>
        <v>0</v>
      </c>
      <c r="K62" s="149">
        <f t="shared" si="19"/>
        <v>0</v>
      </c>
      <c r="L62" s="149">
        <f>F62*(G62)</f>
        <v>0</v>
      </c>
      <c r="M62" s="149">
        <f>F62*(H62)</f>
        <v>0</v>
      </c>
      <c r="N62" s="12">
        <v>5.1999999999999998E-2</v>
      </c>
      <c r="O62" s="12"/>
      <c r="P62" s="149">
        <v>0</v>
      </c>
      <c r="Q62" s="149"/>
      <c r="R62" s="149">
        <v>0</v>
      </c>
      <c r="S62" s="149">
        <f t="shared" si="20"/>
        <v>0</v>
      </c>
      <c r="T62" s="149"/>
      <c r="U62" s="149"/>
      <c r="V62" s="149">
        <f t="shared" si="21"/>
        <v>0</v>
      </c>
      <c r="W62" s="12"/>
      <c r="X62" s="12">
        <v>0</v>
      </c>
      <c r="Y62" s="11"/>
      <c r="Z62" s="12">
        <v>0</v>
      </c>
    </row>
    <row r="63" spans="1:26" ht="25" customHeight="1">
      <c r="A63" s="150">
        <v>35</v>
      </c>
      <c r="B63" s="151" t="s">
        <v>276</v>
      </c>
      <c r="C63" s="167" t="s">
        <v>277</v>
      </c>
      <c r="D63" s="151" t="s">
        <v>278</v>
      </c>
      <c r="E63" s="151" t="s">
        <v>37</v>
      </c>
      <c r="F63" s="152">
        <v>4.16</v>
      </c>
      <c r="G63" s="153"/>
      <c r="H63" s="153"/>
      <c r="I63" s="153"/>
      <c r="J63" s="153">
        <f t="shared" si="18"/>
        <v>7.9</v>
      </c>
      <c r="K63" s="11">
        <f t="shared" si="19"/>
        <v>0</v>
      </c>
      <c r="L63" s="11">
        <f>ROUND(F63*(G63),2)</f>
        <v>0</v>
      </c>
      <c r="M63" s="11">
        <f>ROUND(F63*(H63),2)</f>
        <v>0</v>
      </c>
      <c r="N63" s="12">
        <v>1.9</v>
      </c>
      <c r="O63" s="12"/>
      <c r="P63" s="149">
        <v>0</v>
      </c>
      <c r="Q63" s="149"/>
      <c r="R63" s="149">
        <v>0</v>
      </c>
      <c r="S63" s="149">
        <f t="shared" si="20"/>
        <v>0</v>
      </c>
      <c r="T63" s="149"/>
      <c r="U63" s="149"/>
      <c r="V63" s="149">
        <f t="shared" si="21"/>
        <v>5.8000000000000003E-2</v>
      </c>
      <c r="W63" s="12"/>
      <c r="X63" s="12">
        <v>1.4E-2</v>
      </c>
      <c r="Y63" s="11"/>
      <c r="Z63" s="12">
        <v>0</v>
      </c>
    </row>
    <row r="64" spans="1:26" ht="35" customHeight="1">
      <c r="A64" s="150">
        <v>36</v>
      </c>
      <c r="B64" s="151" t="s">
        <v>276</v>
      </c>
      <c r="C64" s="167" t="s">
        <v>279</v>
      </c>
      <c r="D64" s="151" t="s">
        <v>280</v>
      </c>
      <c r="E64" s="151" t="s">
        <v>62</v>
      </c>
      <c r="F64" s="152">
        <v>321.3</v>
      </c>
      <c r="G64" s="153"/>
      <c r="H64" s="153"/>
      <c r="I64" s="153"/>
      <c r="J64" s="153">
        <f t="shared" si="18"/>
        <v>305.24</v>
      </c>
      <c r="K64" s="11">
        <f t="shared" si="19"/>
        <v>0</v>
      </c>
      <c r="L64" s="11">
        <f>ROUND(F64*(G64),2)</f>
        <v>0</v>
      </c>
      <c r="M64" s="11">
        <f>ROUND(F64*(H64),2)</f>
        <v>0</v>
      </c>
      <c r="N64" s="12">
        <v>0.95</v>
      </c>
      <c r="O64" s="12"/>
      <c r="P64" s="149">
        <v>0</v>
      </c>
      <c r="Q64" s="149"/>
      <c r="R64" s="149">
        <v>0</v>
      </c>
      <c r="S64" s="149">
        <f t="shared" si="20"/>
        <v>0</v>
      </c>
      <c r="T64" s="149"/>
      <c r="U64" s="149"/>
      <c r="V64" s="149">
        <f t="shared" si="21"/>
        <v>4.4980000000000002</v>
      </c>
      <c r="W64" s="12"/>
      <c r="X64" s="12">
        <v>1.4E-2</v>
      </c>
      <c r="Y64" s="11"/>
      <c r="Z64" s="12">
        <v>0</v>
      </c>
    </row>
    <row r="65" spans="1:26" ht="25" customHeight="1">
      <c r="A65" s="156">
        <v>37</v>
      </c>
      <c r="B65" s="157" t="s">
        <v>95</v>
      </c>
      <c r="C65" s="169" t="s">
        <v>96</v>
      </c>
      <c r="D65" s="157" t="s">
        <v>281</v>
      </c>
      <c r="E65" s="157" t="s">
        <v>98</v>
      </c>
      <c r="F65" s="158">
        <v>2.6873</v>
      </c>
      <c r="G65" s="159"/>
      <c r="H65" s="159"/>
      <c r="I65" s="159"/>
      <c r="J65" s="159">
        <f t="shared" si="18"/>
        <v>940.56</v>
      </c>
      <c r="K65" s="11">
        <f t="shared" si="19"/>
        <v>0</v>
      </c>
      <c r="L65" s="11">
        <f>ROUND(F65*(G65),2)</f>
        <v>0</v>
      </c>
      <c r="M65" s="11">
        <f>ROUND(F65*(H65),2)</f>
        <v>0</v>
      </c>
      <c r="N65" s="12">
        <v>350</v>
      </c>
      <c r="O65" s="12"/>
      <c r="P65" s="149">
        <v>0.55000000000000004</v>
      </c>
      <c r="Q65" s="149"/>
      <c r="R65" s="149">
        <v>0.55000000000000004</v>
      </c>
      <c r="S65" s="149">
        <f t="shared" si="20"/>
        <v>1.478</v>
      </c>
      <c r="T65" s="149"/>
      <c r="U65" s="149"/>
      <c r="V65" s="149">
        <f t="shared" si="21"/>
        <v>0</v>
      </c>
      <c r="W65" s="12"/>
      <c r="X65" s="12">
        <v>0</v>
      </c>
      <c r="Y65" s="11"/>
      <c r="Z65" s="12">
        <v>0</v>
      </c>
    </row>
    <row r="66" spans="1:26">
      <c r="A66" s="146"/>
      <c r="B66" s="12"/>
      <c r="C66" s="147" t="s">
        <v>85</v>
      </c>
      <c r="D66" s="148" t="s">
        <v>86</v>
      </c>
      <c r="E66" s="140"/>
      <c r="F66" s="145"/>
      <c r="G66" s="141"/>
      <c r="H66" s="141"/>
      <c r="I66" s="141"/>
      <c r="J66" s="141"/>
      <c r="K66" s="140"/>
      <c r="L66" s="140">
        <f>ROUND((SUM(L59:L65))/1,2)</f>
        <v>0</v>
      </c>
      <c r="M66" s="140">
        <f>ROUND((SUM(M59:M65))/1,2)</f>
        <v>0</v>
      </c>
      <c r="N66" s="140"/>
      <c r="O66" s="140"/>
      <c r="P66" s="145"/>
      <c r="Q66" s="145"/>
      <c r="R66" s="145"/>
      <c r="S66" s="145">
        <f>ROUND((SUM(S59:S65))/1,2)</f>
        <v>1.62</v>
      </c>
      <c r="T66" s="145"/>
      <c r="U66" s="145"/>
      <c r="V66" s="145">
        <f>ROUND((SUM(V59:V65))/1,2)</f>
        <v>4.5599999999999996</v>
      </c>
      <c r="W66" s="12"/>
      <c r="X66" s="12"/>
      <c r="Y66" s="11"/>
      <c r="Z66" s="12"/>
    </row>
    <row r="67" spans="1:26">
      <c r="A67" s="146"/>
      <c r="B67" s="12"/>
      <c r="C67" s="168"/>
      <c r="D67" s="12"/>
      <c r="E67" s="12"/>
      <c r="F67" s="149"/>
      <c r="G67" s="11"/>
      <c r="H67" s="11"/>
      <c r="I67" s="11"/>
      <c r="J67" s="11"/>
      <c r="K67" s="12"/>
      <c r="L67" s="12"/>
      <c r="M67" s="12"/>
      <c r="N67" s="12"/>
      <c r="O67" s="12"/>
      <c r="P67" s="149"/>
      <c r="Q67" s="149"/>
      <c r="R67" s="149"/>
      <c r="S67" s="149"/>
      <c r="T67" s="149"/>
      <c r="U67" s="149"/>
      <c r="V67" s="149"/>
      <c r="W67" s="12"/>
      <c r="X67" s="12"/>
      <c r="Y67" s="11"/>
      <c r="Z67" s="12"/>
    </row>
    <row r="68" spans="1:26">
      <c r="A68" s="146"/>
      <c r="B68" s="12"/>
      <c r="C68" s="147" t="s">
        <v>282</v>
      </c>
      <c r="D68" s="148" t="s">
        <v>283</v>
      </c>
      <c r="E68" s="12"/>
      <c r="F68" s="149"/>
      <c r="G68" s="11"/>
      <c r="H68" s="11"/>
      <c r="I68" s="11"/>
      <c r="J68" s="11"/>
      <c r="K68" s="12"/>
      <c r="L68" s="12"/>
      <c r="M68" s="12"/>
      <c r="N68" s="12"/>
      <c r="O68" s="12"/>
      <c r="P68" s="149"/>
      <c r="Q68" s="149"/>
      <c r="R68" s="149"/>
      <c r="S68" s="149"/>
      <c r="T68" s="149"/>
      <c r="U68" s="149"/>
      <c r="V68" s="149"/>
      <c r="W68" s="12"/>
      <c r="X68" s="12"/>
      <c r="Y68" s="11"/>
      <c r="Z68" s="12"/>
    </row>
    <row r="69" spans="1:26" ht="25" customHeight="1">
      <c r="A69" s="150">
        <v>38</v>
      </c>
      <c r="B69" s="151" t="s">
        <v>284</v>
      </c>
      <c r="C69" s="167" t="s">
        <v>285</v>
      </c>
      <c r="D69" s="151" t="s">
        <v>286</v>
      </c>
      <c r="E69" s="151" t="s">
        <v>62</v>
      </c>
      <c r="F69" s="152">
        <v>87</v>
      </c>
      <c r="G69" s="153"/>
      <c r="H69" s="153"/>
      <c r="I69" s="153"/>
      <c r="J69" s="153">
        <f t="shared" ref="J69:J81" si="22">ROUND(F69*(N69),2)</f>
        <v>1637.34</v>
      </c>
      <c r="K69" s="11">
        <f t="shared" ref="K69:K81" si="23">ROUND(F69*(O69),2)</f>
        <v>0</v>
      </c>
      <c r="L69" s="11">
        <f t="shared" ref="L69:L79" si="24">ROUND(F69*(G69),2)</f>
        <v>0</v>
      </c>
      <c r="M69" s="11">
        <f t="shared" ref="M69:M79" si="25">ROUND(F69*(H69),2)</f>
        <v>0</v>
      </c>
      <c r="N69" s="12">
        <v>18.82</v>
      </c>
      <c r="O69" s="12"/>
      <c r="P69" s="149">
        <v>5.5399999999999998E-3</v>
      </c>
      <c r="Q69" s="149"/>
      <c r="R69" s="149">
        <v>5.5399999999999998E-3</v>
      </c>
      <c r="S69" s="149">
        <f t="shared" ref="S69:S81" si="26">ROUND(F69*(P69),3)</f>
        <v>0.48199999999999998</v>
      </c>
      <c r="T69" s="149"/>
      <c r="U69" s="149"/>
      <c r="V69" s="149">
        <f t="shared" ref="V69:V81" si="27">ROUND(F69*(X69),3)</f>
        <v>0</v>
      </c>
      <c r="W69" s="12"/>
      <c r="X69" s="12">
        <v>0</v>
      </c>
      <c r="Y69" s="11"/>
      <c r="Z69" s="12">
        <v>0</v>
      </c>
    </row>
    <row r="70" spans="1:26" ht="25" customHeight="1">
      <c r="A70" s="150">
        <v>39</v>
      </c>
      <c r="B70" s="151" t="s">
        <v>284</v>
      </c>
      <c r="C70" s="167" t="s">
        <v>287</v>
      </c>
      <c r="D70" s="151" t="s">
        <v>288</v>
      </c>
      <c r="E70" s="151" t="s">
        <v>45</v>
      </c>
      <c r="F70" s="152">
        <v>5</v>
      </c>
      <c r="G70" s="153"/>
      <c r="H70" s="153"/>
      <c r="I70" s="153"/>
      <c r="J70" s="153">
        <f t="shared" si="22"/>
        <v>104.95</v>
      </c>
      <c r="K70" s="11">
        <f t="shared" si="23"/>
        <v>0</v>
      </c>
      <c r="L70" s="11">
        <f t="shared" si="24"/>
        <v>0</v>
      </c>
      <c r="M70" s="11">
        <f t="shared" si="25"/>
        <v>0</v>
      </c>
      <c r="N70" s="12">
        <v>20.99</v>
      </c>
      <c r="O70" s="12"/>
      <c r="P70" s="149">
        <v>1.65E-3</v>
      </c>
      <c r="Q70" s="149"/>
      <c r="R70" s="149">
        <v>1.65E-3</v>
      </c>
      <c r="S70" s="149">
        <f t="shared" si="26"/>
        <v>8.0000000000000002E-3</v>
      </c>
      <c r="T70" s="149"/>
      <c r="U70" s="149"/>
      <c r="V70" s="149">
        <f t="shared" si="27"/>
        <v>0</v>
      </c>
      <c r="W70" s="12"/>
      <c r="X70" s="12">
        <v>0</v>
      </c>
      <c r="Y70" s="11"/>
      <c r="Z70" s="12">
        <v>0</v>
      </c>
    </row>
    <row r="71" spans="1:26" ht="25" customHeight="1">
      <c r="A71" s="150">
        <v>40</v>
      </c>
      <c r="B71" s="151" t="s">
        <v>284</v>
      </c>
      <c r="C71" s="167" t="s">
        <v>289</v>
      </c>
      <c r="D71" s="151" t="s">
        <v>290</v>
      </c>
      <c r="E71" s="151" t="s">
        <v>62</v>
      </c>
      <c r="F71" s="152">
        <v>72</v>
      </c>
      <c r="G71" s="153"/>
      <c r="H71" s="153"/>
      <c r="I71" s="153"/>
      <c r="J71" s="153">
        <f t="shared" si="22"/>
        <v>1208.1600000000001</v>
      </c>
      <c r="K71" s="11">
        <f t="shared" si="23"/>
        <v>0</v>
      </c>
      <c r="L71" s="11">
        <f t="shared" si="24"/>
        <v>0</v>
      </c>
      <c r="M71" s="11">
        <f t="shared" si="25"/>
        <v>0</v>
      </c>
      <c r="N71" s="12">
        <v>16.78</v>
      </c>
      <c r="O71" s="12"/>
      <c r="P71" s="149">
        <v>3.7799999999999999E-3</v>
      </c>
      <c r="Q71" s="149"/>
      <c r="R71" s="149">
        <v>3.7799999999999999E-3</v>
      </c>
      <c r="S71" s="149">
        <f t="shared" si="26"/>
        <v>0.27200000000000002</v>
      </c>
      <c r="T71" s="149"/>
      <c r="U71" s="149"/>
      <c r="V71" s="149">
        <f t="shared" si="27"/>
        <v>0</v>
      </c>
      <c r="W71" s="12"/>
      <c r="X71" s="12">
        <v>0</v>
      </c>
      <c r="Y71" s="11"/>
      <c r="Z71" s="12">
        <v>0</v>
      </c>
    </row>
    <row r="72" spans="1:26" ht="25" customHeight="1">
      <c r="A72" s="150">
        <v>41</v>
      </c>
      <c r="B72" s="151" t="s">
        <v>284</v>
      </c>
      <c r="C72" s="167" t="s">
        <v>291</v>
      </c>
      <c r="D72" s="151" t="s">
        <v>292</v>
      </c>
      <c r="E72" s="151" t="s">
        <v>55</v>
      </c>
      <c r="F72" s="152">
        <v>10</v>
      </c>
      <c r="G72" s="153"/>
      <c r="H72" s="153"/>
      <c r="I72" s="153"/>
      <c r="J72" s="153">
        <f t="shared" si="22"/>
        <v>52</v>
      </c>
      <c r="K72" s="11">
        <f t="shared" si="23"/>
        <v>0</v>
      </c>
      <c r="L72" s="11">
        <f t="shared" si="24"/>
        <v>0</v>
      </c>
      <c r="M72" s="11">
        <f t="shared" si="25"/>
        <v>0</v>
      </c>
      <c r="N72" s="12">
        <v>5.2</v>
      </c>
      <c r="O72" s="12"/>
      <c r="P72" s="149">
        <v>1E-4</v>
      </c>
      <c r="Q72" s="149"/>
      <c r="R72" s="149">
        <v>1E-4</v>
      </c>
      <c r="S72" s="149">
        <f t="shared" si="26"/>
        <v>1E-3</v>
      </c>
      <c r="T72" s="149"/>
      <c r="U72" s="149"/>
      <c r="V72" s="149">
        <f t="shared" si="27"/>
        <v>0</v>
      </c>
      <c r="W72" s="12"/>
      <c r="X72" s="12">
        <v>0</v>
      </c>
      <c r="Y72" s="11"/>
      <c r="Z72" s="12">
        <v>0</v>
      </c>
    </row>
    <row r="73" spans="1:26" ht="25" customHeight="1">
      <c r="A73" s="150">
        <v>42</v>
      </c>
      <c r="B73" s="151" t="s">
        <v>293</v>
      </c>
      <c r="C73" s="167" t="s">
        <v>294</v>
      </c>
      <c r="D73" s="151" t="s">
        <v>295</v>
      </c>
      <c r="E73" s="151" t="s">
        <v>296</v>
      </c>
      <c r="F73" s="152">
        <v>166</v>
      </c>
      <c r="G73" s="153"/>
      <c r="H73" s="153"/>
      <c r="I73" s="153"/>
      <c r="J73" s="153">
        <f t="shared" si="22"/>
        <v>2041.8</v>
      </c>
      <c r="K73" s="11">
        <f t="shared" si="23"/>
        <v>0</v>
      </c>
      <c r="L73" s="11">
        <f t="shared" si="24"/>
        <v>0</v>
      </c>
      <c r="M73" s="11">
        <f t="shared" si="25"/>
        <v>0</v>
      </c>
      <c r="N73" s="12">
        <v>12.3</v>
      </c>
      <c r="O73" s="12"/>
      <c r="P73" s="149">
        <v>5.5107000000000003E-3</v>
      </c>
      <c r="Q73" s="149"/>
      <c r="R73" s="149">
        <v>5.5107000000000003E-3</v>
      </c>
      <c r="S73" s="149">
        <f t="shared" si="26"/>
        <v>0.91500000000000004</v>
      </c>
      <c r="T73" s="149"/>
      <c r="U73" s="149"/>
      <c r="V73" s="149">
        <f t="shared" si="27"/>
        <v>0</v>
      </c>
      <c r="W73" s="12"/>
      <c r="X73" s="12">
        <v>0</v>
      </c>
      <c r="Y73" s="11"/>
      <c r="Z73" s="12">
        <v>0</v>
      </c>
    </row>
    <row r="74" spans="1:26" ht="25" customHeight="1">
      <c r="A74" s="150">
        <v>43</v>
      </c>
      <c r="B74" s="151" t="s">
        <v>293</v>
      </c>
      <c r="C74" s="167" t="s">
        <v>294</v>
      </c>
      <c r="D74" s="151" t="s">
        <v>297</v>
      </c>
      <c r="E74" s="151" t="s">
        <v>296</v>
      </c>
      <c r="F74" s="152">
        <v>33</v>
      </c>
      <c r="G74" s="153"/>
      <c r="H74" s="153"/>
      <c r="I74" s="153"/>
      <c r="J74" s="153">
        <f t="shared" si="22"/>
        <v>580.79999999999995</v>
      </c>
      <c r="K74" s="11">
        <f t="shared" si="23"/>
        <v>0</v>
      </c>
      <c r="L74" s="11">
        <f t="shared" si="24"/>
        <v>0</v>
      </c>
      <c r="M74" s="11">
        <f t="shared" si="25"/>
        <v>0</v>
      </c>
      <c r="N74" s="12">
        <v>17.600000000000001</v>
      </c>
      <c r="O74" s="12"/>
      <c r="P74" s="149">
        <v>5.5107000000000003E-3</v>
      </c>
      <c r="Q74" s="149"/>
      <c r="R74" s="149">
        <v>5.5107000000000003E-3</v>
      </c>
      <c r="S74" s="149">
        <f t="shared" si="26"/>
        <v>0.182</v>
      </c>
      <c r="T74" s="149"/>
      <c r="U74" s="149"/>
      <c r="V74" s="149">
        <f t="shared" si="27"/>
        <v>0</v>
      </c>
      <c r="W74" s="12"/>
      <c r="X74" s="12">
        <v>0</v>
      </c>
      <c r="Y74" s="11"/>
      <c r="Z74" s="12">
        <v>0</v>
      </c>
    </row>
    <row r="75" spans="1:26" ht="25" customHeight="1">
      <c r="A75" s="150">
        <v>44</v>
      </c>
      <c r="B75" s="151" t="s">
        <v>293</v>
      </c>
      <c r="C75" s="167" t="s">
        <v>294</v>
      </c>
      <c r="D75" s="151" t="s">
        <v>298</v>
      </c>
      <c r="E75" s="151" t="s">
        <v>296</v>
      </c>
      <c r="F75" s="152">
        <v>33</v>
      </c>
      <c r="G75" s="153"/>
      <c r="H75" s="153"/>
      <c r="I75" s="153"/>
      <c r="J75" s="153">
        <f t="shared" si="22"/>
        <v>495.66</v>
      </c>
      <c r="K75" s="11">
        <f t="shared" si="23"/>
        <v>0</v>
      </c>
      <c r="L75" s="11">
        <f t="shared" si="24"/>
        <v>0</v>
      </c>
      <c r="M75" s="11">
        <f t="shared" si="25"/>
        <v>0</v>
      </c>
      <c r="N75" s="12">
        <v>15.02</v>
      </c>
      <c r="O75" s="12"/>
      <c r="P75" s="149">
        <v>5.5107000000000003E-3</v>
      </c>
      <c r="Q75" s="149"/>
      <c r="R75" s="149">
        <v>5.5107000000000003E-3</v>
      </c>
      <c r="S75" s="149">
        <f t="shared" si="26"/>
        <v>0.182</v>
      </c>
      <c r="T75" s="149"/>
      <c r="U75" s="149"/>
      <c r="V75" s="149">
        <f t="shared" si="27"/>
        <v>0</v>
      </c>
      <c r="W75" s="12"/>
      <c r="X75" s="12">
        <v>0</v>
      </c>
      <c r="Y75" s="11"/>
      <c r="Z75" s="12">
        <v>0</v>
      </c>
    </row>
    <row r="76" spans="1:26" ht="25" customHeight="1">
      <c r="A76" s="150">
        <v>45</v>
      </c>
      <c r="B76" s="151" t="s">
        <v>293</v>
      </c>
      <c r="C76" s="167" t="s">
        <v>299</v>
      </c>
      <c r="D76" s="151" t="s">
        <v>300</v>
      </c>
      <c r="E76" s="151" t="s">
        <v>62</v>
      </c>
      <c r="F76" s="152">
        <v>11.5</v>
      </c>
      <c r="G76" s="153"/>
      <c r="H76" s="153"/>
      <c r="I76" s="153"/>
      <c r="J76" s="153">
        <f t="shared" si="22"/>
        <v>234.37</v>
      </c>
      <c r="K76" s="11">
        <f t="shared" si="23"/>
        <v>0</v>
      </c>
      <c r="L76" s="11">
        <f t="shared" si="24"/>
        <v>0</v>
      </c>
      <c r="M76" s="11">
        <f t="shared" si="25"/>
        <v>0</v>
      </c>
      <c r="N76" s="12">
        <v>20.38</v>
      </c>
      <c r="O76" s="12"/>
      <c r="P76" s="149">
        <v>3.8999999999999998E-3</v>
      </c>
      <c r="Q76" s="149"/>
      <c r="R76" s="149">
        <v>3.8999999999999998E-3</v>
      </c>
      <c r="S76" s="149">
        <f t="shared" si="26"/>
        <v>4.4999999999999998E-2</v>
      </c>
      <c r="T76" s="149"/>
      <c r="U76" s="149"/>
      <c r="V76" s="149">
        <f t="shared" si="27"/>
        <v>0</v>
      </c>
      <c r="W76" s="12"/>
      <c r="X76" s="12">
        <v>0</v>
      </c>
      <c r="Y76" s="11"/>
      <c r="Z76" s="12">
        <v>0</v>
      </c>
    </row>
    <row r="77" spans="1:26" ht="25" customHeight="1">
      <c r="A77" s="150">
        <v>46</v>
      </c>
      <c r="B77" s="151" t="s">
        <v>293</v>
      </c>
      <c r="C77" s="167" t="s">
        <v>301</v>
      </c>
      <c r="D77" s="151" t="s">
        <v>302</v>
      </c>
      <c r="E77" s="151" t="s">
        <v>62</v>
      </c>
      <c r="F77" s="152">
        <v>11.5</v>
      </c>
      <c r="G77" s="153"/>
      <c r="H77" s="153"/>
      <c r="I77" s="153"/>
      <c r="J77" s="153">
        <f t="shared" si="22"/>
        <v>358.8</v>
      </c>
      <c r="K77" s="11">
        <f t="shared" si="23"/>
        <v>0</v>
      </c>
      <c r="L77" s="11">
        <f t="shared" si="24"/>
        <v>0</v>
      </c>
      <c r="M77" s="11">
        <f t="shared" si="25"/>
        <v>0</v>
      </c>
      <c r="N77" s="12">
        <v>31.2</v>
      </c>
      <c r="O77" s="12"/>
      <c r="P77" s="149">
        <v>7.437E-3</v>
      </c>
      <c r="Q77" s="149"/>
      <c r="R77" s="149">
        <v>7.437E-3</v>
      </c>
      <c r="S77" s="149">
        <f t="shared" si="26"/>
        <v>8.5999999999999993E-2</v>
      </c>
      <c r="T77" s="149"/>
      <c r="U77" s="149"/>
      <c r="V77" s="149">
        <f t="shared" si="27"/>
        <v>0</v>
      </c>
      <c r="W77" s="12"/>
      <c r="X77" s="12">
        <v>0</v>
      </c>
      <c r="Y77" s="11"/>
      <c r="Z77" s="12">
        <v>0</v>
      </c>
    </row>
    <row r="78" spans="1:26" ht="25" customHeight="1">
      <c r="A78" s="150">
        <v>47</v>
      </c>
      <c r="B78" s="151" t="s">
        <v>293</v>
      </c>
      <c r="C78" s="167" t="s">
        <v>303</v>
      </c>
      <c r="D78" s="151" t="s">
        <v>304</v>
      </c>
      <c r="E78" s="151" t="s">
        <v>62</v>
      </c>
      <c r="F78" s="152">
        <v>166</v>
      </c>
      <c r="G78" s="153"/>
      <c r="H78" s="153"/>
      <c r="I78" s="153"/>
      <c r="J78" s="153">
        <f t="shared" si="22"/>
        <v>3386.4</v>
      </c>
      <c r="K78" s="11">
        <f t="shared" si="23"/>
        <v>0</v>
      </c>
      <c r="L78" s="11">
        <f t="shared" si="24"/>
        <v>0</v>
      </c>
      <c r="M78" s="11">
        <f t="shared" si="25"/>
        <v>0</v>
      </c>
      <c r="N78" s="12">
        <v>20.399999999999999</v>
      </c>
      <c r="O78" s="12"/>
      <c r="P78" s="149">
        <v>1.33E-3</v>
      </c>
      <c r="Q78" s="149"/>
      <c r="R78" s="149">
        <v>1.33E-3</v>
      </c>
      <c r="S78" s="149">
        <f t="shared" si="26"/>
        <v>0.221</v>
      </c>
      <c r="T78" s="149"/>
      <c r="U78" s="149"/>
      <c r="V78" s="149">
        <f t="shared" si="27"/>
        <v>0</v>
      </c>
      <c r="W78" s="12"/>
      <c r="X78" s="12">
        <v>0</v>
      </c>
      <c r="Y78" s="11"/>
      <c r="Z78" s="12">
        <v>0</v>
      </c>
    </row>
    <row r="79" spans="1:26" ht="25" customHeight="1">
      <c r="A79" s="150">
        <v>48</v>
      </c>
      <c r="B79" s="151" t="s">
        <v>293</v>
      </c>
      <c r="C79" s="167" t="s">
        <v>305</v>
      </c>
      <c r="D79" s="151" t="s">
        <v>306</v>
      </c>
      <c r="E79" s="151" t="s">
        <v>62</v>
      </c>
      <c r="F79" s="152">
        <v>166</v>
      </c>
      <c r="G79" s="153"/>
      <c r="H79" s="153"/>
      <c r="I79" s="153"/>
      <c r="J79" s="153">
        <f t="shared" si="22"/>
        <v>2091.6</v>
      </c>
      <c r="K79" s="11">
        <f t="shared" si="23"/>
        <v>0</v>
      </c>
      <c r="L79" s="11">
        <f t="shared" si="24"/>
        <v>0</v>
      </c>
      <c r="M79" s="11">
        <f t="shared" si="25"/>
        <v>0</v>
      </c>
      <c r="N79" s="12">
        <v>12.6</v>
      </c>
      <c r="O79" s="12"/>
      <c r="P79" s="149">
        <v>4.4999999999999999E-4</v>
      </c>
      <c r="Q79" s="149"/>
      <c r="R79" s="149">
        <v>4.4999999999999999E-4</v>
      </c>
      <c r="S79" s="149">
        <f t="shared" si="26"/>
        <v>7.4999999999999997E-2</v>
      </c>
      <c r="T79" s="149"/>
      <c r="U79" s="149"/>
      <c r="V79" s="149">
        <f t="shared" si="27"/>
        <v>0</v>
      </c>
      <c r="W79" s="12"/>
      <c r="X79" s="12">
        <v>0</v>
      </c>
      <c r="Y79" s="11"/>
      <c r="Z79" s="12">
        <v>0</v>
      </c>
    </row>
    <row r="80" spans="1:26" ht="25" customHeight="1">
      <c r="A80" s="150">
        <v>49</v>
      </c>
      <c r="B80" s="151" t="s">
        <v>307</v>
      </c>
      <c r="C80" s="167" t="s">
        <v>308</v>
      </c>
      <c r="D80" s="151" t="s">
        <v>309</v>
      </c>
      <c r="E80" s="151" t="s">
        <v>94</v>
      </c>
      <c r="F80" s="152">
        <v>12317.86</v>
      </c>
      <c r="G80" s="155"/>
      <c r="H80" s="155"/>
      <c r="I80" s="155"/>
      <c r="J80" s="153">
        <f t="shared" si="22"/>
        <v>234.04</v>
      </c>
      <c r="K80" s="149">
        <f t="shared" si="23"/>
        <v>0</v>
      </c>
      <c r="L80" s="149">
        <f>F80*(G80)</f>
        <v>0</v>
      </c>
      <c r="M80" s="149">
        <f>F80*(H80)</f>
        <v>0</v>
      </c>
      <c r="N80" s="12">
        <v>1.9E-2</v>
      </c>
      <c r="O80" s="12"/>
      <c r="P80" s="149">
        <v>0</v>
      </c>
      <c r="Q80" s="149"/>
      <c r="R80" s="149">
        <v>0</v>
      </c>
      <c r="S80" s="149">
        <f t="shared" si="26"/>
        <v>0</v>
      </c>
      <c r="T80" s="149"/>
      <c r="U80" s="149"/>
      <c r="V80" s="149">
        <f t="shared" si="27"/>
        <v>0</v>
      </c>
      <c r="W80" s="12"/>
      <c r="X80" s="12">
        <v>0</v>
      </c>
      <c r="Y80" s="11"/>
      <c r="Z80" s="12">
        <v>0</v>
      </c>
    </row>
    <row r="81" spans="1:26" ht="25" customHeight="1">
      <c r="A81" s="156">
        <v>50</v>
      </c>
      <c r="B81" s="157" t="s">
        <v>310</v>
      </c>
      <c r="C81" s="169" t="s">
        <v>311</v>
      </c>
      <c r="D81" s="157" t="s">
        <v>312</v>
      </c>
      <c r="E81" s="157" t="s">
        <v>45</v>
      </c>
      <c r="F81" s="158">
        <v>10</v>
      </c>
      <c r="G81" s="159"/>
      <c r="H81" s="159"/>
      <c r="I81" s="159"/>
      <c r="J81" s="159">
        <f t="shared" si="22"/>
        <v>126</v>
      </c>
      <c r="K81" s="11">
        <f t="shared" si="23"/>
        <v>0</v>
      </c>
      <c r="L81" s="11">
        <f>ROUND(F81*(G81),2)</f>
        <v>0</v>
      </c>
      <c r="M81" s="11">
        <f>ROUND(F81*(H81),2)</f>
        <v>0</v>
      </c>
      <c r="N81" s="12">
        <v>12.6</v>
      </c>
      <c r="O81" s="12"/>
      <c r="P81" s="149">
        <v>2.5000000000000001E-4</v>
      </c>
      <c r="Q81" s="149"/>
      <c r="R81" s="149">
        <v>2.5000000000000001E-4</v>
      </c>
      <c r="S81" s="149">
        <f t="shared" si="26"/>
        <v>3.0000000000000001E-3</v>
      </c>
      <c r="T81" s="149"/>
      <c r="U81" s="149"/>
      <c r="V81" s="149">
        <f t="shared" si="27"/>
        <v>0</v>
      </c>
      <c r="W81" s="12"/>
      <c r="X81" s="12">
        <v>0</v>
      </c>
      <c r="Y81" s="11"/>
      <c r="Z81" s="12">
        <v>0</v>
      </c>
    </row>
    <row r="82" spans="1:26">
      <c r="A82" s="146"/>
      <c r="B82" s="12"/>
      <c r="C82" s="147" t="s">
        <v>282</v>
      </c>
      <c r="D82" s="148" t="s">
        <v>283</v>
      </c>
      <c r="E82" s="140"/>
      <c r="F82" s="145"/>
      <c r="G82" s="141"/>
      <c r="H82" s="141"/>
      <c r="I82" s="141"/>
      <c r="J82" s="141"/>
      <c r="K82" s="140"/>
      <c r="L82" s="140">
        <f>ROUND((SUM(L68:L81))/1,2)</f>
        <v>0</v>
      </c>
      <c r="M82" s="140">
        <f>ROUND((SUM(M68:M81))/1,2)</f>
        <v>0</v>
      </c>
      <c r="N82" s="140"/>
      <c r="O82" s="140"/>
      <c r="P82" s="145"/>
      <c r="Q82" s="145"/>
      <c r="R82" s="145"/>
      <c r="S82" s="145">
        <f>ROUND((SUM(S68:S81))/1,2)</f>
        <v>2.4700000000000002</v>
      </c>
      <c r="T82" s="145"/>
      <c r="U82" s="145"/>
      <c r="V82" s="145">
        <f>ROUND((SUM(V68:V81))/1,2)</f>
        <v>0</v>
      </c>
      <c r="W82" s="12"/>
      <c r="X82" s="12"/>
      <c r="Y82" s="11"/>
      <c r="Z82" s="12"/>
    </row>
    <row r="83" spans="1:26">
      <c r="A83" s="146"/>
      <c r="B83" s="12"/>
      <c r="C83" s="168"/>
      <c r="D83" s="12"/>
      <c r="E83" s="12"/>
      <c r="F83" s="149"/>
      <c r="G83" s="11"/>
      <c r="H83" s="11"/>
      <c r="I83" s="11"/>
      <c r="J83" s="11"/>
      <c r="K83" s="12"/>
      <c r="L83" s="12"/>
      <c r="M83" s="12"/>
      <c r="N83" s="12"/>
      <c r="O83" s="12"/>
      <c r="P83" s="149"/>
      <c r="Q83" s="149"/>
      <c r="R83" s="149"/>
      <c r="S83" s="149"/>
      <c r="T83" s="149"/>
      <c r="U83" s="149"/>
      <c r="V83" s="149"/>
      <c r="W83" s="12"/>
      <c r="X83" s="12"/>
      <c r="Y83" s="11"/>
      <c r="Z83" s="12"/>
    </row>
    <row r="84" spans="1:26">
      <c r="A84" s="146"/>
      <c r="B84" s="12"/>
      <c r="C84" s="147" t="s">
        <v>313</v>
      </c>
      <c r="D84" s="148" t="s">
        <v>314</v>
      </c>
      <c r="E84" s="12"/>
      <c r="F84" s="149"/>
      <c r="G84" s="11"/>
      <c r="H84" s="11"/>
      <c r="I84" s="11"/>
      <c r="J84" s="11"/>
      <c r="K84" s="12"/>
      <c r="L84" s="12"/>
      <c r="M84" s="12"/>
      <c r="N84" s="12"/>
      <c r="O84" s="12"/>
      <c r="P84" s="149"/>
      <c r="Q84" s="149"/>
      <c r="R84" s="149"/>
      <c r="S84" s="149"/>
      <c r="T84" s="149"/>
      <c r="U84" s="149"/>
      <c r="V84" s="149"/>
      <c r="W84" s="12"/>
      <c r="X84" s="12"/>
      <c r="Y84" s="11"/>
      <c r="Z84" s="12"/>
    </row>
    <row r="85" spans="1:26" ht="25" customHeight="1">
      <c r="A85" s="150">
        <v>51</v>
      </c>
      <c r="B85" s="151" t="s">
        <v>315</v>
      </c>
      <c r="C85" s="167" t="s">
        <v>316</v>
      </c>
      <c r="D85" s="151" t="s">
        <v>317</v>
      </c>
      <c r="E85" s="151" t="s">
        <v>37</v>
      </c>
      <c r="F85" s="152">
        <v>1346</v>
      </c>
      <c r="G85" s="153"/>
      <c r="H85" s="153"/>
      <c r="I85" s="153"/>
      <c r="J85" s="153">
        <f>ROUND(F85*(N85),2)</f>
        <v>9691.2000000000007</v>
      </c>
      <c r="K85" s="11">
        <f>ROUND(F85*(O85),2)</f>
        <v>0</v>
      </c>
      <c r="L85" s="11">
        <f>ROUND(F85*(G85),2)</f>
        <v>0</v>
      </c>
      <c r="M85" s="11">
        <f>ROUND(F85*(H85),2)</f>
        <v>0</v>
      </c>
      <c r="N85" s="12">
        <v>7.2</v>
      </c>
      <c r="O85" s="12"/>
      <c r="P85" s="149">
        <v>0</v>
      </c>
      <c r="Q85" s="149"/>
      <c r="R85" s="149">
        <v>0</v>
      </c>
      <c r="S85" s="149">
        <f>ROUND(F85*(P85),3)</f>
        <v>0</v>
      </c>
      <c r="T85" s="149"/>
      <c r="U85" s="149"/>
      <c r="V85" s="149">
        <f>ROUND(F85*(X85),3)</f>
        <v>29.611999999999998</v>
      </c>
      <c r="W85" s="12"/>
      <c r="X85" s="12">
        <v>2.1999999999999999E-2</v>
      </c>
      <c r="Y85" s="11"/>
      <c r="Z85" s="12">
        <v>0</v>
      </c>
    </row>
    <row r="86" spans="1:26" ht="25" customHeight="1">
      <c r="A86" s="150">
        <v>52</v>
      </c>
      <c r="B86" s="151" t="s">
        <v>315</v>
      </c>
      <c r="C86" s="167" t="s">
        <v>318</v>
      </c>
      <c r="D86" s="151" t="s">
        <v>319</v>
      </c>
      <c r="E86" s="151" t="s">
        <v>62</v>
      </c>
      <c r="F86" s="152">
        <v>50.6</v>
      </c>
      <c r="G86" s="153"/>
      <c r="H86" s="153"/>
      <c r="I86" s="153"/>
      <c r="J86" s="153">
        <f>ROUND(F86*(N86),2)</f>
        <v>217.58</v>
      </c>
      <c r="K86" s="11">
        <f>ROUND(F86*(O86),2)</f>
        <v>0</v>
      </c>
      <c r="L86" s="11">
        <f>ROUND(F86*(G86),2)</f>
        <v>0</v>
      </c>
      <c r="M86" s="11">
        <f>ROUND(F86*(H86),2)</f>
        <v>0</v>
      </c>
      <c r="N86" s="12">
        <v>4.3</v>
      </c>
      <c r="O86" s="12"/>
      <c r="P86" s="149">
        <v>0</v>
      </c>
      <c r="Q86" s="149"/>
      <c r="R86" s="149">
        <v>0</v>
      </c>
      <c r="S86" s="149">
        <f>ROUND(F86*(P86),3)</f>
        <v>0</v>
      </c>
      <c r="T86" s="149"/>
      <c r="U86" s="149"/>
      <c r="V86" s="149">
        <f>ROUND(F86*(X86),3)</f>
        <v>0.86</v>
      </c>
      <c r="W86" s="12"/>
      <c r="X86" s="12">
        <v>1.7000000000000001E-2</v>
      </c>
      <c r="Y86" s="11"/>
      <c r="Z86" s="12">
        <v>0</v>
      </c>
    </row>
    <row r="87" spans="1:26" ht="25" customHeight="1">
      <c r="A87" s="150">
        <v>53</v>
      </c>
      <c r="B87" s="151" t="s">
        <v>315</v>
      </c>
      <c r="C87" s="167" t="s">
        <v>320</v>
      </c>
      <c r="D87" s="151" t="s">
        <v>321</v>
      </c>
      <c r="E87" s="151" t="s">
        <v>37</v>
      </c>
      <c r="F87" s="152">
        <v>87</v>
      </c>
      <c r="G87" s="153"/>
      <c r="H87" s="153"/>
      <c r="I87" s="153"/>
      <c r="J87" s="153">
        <f>ROUND(F87*(N87),2)</f>
        <v>208.8</v>
      </c>
      <c r="K87" s="11">
        <f>ROUND(F87*(O87),2)</f>
        <v>0</v>
      </c>
      <c r="L87" s="11">
        <f>ROUND(F87*(G87),2)</f>
        <v>0</v>
      </c>
      <c r="M87" s="11">
        <f>ROUND(F87*(H87),2)</f>
        <v>0</v>
      </c>
      <c r="N87" s="12">
        <v>2.4</v>
      </c>
      <c r="O87" s="12"/>
      <c r="P87" s="149">
        <v>0</v>
      </c>
      <c r="Q87" s="149"/>
      <c r="R87" s="149">
        <v>0</v>
      </c>
      <c r="S87" s="149">
        <f>ROUND(F87*(P87),3)</f>
        <v>0</v>
      </c>
      <c r="T87" s="149"/>
      <c r="U87" s="149"/>
      <c r="V87" s="149">
        <f>ROUND(F87*(X87),3)</f>
        <v>1.4790000000000001</v>
      </c>
      <c r="W87" s="12"/>
      <c r="X87" s="12">
        <v>1.7000000000000001E-2</v>
      </c>
      <c r="Y87" s="11"/>
      <c r="Z87" s="12">
        <v>0</v>
      </c>
    </row>
    <row r="88" spans="1:26">
      <c r="A88" s="146"/>
      <c r="B88" s="12"/>
      <c r="C88" s="147" t="s">
        <v>313</v>
      </c>
      <c r="D88" s="148" t="s">
        <v>314</v>
      </c>
      <c r="E88" s="140"/>
      <c r="F88" s="145"/>
      <c r="G88" s="141"/>
      <c r="H88" s="141"/>
      <c r="I88" s="141"/>
      <c r="J88" s="141"/>
      <c r="K88" s="140"/>
      <c r="L88" s="140">
        <f>ROUND((SUM(L84:L87))/1,2)</f>
        <v>0</v>
      </c>
      <c r="M88" s="140">
        <f>ROUND((SUM(M84:M87))/1,2)</f>
        <v>0</v>
      </c>
      <c r="N88" s="140"/>
      <c r="O88" s="140"/>
      <c r="P88" s="145"/>
      <c r="Q88" s="145"/>
      <c r="R88" s="145"/>
      <c r="S88" s="145">
        <f>ROUND((SUM(S84:S87))/1,2)</f>
        <v>0</v>
      </c>
      <c r="T88" s="145"/>
      <c r="U88" s="145"/>
      <c r="V88" s="145">
        <f>ROUND((SUM(V84:V87))/1,2)</f>
        <v>31.95</v>
      </c>
      <c r="W88" s="12"/>
      <c r="X88" s="12"/>
      <c r="Y88" s="11"/>
      <c r="Z88" s="12"/>
    </row>
    <row r="89" spans="1:26">
      <c r="A89" s="146"/>
      <c r="B89" s="12"/>
      <c r="C89" s="168"/>
      <c r="D89" s="12"/>
      <c r="E89" s="12"/>
      <c r="F89" s="149"/>
      <c r="G89" s="11"/>
      <c r="H89" s="11"/>
      <c r="I89" s="11"/>
      <c r="J89" s="11"/>
      <c r="K89" s="12"/>
      <c r="L89" s="12"/>
      <c r="M89" s="12"/>
      <c r="N89" s="12"/>
      <c r="O89" s="12"/>
      <c r="P89" s="149"/>
      <c r="Q89" s="149"/>
      <c r="R89" s="149"/>
      <c r="S89" s="149"/>
      <c r="T89" s="149"/>
      <c r="U89" s="149"/>
      <c r="V89" s="149"/>
      <c r="W89" s="12"/>
      <c r="X89" s="12"/>
      <c r="Y89" s="11"/>
      <c r="Z89" s="12"/>
    </row>
    <row r="90" spans="1:26">
      <c r="A90" s="146"/>
      <c r="B90" s="12"/>
      <c r="C90" s="147" t="s">
        <v>322</v>
      </c>
      <c r="D90" s="148" t="s">
        <v>323</v>
      </c>
      <c r="E90" s="12"/>
      <c r="F90" s="149"/>
      <c r="G90" s="11"/>
      <c r="H90" s="11"/>
      <c r="I90" s="11"/>
      <c r="J90" s="11"/>
      <c r="K90" s="12"/>
      <c r="L90" s="12"/>
      <c r="M90" s="12"/>
      <c r="N90" s="12"/>
      <c r="O90" s="12"/>
      <c r="P90" s="149"/>
      <c r="Q90" s="149"/>
      <c r="R90" s="149"/>
      <c r="S90" s="149"/>
      <c r="T90" s="149"/>
      <c r="U90" s="149"/>
      <c r="V90" s="149"/>
      <c r="W90" s="12"/>
      <c r="X90" s="12"/>
      <c r="Y90" s="11"/>
      <c r="Z90" s="12"/>
    </row>
    <row r="91" spans="1:26" ht="25" customHeight="1">
      <c r="A91" s="150">
        <v>54</v>
      </c>
      <c r="B91" s="151" t="s">
        <v>324</v>
      </c>
      <c r="C91" s="167" t="s">
        <v>325</v>
      </c>
      <c r="D91" s="151" t="s">
        <v>326</v>
      </c>
      <c r="E91" s="151" t="s">
        <v>37</v>
      </c>
      <c r="F91" s="152">
        <v>10.89</v>
      </c>
      <c r="G91" s="153"/>
      <c r="H91" s="153"/>
      <c r="I91" s="153"/>
      <c r="J91" s="153">
        <f>ROUND(F91*(N91),2)</f>
        <v>1524.6</v>
      </c>
      <c r="K91" s="11">
        <f>ROUND(F91*(O91),2)</f>
        <v>0</v>
      </c>
      <c r="L91" s="11">
        <f>ROUND(F91*(G91),2)</f>
        <v>0</v>
      </c>
      <c r="M91" s="11">
        <f>ROUND(F91*(H91),2)</f>
        <v>0</v>
      </c>
      <c r="N91" s="12">
        <v>140</v>
      </c>
      <c r="O91" s="12"/>
      <c r="P91" s="149">
        <v>0</v>
      </c>
      <c r="Q91" s="149"/>
      <c r="R91" s="149">
        <v>0</v>
      </c>
      <c r="S91" s="149">
        <f>ROUND(F91*(P91),3)</f>
        <v>0</v>
      </c>
      <c r="T91" s="149"/>
      <c r="U91" s="149"/>
      <c r="V91" s="149">
        <f>ROUND(F91*(X91),3)</f>
        <v>0</v>
      </c>
      <c r="W91" s="12"/>
      <c r="X91" s="12">
        <v>0</v>
      </c>
      <c r="Y91" s="11"/>
      <c r="Z91" s="12">
        <v>0</v>
      </c>
    </row>
    <row r="92" spans="1:26">
      <c r="A92" s="146"/>
      <c r="B92" s="12"/>
      <c r="C92" s="147" t="s">
        <v>322</v>
      </c>
      <c r="D92" s="148" t="s">
        <v>323</v>
      </c>
      <c r="E92" s="140"/>
      <c r="F92" s="145"/>
      <c r="G92" s="141"/>
      <c r="H92" s="141"/>
      <c r="I92" s="141"/>
      <c r="J92" s="141"/>
      <c r="K92" s="140"/>
      <c r="L92" s="140">
        <f>ROUND((SUM(L90:L91))/1,2)</f>
        <v>0</v>
      </c>
      <c r="M92" s="140">
        <f>ROUND((SUM(M90:M91))/1,2)</f>
        <v>0</v>
      </c>
      <c r="N92" s="140"/>
      <c r="O92" s="140"/>
      <c r="P92" s="145"/>
      <c r="Q92" s="145"/>
      <c r="R92" s="145"/>
      <c r="S92" s="145">
        <f>ROUND((SUM(S90:S91))/1,2)</f>
        <v>0</v>
      </c>
      <c r="T92" s="145"/>
      <c r="U92" s="145"/>
      <c r="V92" s="145">
        <f>ROUND((SUM(V90:V91))/1,2)</f>
        <v>0</v>
      </c>
      <c r="W92" s="12"/>
      <c r="X92" s="12"/>
      <c r="Y92" s="11"/>
      <c r="Z92" s="12"/>
    </row>
    <row r="93" spans="1:26">
      <c r="A93" s="146"/>
      <c r="B93" s="12"/>
      <c r="C93" s="168"/>
      <c r="D93" s="12"/>
      <c r="E93" s="12"/>
      <c r="F93" s="149"/>
      <c r="G93" s="11"/>
      <c r="H93" s="11"/>
      <c r="I93" s="11"/>
      <c r="J93" s="11"/>
      <c r="K93" s="12"/>
      <c r="L93" s="12"/>
      <c r="M93" s="12"/>
      <c r="N93" s="12"/>
      <c r="O93" s="12"/>
      <c r="P93" s="149"/>
      <c r="Q93" s="149"/>
      <c r="R93" s="149"/>
      <c r="S93" s="149"/>
      <c r="T93" s="149"/>
      <c r="U93" s="149"/>
      <c r="V93" s="149"/>
      <c r="W93" s="12"/>
      <c r="X93" s="12"/>
      <c r="Y93" s="11"/>
      <c r="Z93" s="12"/>
    </row>
    <row r="94" spans="1:26">
      <c r="A94" s="146"/>
      <c r="B94" s="12"/>
      <c r="C94" s="147" t="s">
        <v>99</v>
      </c>
      <c r="D94" s="148" t="s">
        <v>100</v>
      </c>
      <c r="E94" s="12"/>
      <c r="F94" s="149"/>
      <c r="G94" s="11"/>
      <c r="H94" s="11"/>
      <c r="I94" s="11"/>
      <c r="J94" s="11"/>
      <c r="K94" s="12"/>
      <c r="L94" s="12"/>
      <c r="M94" s="12"/>
      <c r="N94" s="12"/>
      <c r="O94" s="12"/>
      <c r="P94" s="149"/>
      <c r="Q94" s="149"/>
      <c r="R94" s="149"/>
      <c r="S94" s="149"/>
      <c r="T94" s="149"/>
      <c r="U94" s="149"/>
      <c r="V94" s="149"/>
      <c r="W94" s="12"/>
      <c r="X94" s="12"/>
      <c r="Y94" s="11"/>
      <c r="Z94" s="12"/>
    </row>
    <row r="95" spans="1:26" ht="25" customHeight="1">
      <c r="A95" s="150">
        <v>55</v>
      </c>
      <c r="B95" s="151" t="s">
        <v>327</v>
      </c>
      <c r="C95" s="167" t="s">
        <v>328</v>
      </c>
      <c r="D95" s="151" t="s">
        <v>329</v>
      </c>
      <c r="E95" s="151" t="s">
        <v>37</v>
      </c>
      <c r="F95" s="152">
        <v>1012</v>
      </c>
      <c r="G95" s="153"/>
      <c r="H95" s="153"/>
      <c r="I95" s="153"/>
      <c r="J95" s="153">
        <f t="shared" ref="J95:J108" si="28">ROUND(F95*(N95),2)</f>
        <v>10120</v>
      </c>
      <c r="K95" s="11">
        <f t="shared" ref="K95:K108" si="29">ROUND(F95*(O95),2)</f>
        <v>0</v>
      </c>
      <c r="L95" s="11">
        <f>ROUND(F95*(G95),2)</f>
        <v>0</v>
      </c>
      <c r="M95" s="11">
        <f>ROUND(F95*(H95),2)</f>
        <v>0</v>
      </c>
      <c r="N95" s="12">
        <v>10</v>
      </c>
      <c r="O95" s="12"/>
      <c r="P95" s="149">
        <v>4.4999999999999999E-4</v>
      </c>
      <c r="Q95" s="149"/>
      <c r="R95" s="149">
        <v>4.4999999999999999E-4</v>
      </c>
      <c r="S95" s="149">
        <f t="shared" ref="S95:S108" si="30">ROUND(F95*(P95),3)</f>
        <v>0.45500000000000002</v>
      </c>
      <c r="T95" s="149"/>
      <c r="U95" s="149"/>
      <c r="V95" s="149">
        <f t="shared" ref="V95:V108" si="31">ROUND(F95*(X95),3)</f>
        <v>0</v>
      </c>
      <c r="W95" s="12"/>
      <c r="X95" s="12">
        <v>0</v>
      </c>
      <c r="Y95" s="11"/>
      <c r="Z95" s="12">
        <v>0</v>
      </c>
    </row>
    <row r="96" spans="1:26" ht="25" customHeight="1">
      <c r="A96" s="150">
        <v>56</v>
      </c>
      <c r="B96" s="151" t="s">
        <v>327</v>
      </c>
      <c r="C96" s="167" t="s">
        <v>330</v>
      </c>
      <c r="D96" s="151" t="s">
        <v>331</v>
      </c>
      <c r="E96" s="151" t="s">
        <v>37</v>
      </c>
      <c r="F96" s="152">
        <v>1012</v>
      </c>
      <c r="G96" s="153"/>
      <c r="H96" s="153"/>
      <c r="I96" s="153"/>
      <c r="J96" s="153">
        <f t="shared" si="28"/>
        <v>3137.2</v>
      </c>
      <c r="K96" s="11">
        <f t="shared" si="29"/>
        <v>0</v>
      </c>
      <c r="L96" s="11">
        <f>ROUND(F96*(G96),2)</f>
        <v>0</v>
      </c>
      <c r="M96" s="11">
        <f>ROUND(F96*(H96),2)</f>
        <v>0</v>
      </c>
      <c r="N96" s="12">
        <v>3.1</v>
      </c>
      <c r="O96" s="12"/>
      <c r="P96" s="149">
        <v>5.1999999999999995E-4</v>
      </c>
      <c r="Q96" s="149"/>
      <c r="R96" s="149">
        <v>5.1999999999999995E-4</v>
      </c>
      <c r="S96" s="149">
        <f t="shared" si="30"/>
        <v>0.52600000000000002</v>
      </c>
      <c r="T96" s="149"/>
      <c r="U96" s="149"/>
      <c r="V96" s="149">
        <f t="shared" si="31"/>
        <v>0</v>
      </c>
      <c r="W96" s="12"/>
      <c r="X96" s="12">
        <v>0</v>
      </c>
      <c r="Y96" s="11"/>
      <c r="Z96" s="12">
        <v>0</v>
      </c>
    </row>
    <row r="97" spans="1:26" ht="50" customHeight="1">
      <c r="A97" s="150">
        <v>57</v>
      </c>
      <c r="B97" s="151" t="s">
        <v>101</v>
      </c>
      <c r="C97" s="167" t="s">
        <v>102</v>
      </c>
      <c r="D97" s="151" t="s">
        <v>332</v>
      </c>
      <c r="E97" s="151" t="s">
        <v>45</v>
      </c>
      <c r="F97" s="152">
        <v>1</v>
      </c>
      <c r="G97" s="153"/>
      <c r="H97" s="153"/>
      <c r="I97" s="153"/>
      <c r="J97" s="153">
        <f t="shared" si="28"/>
        <v>1850.29</v>
      </c>
      <c r="K97" s="11">
        <f t="shared" si="29"/>
        <v>0</v>
      </c>
      <c r="L97" s="11">
        <f>ROUND(F97*(G97),2)</f>
        <v>0</v>
      </c>
      <c r="M97" s="11">
        <f>ROUND(F97*(H97),2)</f>
        <v>0</v>
      </c>
      <c r="N97" s="12">
        <v>1850.29</v>
      </c>
      <c r="O97" s="12"/>
      <c r="P97" s="149">
        <v>2.0000000000000001E-4</v>
      </c>
      <c r="Q97" s="149"/>
      <c r="R97" s="149">
        <v>2.0000000000000001E-4</v>
      </c>
      <c r="S97" s="149">
        <f t="shared" si="30"/>
        <v>0</v>
      </c>
      <c r="T97" s="149"/>
      <c r="U97" s="149"/>
      <c r="V97" s="149">
        <f t="shared" si="31"/>
        <v>0</v>
      </c>
      <c r="W97" s="12"/>
      <c r="X97" s="12">
        <v>0</v>
      </c>
      <c r="Y97" s="11"/>
      <c r="Z97" s="12">
        <v>0</v>
      </c>
    </row>
    <row r="98" spans="1:26" ht="50" customHeight="1">
      <c r="A98" s="150">
        <v>58</v>
      </c>
      <c r="B98" s="151" t="s">
        <v>101</v>
      </c>
      <c r="C98" s="167" t="s">
        <v>333</v>
      </c>
      <c r="D98" s="151" t="s">
        <v>334</v>
      </c>
      <c r="E98" s="151" t="s">
        <v>45</v>
      </c>
      <c r="F98" s="152">
        <v>1</v>
      </c>
      <c r="G98" s="153"/>
      <c r="H98" s="153"/>
      <c r="I98" s="153"/>
      <c r="J98" s="153">
        <f t="shared" si="28"/>
        <v>1318.84</v>
      </c>
      <c r="K98" s="11">
        <f t="shared" si="29"/>
        <v>0</v>
      </c>
      <c r="L98" s="11">
        <f>ROUND(F98*(G98),2)</f>
        <v>0</v>
      </c>
      <c r="M98" s="11">
        <f>ROUND(F98*(H98),2)</f>
        <v>0</v>
      </c>
      <c r="N98" s="12">
        <v>1318.84</v>
      </c>
      <c r="O98" s="12"/>
      <c r="P98" s="149">
        <v>2.0000000000000001E-4</v>
      </c>
      <c r="Q98" s="149"/>
      <c r="R98" s="149">
        <v>2.0000000000000001E-4</v>
      </c>
      <c r="S98" s="149">
        <f t="shared" si="30"/>
        <v>0</v>
      </c>
      <c r="T98" s="149"/>
      <c r="U98" s="149"/>
      <c r="V98" s="149">
        <f t="shared" si="31"/>
        <v>0</v>
      </c>
      <c r="W98" s="12"/>
      <c r="X98" s="12">
        <v>0</v>
      </c>
      <c r="Y98" s="11"/>
      <c r="Z98" s="12">
        <v>0</v>
      </c>
    </row>
    <row r="99" spans="1:26" ht="25" customHeight="1">
      <c r="A99" s="150">
        <v>59</v>
      </c>
      <c r="B99" s="151" t="s">
        <v>101</v>
      </c>
      <c r="C99" s="167" t="s">
        <v>335</v>
      </c>
      <c r="D99" s="151" t="s">
        <v>336</v>
      </c>
      <c r="E99" s="151" t="s">
        <v>45</v>
      </c>
      <c r="F99" s="152">
        <v>1</v>
      </c>
      <c r="G99" s="153"/>
      <c r="H99" s="153"/>
      <c r="I99" s="153"/>
      <c r="J99" s="153">
        <f t="shared" si="28"/>
        <v>2150.3000000000002</v>
      </c>
      <c r="K99" s="11">
        <f t="shared" si="29"/>
        <v>0</v>
      </c>
      <c r="L99" s="11">
        <f>ROUND(F99*(G99),2)</f>
        <v>0</v>
      </c>
      <c r="M99" s="11">
        <f>ROUND(F99*(H99),2)</f>
        <v>0</v>
      </c>
      <c r="N99" s="12">
        <v>2150.3000000000002</v>
      </c>
      <c r="O99" s="12"/>
      <c r="P99" s="149">
        <v>0</v>
      </c>
      <c r="Q99" s="149"/>
      <c r="R99" s="149">
        <v>0</v>
      </c>
      <c r="S99" s="149">
        <f t="shared" si="30"/>
        <v>0</v>
      </c>
      <c r="T99" s="149"/>
      <c r="U99" s="149"/>
      <c r="V99" s="149">
        <f t="shared" si="31"/>
        <v>0</v>
      </c>
      <c r="W99" s="12"/>
      <c r="X99" s="12">
        <v>0</v>
      </c>
      <c r="Y99" s="11"/>
      <c r="Z99" s="12">
        <v>0</v>
      </c>
    </row>
    <row r="100" spans="1:26" ht="25" customHeight="1">
      <c r="A100" s="150">
        <v>60</v>
      </c>
      <c r="B100" s="151" t="s">
        <v>101</v>
      </c>
      <c r="C100" s="167" t="s">
        <v>107</v>
      </c>
      <c r="D100" s="151" t="s">
        <v>108</v>
      </c>
      <c r="E100" s="151" t="s">
        <v>94</v>
      </c>
      <c r="F100" s="152"/>
      <c r="G100" s="155"/>
      <c r="H100" s="155"/>
      <c r="I100" s="155"/>
      <c r="J100" s="153">
        <f t="shared" si="28"/>
        <v>0</v>
      </c>
      <c r="K100" s="149">
        <f t="shared" si="29"/>
        <v>0</v>
      </c>
      <c r="L100" s="149">
        <f>F100*(G100)</f>
        <v>0</v>
      </c>
      <c r="M100" s="149">
        <f>F100*(H100)</f>
        <v>0</v>
      </c>
      <c r="N100" s="12">
        <v>1.2999999999999999E-2</v>
      </c>
      <c r="O100" s="12"/>
      <c r="P100" s="149">
        <v>0</v>
      </c>
      <c r="Q100" s="149"/>
      <c r="R100" s="149">
        <v>0</v>
      </c>
      <c r="S100" s="149">
        <f t="shared" si="30"/>
        <v>0</v>
      </c>
      <c r="T100" s="149"/>
      <c r="U100" s="149"/>
      <c r="V100" s="149">
        <f t="shared" si="31"/>
        <v>0</v>
      </c>
      <c r="W100" s="12"/>
      <c r="X100" s="12">
        <v>0</v>
      </c>
      <c r="Y100" s="11"/>
      <c r="Z100" s="12">
        <v>0</v>
      </c>
    </row>
    <row r="101" spans="1:26" ht="25" customHeight="1">
      <c r="A101" s="150">
        <v>61</v>
      </c>
      <c r="B101" s="151" t="s">
        <v>337</v>
      </c>
      <c r="C101" s="167" t="s">
        <v>338</v>
      </c>
      <c r="D101" s="151" t="s">
        <v>339</v>
      </c>
      <c r="E101" s="151" t="s">
        <v>37</v>
      </c>
      <c r="F101" s="152">
        <v>87</v>
      </c>
      <c r="G101" s="153"/>
      <c r="H101" s="153"/>
      <c r="I101" s="153"/>
      <c r="J101" s="153">
        <f t="shared" si="28"/>
        <v>278.39999999999998</v>
      </c>
      <c r="K101" s="11">
        <f t="shared" si="29"/>
        <v>0</v>
      </c>
      <c r="L101" s="11">
        <f t="shared" ref="L101:L108" si="32">ROUND(F101*(G101),2)</f>
        <v>0</v>
      </c>
      <c r="M101" s="11">
        <f t="shared" ref="M101:M108" si="33">ROUND(F101*(H101),2)</f>
        <v>0</v>
      </c>
      <c r="N101" s="12">
        <v>3.2</v>
      </c>
      <c r="O101" s="12"/>
      <c r="P101" s="149">
        <v>0</v>
      </c>
      <c r="Q101" s="149"/>
      <c r="R101" s="149">
        <v>0</v>
      </c>
      <c r="S101" s="149">
        <f t="shared" si="30"/>
        <v>0</v>
      </c>
      <c r="T101" s="149"/>
      <c r="U101" s="149"/>
      <c r="V101" s="149">
        <f t="shared" si="31"/>
        <v>2.1749999999999998</v>
      </c>
      <c r="W101" s="12"/>
      <c r="X101" s="12">
        <v>2.5000000000000001E-2</v>
      </c>
      <c r="Y101" s="11"/>
      <c r="Z101" s="12">
        <v>0</v>
      </c>
    </row>
    <row r="102" spans="1:26" ht="25" customHeight="1">
      <c r="A102" s="150">
        <v>62</v>
      </c>
      <c r="B102" s="151" t="s">
        <v>337</v>
      </c>
      <c r="C102" s="167" t="s">
        <v>340</v>
      </c>
      <c r="D102" s="151" t="s">
        <v>341</v>
      </c>
      <c r="E102" s="151" t="s">
        <v>342</v>
      </c>
      <c r="F102" s="152">
        <v>64</v>
      </c>
      <c r="G102" s="153"/>
      <c r="H102" s="153"/>
      <c r="I102" s="153"/>
      <c r="J102" s="153">
        <f t="shared" si="28"/>
        <v>544</v>
      </c>
      <c r="K102" s="11">
        <f t="shared" si="29"/>
        <v>0</v>
      </c>
      <c r="L102" s="11">
        <f t="shared" si="32"/>
        <v>0</v>
      </c>
      <c r="M102" s="11">
        <f t="shared" si="33"/>
        <v>0</v>
      </c>
      <c r="N102" s="12">
        <v>8.5</v>
      </c>
      <c r="O102" s="12"/>
      <c r="P102" s="149">
        <v>6.0000000000000002E-5</v>
      </c>
      <c r="Q102" s="149"/>
      <c r="R102" s="149">
        <v>6.0000000000000002E-5</v>
      </c>
      <c r="S102" s="149">
        <f t="shared" si="30"/>
        <v>4.0000000000000001E-3</v>
      </c>
      <c r="T102" s="149"/>
      <c r="U102" s="149"/>
      <c r="V102" s="149">
        <f t="shared" si="31"/>
        <v>0.64</v>
      </c>
      <c r="W102" s="12"/>
      <c r="X102" s="12">
        <v>0.01</v>
      </c>
      <c r="Y102" s="11"/>
      <c r="Z102" s="12">
        <v>0</v>
      </c>
    </row>
    <row r="103" spans="1:26" ht="25" customHeight="1">
      <c r="A103" s="150">
        <v>63</v>
      </c>
      <c r="B103" s="151" t="s">
        <v>337</v>
      </c>
      <c r="C103" s="167" t="s">
        <v>343</v>
      </c>
      <c r="D103" s="151" t="s">
        <v>344</v>
      </c>
      <c r="E103" s="151" t="s">
        <v>45</v>
      </c>
      <c r="F103" s="152">
        <v>2</v>
      </c>
      <c r="G103" s="153"/>
      <c r="H103" s="153"/>
      <c r="I103" s="153"/>
      <c r="J103" s="153">
        <f t="shared" si="28"/>
        <v>41.2</v>
      </c>
      <c r="K103" s="11">
        <f t="shared" si="29"/>
        <v>0</v>
      </c>
      <c r="L103" s="11">
        <f t="shared" si="32"/>
        <v>0</v>
      </c>
      <c r="M103" s="11">
        <f t="shared" si="33"/>
        <v>0</v>
      </c>
      <c r="N103" s="12">
        <v>20.6</v>
      </c>
      <c r="O103" s="12"/>
      <c r="P103" s="149">
        <v>6.0000000000000002E-5</v>
      </c>
      <c r="Q103" s="149"/>
      <c r="R103" s="149">
        <v>6.0000000000000002E-5</v>
      </c>
      <c r="S103" s="149">
        <f t="shared" si="30"/>
        <v>0</v>
      </c>
      <c r="T103" s="149"/>
      <c r="U103" s="149"/>
      <c r="V103" s="149">
        <f t="shared" si="31"/>
        <v>0.02</v>
      </c>
      <c r="W103" s="12"/>
      <c r="X103" s="12">
        <v>0.01</v>
      </c>
      <c r="Y103" s="11"/>
      <c r="Z103" s="12">
        <v>0</v>
      </c>
    </row>
    <row r="104" spans="1:26" ht="25" customHeight="1">
      <c r="A104" s="156">
        <v>64</v>
      </c>
      <c r="B104" s="157" t="s">
        <v>345</v>
      </c>
      <c r="C104" s="169" t="s">
        <v>346</v>
      </c>
      <c r="D104" s="157" t="s">
        <v>347</v>
      </c>
      <c r="E104" s="157" t="s">
        <v>37</v>
      </c>
      <c r="F104" s="158">
        <v>112</v>
      </c>
      <c r="G104" s="159"/>
      <c r="H104" s="159"/>
      <c r="I104" s="159"/>
      <c r="J104" s="159">
        <f t="shared" si="28"/>
        <v>8736</v>
      </c>
      <c r="K104" s="11">
        <f t="shared" si="29"/>
        <v>0</v>
      </c>
      <c r="L104" s="11">
        <f t="shared" si="32"/>
        <v>0</v>
      </c>
      <c r="M104" s="11">
        <f t="shared" si="33"/>
        <v>0</v>
      </c>
      <c r="N104" s="12">
        <v>78</v>
      </c>
      <c r="O104" s="12"/>
      <c r="P104" s="149">
        <v>1.5E-3</v>
      </c>
      <c r="Q104" s="149"/>
      <c r="R104" s="149">
        <v>1.5E-3</v>
      </c>
      <c r="S104" s="149">
        <f t="shared" si="30"/>
        <v>0.16800000000000001</v>
      </c>
      <c r="T104" s="149"/>
      <c r="U104" s="149"/>
      <c r="V104" s="149">
        <f t="shared" si="31"/>
        <v>0</v>
      </c>
      <c r="W104" s="12"/>
      <c r="X104" s="12">
        <v>0</v>
      </c>
      <c r="Y104" s="11"/>
      <c r="Z104" s="12">
        <v>0</v>
      </c>
    </row>
    <row r="105" spans="1:26" ht="35" customHeight="1">
      <c r="A105" s="156">
        <v>65</v>
      </c>
      <c r="B105" s="157" t="s">
        <v>310</v>
      </c>
      <c r="C105" s="169" t="s">
        <v>348</v>
      </c>
      <c r="D105" s="157" t="s">
        <v>349</v>
      </c>
      <c r="E105" s="157" t="s">
        <v>37</v>
      </c>
      <c r="F105" s="158">
        <v>1012</v>
      </c>
      <c r="G105" s="159"/>
      <c r="H105" s="159"/>
      <c r="I105" s="159"/>
      <c r="J105" s="159">
        <f t="shared" si="28"/>
        <v>29348</v>
      </c>
      <c r="K105" s="11">
        <f t="shared" si="29"/>
        <v>0</v>
      </c>
      <c r="L105" s="11">
        <f t="shared" si="32"/>
        <v>0</v>
      </c>
      <c r="M105" s="11">
        <f t="shared" si="33"/>
        <v>0</v>
      </c>
      <c r="N105" s="12">
        <v>29</v>
      </c>
      <c r="O105" s="12"/>
      <c r="P105" s="149">
        <v>0</v>
      </c>
      <c r="Q105" s="149"/>
      <c r="R105" s="149">
        <v>0</v>
      </c>
      <c r="S105" s="149">
        <f t="shared" si="30"/>
        <v>0</v>
      </c>
      <c r="T105" s="149"/>
      <c r="U105" s="149"/>
      <c r="V105" s="149">
        <f t="shared" si="31"/>
        <v>0</v>
      </c>
      <c r="W105" s="12"/>
      <c r="X105" s="12">
        <v>0</v>
      </c>
      <c r="Y105" s="11"/>
      <c r="Z105" s="12">
        <v>0</v>
      </c>
    </row>
    <row r="106" spans="1:26" ht="25" customHeight="1">
      <c r="A106" s="156">
        <v>66</v>
      </c>
      <c r="B106" s="157" t="s">
        <v>310</v>
      </c>
      <c r="C106" s="169" t="s">
        <v>350</v>
      </c>
      <c r="D106" s="157" t="s">
        <v>351</v>
      </c>
      <c r="E106" s="157" t="s">
        <v>45</v>
      </c>
      <c r="F106" s="158">
        <v>3000</v>
      </c>
      <c r="G106" s="159"/>
      <c r="H106" s="159"/>
      <c r="I106" s="159"/>
      <c r="J106" s="159">
        <f t="shared" si="28"/>
        <v>1470</v>
      </c>
      <c r="K106" s="11">
        <f t="shared" si="29"/>
        <v>0</v>
      </c>
      <c r="L106" s="11">
        <f t="shared" si="32"/>
        <v>0</v>
      </c>
      <c r="M106" s="11">
        <f t="shared" si="33"/>
        <v>0</v>
      </c>
      <c r="N106" s="12">
        <v>0.49</v>
      </c>
      <c r="O106" s="12"/>
      <c r="P106" s="149">
        <v>0</v>
      </c>
      <c r="Q106" s="149"/>
      <c r="R106" s="149">
        <v>0</v>
      </c>
      <c r="S106" s="149">
        <f t="shared" si="30"/>
        <v>0</v>
      </c>
      <c r="T106" s="149"/>
      <c r="U106" s="149"/>
      <c r="V106" s="149">
        <f t="shared" si="31"/>
        <v>0</v>
      </c>
      <c r="W106" s="12"/>
      <c r="X106" s="12">
        <v>0</v>
      </c>
      <c r="Y106" s="11"/>
      <c r="Z106" s="12">
        <v>0</v>
      </c>
    </row>
    <row r="107" spans="1:26" ht="25" customHeight="1">
      <c r="A107" s="156">
        <v>67</v>
      </c>
      <c r="B107" s="157" t="s">
        <v>310</v>
      </c>
      <c r="C107" s="169" t="s">
        <v>352</v>
      </c>
      <c r="D107" s="157" t="s">
        <v>353</v>
      </c>
      <c r="E107" s="157" t="s">
        <v>45</v>
      </c>
      <c r="F107" s="158">
        <v>3000</v>
      </c>
      <c r="G107" s="159"/>
      <c r="H107" s="159"/>
      <c r="I107" s="159"/>
      <c r="J107" s="159">
        <f t="shared" si="28"/>
        <v>720</v>
      </c>
      <c r="K107" s="11">
        <f t="shared" si="29"/>
        <v>0</v>
      </c>
      <c r="L107" s="11">
        <f t="shared" si="32"/>
        <v>0</v>
      </c>
      <c r="M107" s="11">
        <f t="shared" si="33"/>
        <v>0</v>
      </c>
      <c r="N107" s="12">
        <v>0.24</v>
      </c>
      <c r="O107" s="12"/>
      <c r="P107" s="149">
        <v>0</v>
      </c>
      <c r="Q107" s="149"/>
      <c r="R107" s="149">
        <v>0</v>
      </c>
      <c r="S107" s="149">
        <f t="shared" si="30"/>
        <v>0</v>
      </c>
      <c r="T107" s="149"/>
      <c r="U107" s="149"/>
      <c r="V107" s="149">
        <f t="shared" si="31"/>
        <v>0</v>
      </c>
      <c r="W107" s="12"/>
      <c r="X107" s="12">
        <v>0</v>
      </c>
      <c r="Y107" s="11"/>
      <c r="Z107" s="12">
        <v>0</v>
      </c>
    </row>
    <row r="108" spans="1:26" ht="25" customHeight="1">
      <c r="A108" s="156">
        <v>68</v>
      </c>
      <c r="B108" s="157" t="s">
        <v>310</v>
      </c>
      <c r="C108" s="169" t="s">
        <v>354</v>
      </c>
      <c r="D108" s="157" t="s">
        <v>355</v>
      </c>
      <c r="E108" s="157" t="s">
        <v>45</v>
      </c>
      <c r="F108" s="158">
        <v>2000</v>
      </c>
      <c r="G108" s="159"/>
      <c r="H108" s="159"/>
      <c r="I108" s="159"/>
      <c r="J108" s="159">
        <f t="shared" si="28"/>
        <v>100</v>
      </c>
      <c r="K108" s="11">
        <f t="shared" si="29"/>
        <v>0</v>
      </c>
      <c r="L108" s="11">
        <f t="shared" si="32"/>
        <v>0</v>
      </c>
      <c r="M108" s="11">
        <f t="shared" si="33"/>
        <v>0</v>
      </c>
      <c r="N108" s="12">
        <v>0.05</v>
      </c>
      <c r="O108" s="12"/>
      <c r="P108" s="149">
        <v>0</v>
      </c>
      <c r="Q108" s="149"/>
      <c r="R108" s="149">
        <v>0</v>
      </c>
      <c r="S108" s="149">
        <f t="shared" si="30"/>
        <v>0</v>
      </c>
      <c r="T108" s="149"/>
      <c r="U108" s="149"/>
      <c r="V108" s="149">
        <f t="shared" si="31"/>
        <v>0</v>
      </c>
      <c r="W108" s="12"/>
      <c r="X108" s="12">
        <v>0</v>
      </c>
      <c r="Y108" s="11"/>
      <c r="Z108" s="12">
        <v>0</v>
      </c>
    </row>
    <row r="109" spans="1:26">
      <c r="A109" s="146"/>
      <c r="B109" s="12"/>
      <c r="C109" s="147" t="s">
        <v>99</v>
      </c>
      <c r="D109" s="148" t="s">
        <v>100</v>
      </c>
      <c r="E109" s="140"/>
      <c r="F109" s="145"/>
      <c r="G109" s="141"/>
      <c r="H109" s="141"/>
      <c r="I109" s="141"/>
      <c r="J109" s="141"/>
      <c r="K109" s="140"/>
      <c r="L109" s="140">
        <f>ROUND((SUM(L94:L108))/1,2)</f>
        <v>0</v>
      </c>
      <c r="M109" s="140">
        <f>ROUND((SUM(M94:M108))/1,2)</f>
        <v>0</v>
      </c>
      <c r="N109" s="140"/>
      <c r="O109" s="140"/>
      <c r="P109" s="145"/>
      <c r="Q109" s="145"/>
      <c r="R109" s="145"/>
      <c r="S109" s="145">
        <f>ROUND((SUM(S94:S108))/1,2)</f>
        <v>1.1499999999999999</v>
      </c>
      <c r="T109" s="145"/>
      <c r="U109" s="145"/>
      <c r="V109" s="145">
        <f>ROUND((SUM(V94:V108))/1,2)</f>
        <v>2.84</v>
      </c>
      <c r="W109" s="12"/>
      <c r="X109" s="12"/>
      <c r="Y109" s="11"/>
      <c r="Z109" s="12"/>
    </row>
    <row r="110" spans="1:26">
      <c r="A110" s="146"/>
      <c r="B110" s="12"/>
      <c r="C110" s="168"/>
      <c r="D110" s="12"/>
      <c r="E110" s="12"/>
      <c r="F110" s="149"/>
      <c r="G110" s="11"/>
      <c r="H110" s="11"/>
      <c r="I110" s="11"/>
      <c r="J110" s="11"/>
      <c r="K110" s="12"/>
      <c r="L110" s="12"/>
      <c r="M110" s="12"/>
      <c r="N110" s="12"/>
      <c r="O110" s="12"/>
      <c r="P110" s="149"/>
      <c r="Q110" s="149"/>
      <c r="R110" s="149"/>
      <c r="S110" s="149"/>
      <c r="T110" s="149"/>
      <c r="U110" s="149"/>
      <c r="V110" s="149"/>
      <c r="W110" s="12"/>
      <c r="X110" s="12"/>
      <c r="Y110" s="11"/>
      <c r="Z110" s="12"/>
    </row>
    <row r="111" spans="1:26">
      <c r="A111" s="146"/>
      <c r="B111" s="12"/>
      <c r="C111" s="147" t="s">
        <v>356</v>
      </c>
      <c r="D111" s="148" t="s">
        <v>357</v>
      </c>
      <c r="E111" s="12"/>
      <c r="F111" s="149"/>
      <c r="G111" s="11"/>
      <c r="H111" s="11"/>
      <c r="I111" s="11"/>
      <c r="J111" s="11"/>
      <c r="K111" s="12"/>
      <c r="L111" s="12"/>
      <c r="M111" s="12"/>
      <c r="N111" s="12"/>
      <c r="O111" s="12"/>
      <c r="P111" s="149"/>
      <c r="Q111" s="149"/>
      <c r="R111" s="149"/>
      <c r="S111" s="149"/>
      <c r="T111" s="149"/>
      <c r="U111" s="149"/>
      <c r="V111" s="149"/>
      <c r="W111" s="12"/>
      <c r="X111" s="12"/>
      <c r="Y111" s="11"/>
      <c r="Z111" s="12"/>
    </row>
    <row r="112" spans="1:26" ht="25" customHeight="1">
      <c r="A112" s="150">
        <v>69</v>
      </c>
      <c r="B112" s="151" t="s">
        <v>358</v>
      </c>
      <c r="C112" s="167" t="s">
        <v>359</v>
      </c>
      <c r="D112" s="151" t="s">
        <v>360</v>
      </c>
      <c r="E112" s="151" t="s">
        <v>37</v>
      </c>
      <c r="F112" s="152">
        <v>64.162000000000006</v>
      </c>
      <c r="G112" s="153"/>
      <c r="H112" s="153"/>
      <c r="I112" s="153"/>
      <c r="J112" s="153">
        <f>ROUND(F112*(N112),2)</f>
        <v>417.05</v>
      </c>
      <c r="K112" s="11">
        <f>ROUND(F112*(O112),2)</f>
        <v>0</v>
      </c>
      <c r="L112" s="11">
        <f>ROUND(F112*(G112),2)</f>
        <v>0</v>
      </c>
      <c r="M112" s="11">
        <f>ROUND(F112*(H112),2)</f>
        <v>0</v>
      </c>
      <c r="N112" s="12">
        <v>6.5</v>
      </c>
      <c r="O112" s="12"/>
      <c r="P112" s="149">
        <v>4.6000000000000001E-4</v>
      </c>
      <c r="Q112" s="149"/>
      <c r="R112" s="149">
        <v>4.6000000000000001E-4</v>
      </c>
      <c r="S112" s="149">
        <f>ROUND(F112*(P112),3)</f>
        <v>0.03</v>
      </c>
      <c r="T112" s="149"/>
      <c r="U112" s="149"/>
      <c r="V112" s="149">
        <f>ROUND(F112*(X112),3)</f>
        <v>0</v>
      </c>
      <c r="W112" s="12"/>
      <c r="X112" s="12">
        <v>0</v>
      </c>
      <c r="Y112" s="11"/>
      <c r="Z112" s="12">
        <v>0</v>
      </c>
    </row>
    <row r="113" spans="1:26" ht="35" customHeight="1">
      <c r="A113" s="150">
        <v>70</v>
      </c>
      <c r="B113" s="151" t="s">
        <v>358</v>
      </c>
      <c r="C113" s="167" t="s">
        <v>361</v>
      </c>
      <c r="D113" s="151" t="s">
        <v>362</v>
      </c>
      <c r="E113" s="151" t="s">
        <v>37</v>
      </c>
      <c r="F113" s="152">
        <v>254.898</v>
      </c>
      <c r="G113" s="153"/>
      <c r="H113" s="153"/>
      <c r="I113" s="153"/>
      <c r="J113" s="153">
        <f>ROUND(F113*(N113),2)</f>
        <v>950.77</v>
      </c>
      <c r="K113" s="11">
        <f>ROUND(F113*(O113),2)</f>
        <v>0</v>
      </c>
      <c r="L113" s="11">
        <f>ROUND(F113*(G113),2)</f>
        <v>0</v>
      </c>
      <c r="M113" s="11">
        <f>ROUND(F113*(H113),2)</f>
        <v>0</v>
      </c>
      <c r="N113" s="12">
        <v>3.73</v>
      </c>
      <c r="O113" s="12"/>
      <c r="P113" s="149">
        <v>3.2000000000000003E-4</v>
      </c>
      <c r="Q113" s="149"/>
      <c r="R113" s="149">
        <v>3.2000000000000003E-4</v>
      </c>
      <c r="S113" s="149">
        <f>ROUND(F113*(P113),3)</f>
        <v>8.2000000000000003E-2</v>
      </c>
      <c r="T113" s="149"/>
      <c r="U113" s="149"/>
      <c r="V113" s="149">
        <f>ROUND(F113*(X113),3)</f>
        <v>0</v>
      </c>
      <c r="W113" s="12"/>
      <c r="X113" s="12">
        <v>0</v>
      </c>
      <c r="Y113" s="11"/>
      <c r="Z113" s="12">
        <v>0</v>
      </c>
    </row>
    <row r="114" spans="1:26">
      <c r="A114" s="146"/>
      <c r="B114" s="12"/>
      <c r="C114" s="147" t="s">
        <v>356</v>
      </c>
      <c r="D114" s="148" t="s">
        <v>357</v>
      </c>
      <c r="E114" s="140"/>
      <c r="F114" s="145"/>
      <c r="G114" s="141"/>
      <c r="H114" s="141"/>
      <c r="I114" s="141"/>
      <c r="J114" s="141"/>
      <c r="K114" s="140"/>
      <c r="L114" s="140">
        <f>ROUND((SUM(L111:L113))/1,2)</f>
        <v>0</v>
      </c>
      <c r="M114" s="140">
        <f>ROUND((SUM(M111:M113))/1,2)</f>
        <v>0</v>
      </c>
      <c r="N114" s="140"/>
      <c r="O114" s="140"/>
      <c r="P114" s="145"/>
      <c r="Q114" s="145"/>
      <c r="R114" s="145"/>
      <c r="S114" s="145">
        <f>ROUND((SUM(S111:S113))/1,2)</f>
        <v>0.11</v>
      </c>
      <c r="T114" s="145"/>
      <c r="U114" s="145"/>
      <c r="V114" s="145">
        <f>ROUND((SUM(V111:V113))/1,2)</f>
        <v>0</v>
      </c>
      <c r="W114" s="12"/>
      <c r="X114" s="12"/>
      <c r="Y114" s="11"/>
      <c r="Z114" s="12"/>
    </row>
    <row r="115" spans="1:26">
      <c r="A115" s="146"/>
      <c r="B115" s="12"/>
      <c r="C115" s="168"/>
      <c r="D115" s="12"/>
      <c r="E115" s="12"/>
      <c r="F115" s="149"/>
      <c r="G115" s="11"/>
      <c r="H115" s="11"/>
      <c r="I115" s="11"/>
      <c r="J115" s="11"/>
      <c r="K115" s="12"/>
      <c r="L115" s="12"/>
      <c r="M115" s="12"/>
      <c r="N115" s="12"/>
      <c r="O115" s="12"/>
      <c r="P115" s="149"/>
      <c r="Q115" s="149"/>
      <c r="R115" s="149"/>
      <c r="S115" s="149"/>
      <c r="T115" s="149"/>
      <c r="U115" s="149"/>
      <c r="V115" s="149"/>
      <c r="W115" s="12"/>
      <c r="X115" s="12"/>
      <c r="Y115" s="11"/>
      <c r="Z115" s="12"/>
    </row>
    <row r="116" spans="1:26">
      <c r="A116" s="146"/>
      <c r="B116" s="12"/>
      <c r="C116" s="147" t="s">
        <v>363</v>
      </c>
      <c r="D116" s="148" t="s">
        <v>364</v>
      </c>
      <c r="E116" s="12"/>
      <c r="F116" s="149"/>
      <c r="G116" s="11"/>
      <c r="H116" s="11"/>
      <c r="I116" s="11"/>
      <c r="J116" s="11"/>
      <c r="K116" s="12"/>
      <c r="L116" s="12"/>
      <c r="M116" s="12"/>
      <c r="N116" s="12"/>
      <c r="O116" s="12"/>
      <c r="P116" s="149"/>
      <c r="Q116" s="149"/>
      <c r="R116" s="149"/>
      <c r="S116" s="149"/>
      <c r="T116" s="149"/>
      <c r="U116" s="149"/>
      <c r="V116" s="149"/>
      <c r="W116" s="12"/>
      <c r="X116" s="12"/>
      <c r="Y116" s="11"/>
      <c r="Z116" s="12"/>
    </row>
    <row r="117" spans="1:26" ht="25" customHeight="1">
      <c r="A117" s="150">
        <v>71</v>
      </c>
      <c r="B117" s="151" t="s">
        <v>365</v>
      </c>
      <c r="C117" s="167" t="s">
        <v>366</v>
      </c>
      <c r="D117" s="151" t="s">
        <v>367</v>
      </c>
      <c r="E117" s="151" t="s">
        <v>37</v>
      </c>
      <c r="F117" s="152">
        <v>695.5</v>
      </c>
      <c r="G117" s="153"/>
      <c r="H117" s="153"/>
      <c r="I117" s="153"/>
      <c r="J117" s="153">
        <f>ROUND(F117*(N117),2)</f>
        <v>459.03</v>
      </c>
      <c r="K117" s="11">
        <f>ROUND(F117*(O117),2)</f>
        <v>0</v>
      </c>
      <c r="L117" s="11">
        <f>ROUND(F117*(G117),2)</f>
        <v>0</v>
      </c>
      <c r="M117" s="11">
        <f>ROUND(F117*(H117),2)</f>
        <v>0</v>
      </c>
      <c r="N117" s="12">
        <v>0.66</v>
      </c>
      <c r="O117" s="12"/>
      <c r="P117" s="149">
        <v>2.7999999999999998E-4</v>
      </c>
      <c r="Q117" s="149"/>
      <c r="R117" s="149">
        <v>2.7999999999999998E-4</v>
      </c>
      <c r="S117" s="149">
        <f>ROUND(F117*(P117),3)</f>
        <v>0.19500000000000001</v>
      </c>
      <c r="T117" s="149"/>
      <c r="U117" s="149"/>
      <c r="V117" s="149">
        <f>ROUND(F117*(X117),3)</f>
        <v>0</v>
      </c>
      <c r="W117" s="12"/>
      <c r="X117" s="12">
        <v>0</v>
      </c>
      <c r="Y117" s="11"/>
      <c r="Z117" s="12">
        <v>0</v>
      </c>
    </row>
    <row r="118" spans="1:26" ht="25" customHeight="1">
      <c r="A118" s="150">
        <v>72</v>
      </c>
      <c r="B118" s="151" t="s">
        <v>365</v>
      </c>
      <c r="C118" s="167" t="s">
        <v>368</v>
      </c>
      <c r="D118" s="151" t="s">
        <v>369</v>
      </c>
      <c r="E118" s="151" t="s">
        <v>37</v>
      </c>
      <c r="F118" s="152">
        <v>695.5</v>
      </c>
      <c r="G118" s="153"/>
      <c r="H118" s="153"/>
      <c r="I118" s="153"/>
      <c r="J118" s="153">
        <f>ROUND(F118*(N118),2)</f>
        <v>1182.3499999999999</v>
      </c>
      <c r="K118" s="11">
        <f>ROUND(F118*(O118),2)</f>
        <v>0</v>
      </c>
      <c r="L118" s="11">
        <f>ROUND(F118*(G118),2)</f>
        <v>0</v>
      </c>
      <c r="M118" s="11">
        <f>ROUND(F118*(H118),2)</f>
        <v>0</v>
      </c>
      <c r="N118" s="12">
        <v>1.7</v>
      </c>
      <c r="O118" s="12"/>
      <c r="P118" s="149">
        <v>3.3E-4</v>
      </c>
      <c r="Q118" s="149"/>
      <c r="R118" s="149">
        <v>3.3E-4</v>
      </c>
      <c r="S118" s="149">
        <f>ROUND(F118*(P118),3)</f>
        <v>0.23</v>
      </c>
      <c r="T118" s="149"/>
      <c r="U118" s="149"/>
      <c r="V118" s="149">
        <f>ROUND(F118*(X118),3)</f>
        <v>0</v>
      </c>
      <c r="W118" s="12"/>
      <c r="X118" s="12">
        <v>0</v>
      </c>
      <c r="Y118" s="11"/>
      <c r="Z118" s="12">
        <v>0</v>
      </c>
    </row>
    <row r="119" spans="1:26">
      <c r="A119" s="146"/>
      <c r="B119" s="12"/>
      <c r="C119" s="147" t="s">
        <v>363</v>
      </c>
      <c r="D119" s="140" t="s">
        <v>364</v>
      </c>
      <c r="E119" s="140"/>
      <c r="F119" s="145"/>
      <c r="G119" s="141"/>
      <c r="H119" s="141"/>
      <c r="I119" s="141"/>
      <c r="J119" s="141"/>
      <c r="K119" s="141"/>
      <c r="L119" s="141">
        <f>ROUND((SUM(L116:L118))/1,2)</f>
        <v>0</v>
      </c>
      <c r="M119" s="141">
        <f>ROUND((SUM(M116:M118))/1,2)</f>
        <v>0</v>
      </c>
      <c r="N119" s="140"/>
      <c r="O119" s="140"/>
      <c r="P119" s="145"/>
      <c r="Q119" s="145"/>
      <c r="R119" s="145"/>
      <c r="S119" s="145">
        <f>ROUND((SUM(S116:S118))/1,2)</f>
        <v>0.43</v>
      </c>
      <c r="T119" s="145"/>
      <c r="U119" s="145"/>
      <c r="V119" s="145">
        <f>ROUND((SUM(V116:V118))/1,2)</f>
        <v>0</v>
      </c>
      <c r="W119" s="12"/>
      <c r="X119" s="12"/>
      <c r="Y119" s="11"/>
      <c r="Z119" s="12"/>
    </row>
    <row r="120" spans="1:26">
      <c r="A120" s="146"/>
      <c r="B120" s="12"/>
      <c r="C120" s="168"/>
      <c r="D120" s="12"/>
      <c r="E120" s="12"/>
      <c r="F120" s="149"/>
      <c r="G120" s="11"/>
      <c r="H120" s="11"/>
      <c r="I120" s="11"/>
      <c r="J120" s="11"/>
      <c r="K120" s="11"/>
      <c r="L120" s="11"/>
      <c r="M120" s="11"/>
      <c r="N120" s="12"/>
      <c r="O120" s="12"/>
      <c r="P120" s="149"/>
      <c r="Q120" s="149"/>
      <c r="R120" s="149"/>
      <c r="S120" s="149"/>
      <c r="T120" s="149"/>
      <c r="U120" s="149"/>
      <c r="V120" s="149"/>
      <c r="W120" s="12"/>
      <c r="X120" s="12"/>
      <c r="Y120" s="11"/>
      <c r="Z120" s="12"/>
    </row>
    <row r="121" spans="1:26">
      <c r="A121" s="146"/>
      <c r="B121" s="12"/>
      <c r="C121" s="147"/>
      <c r="D121" s="140" t="s">
        <v>78</v>
      </c>
      <c r="E121" s="140"/>
      <c r="F121" s="145"/>
      <c r="G121" s="141"/>
      <c r="H121" s="141"/>
      <c r="I121" s="141"/>
      <c r="J121" s="141"/>
      <c r="K121" s="141"/>
      <c r="L121" s="141">
        <f>ROUND((SUM(L54:L120))/2,2)</f>
        <v>0</v>
      </c>
      <c r="M121" s="141">
        <f>ROUND((SUM(M54:M120))/2,2)</f>
        <v>0</v>
      </c>
      <c r="N121" s="140"/>
      <c r="O121" s="140"/>
      <c r="P121" s="145"/>
      <c r="Q121" s="145"/>
      <c r="R121" s="145"/>
      <c r="S121" s="145">
        <f>ROUND((SUM(S54:S120))/2,2)</f>
        <v>5.78</v>
      </c>
      <c r="T121" s="145"/>
      <c r="U121" s="145"/>
      <c r="V121" s="145">
        <f>ROUND((SUM(V54:V120))/2,2)</f>
        <v>39.35</v>
      </c>
      <c r="W121" s="12"/>
      <c r="X121" s="12"/>
      <c r="Y121" s="11"/>
      <c r="Z121" s="12"/>
    </row>
    <row r="122" spans="1:26">
      <c r="A122" s="146"/>
      <c r="B122" s="12"/>
      <c r="C122" s="168"/>
      <c r="D122" s="12"/>
      <c r="E122" s="12"/>
      <c r="F122" s="149"/>
      <c r="G122" s="11"/>
      <c r="H122" s="11"/>
      <c r="I122" s="11"/>
      <c r="J122" s="11"/>
      <c r="K122" s="11"/>
      <c r="L122" s="11"/>
      <c r="M122" s="11"/>
      <c r="N122" s="12"/>
      <c r="O122" s="12"/>
      <c r="P122" s="149"/>
      <c r="Q122" s="149"/>
      <c r="R122" s="149"/>
      <c r="S122" s="149"/>
      <c r="T122" s="149"/>
      <c r="U122" s="149"/>
      <c r="V122" s="149"/>
      <c r="W122" s="12"/>
      <c r="X122" s="12"/>
      <c r="Y122" s="11"/>
      <c r="Z122" s="12"/>
    </row>
    <row r="123" spans="1:26">
      <c r="A123" s="160"/>
      <c r="B123" s="161"/>
      <c r="C123" s="170"/>
      <c r="D123" s="161" t="s">
        <v>115</v>
      </c>
      <c r="E123" s="161"/>
      <c r="F123" s="162"/>
      <c r="G123" s="163"/>
      <c r="H123" s="163"/>
      <c r="I123" s="163"/>
      <c r="J123" s="163"/>
      <c r="K123" s="163">
        <f>ROUND((SUM(K9:K122))/3,2)</f>
        <v>0</v>
      </c>
      <c r="L123" s="163">
        <f>ROUND((SUM(L9:L122))/3,2)</f>
        <v>0</v>
      </c>
      <c r="M123" s="163">
        <f>ROUND((SUM(M9:M122))/3,2)</f>
        <v>0</v>
      </c>
      <c r="N123" s="161"/>
      <c r="O123" s="161"/>
      <c r="P123" s="162"/>
      <c r="Q123" s="162"/>
      <c r="R123" s="162"/>
      <c r="S123" s="162">
        <f>ROUND((SUM(S9:S122))/3,2)</f>
        <v>41.67</v>
      </c>
      <c r="T123" s="162"/>
      <c r="U123" s="162"/>
      <c r="V123" s="162">
        <f>ROUND((SUM(V9:V122))/3,2)</f>
        <v>49.72</v>
      </c>
      <c r="W123" s="12"/>
      <c r="X123" s="11"/>
      <c r="Y123" s="11">
        <f>(SUM(Y9:Y122))</f>
        <v>0</v>
      </c>
      <c r="Z123" s="12">
        <f>(SUM(Z9:Z122))</f>
        <v>0</v>
      </c>
    </row>
    <row r="124" spans="1:26">
      <c r="A124" s="146"/>
      <c r="B124" s="12"/>
      <c r="C124" s="168"/>
      <c r="D124" s="12"/>
      <c r="E124" s="12"/>
      <c r="F124" s="149"/>
      <c r="G124" s="11"/>
      <c r="H124" s="11"/>
      <c r="I124" s="11"/>
      <c r="J124" s="11"/>
      <c r="K124" s="12"/>
      <c r="L124" s="12"/>
      <c r="M124" s="12"/>
      <c r="N124" s="12"/>
      <c r="O124" s="12"/>
      <c r="P124" s="149"/>
      <c r="Q124" s="149"/>
      <c r="R124" s="149"/>
      <c r="S124" s="149"/>
      <c r="T124" s="149"/>
      <c r="U124" s="149"/>
      <c r="V124" s="149"/>
      <c r="W124" s="12"/>
      <c r="X124" s="12"/>
      <c r="Y124" s="11"/>
      <c r="Z124" s="12"/>
    </row>
    <row r="125" spans="1:26">
      <c r="G125" s="1"/>
      <c r="H125" s="1"/>
      <c r="I125" s="1"/>
    </row>
    <row r="126" spans="1:26">
      <c r="G126" s="1"/>
      <c r="H126" s="1"/>
      <c r="I126" s="1"/>
    </row>
    <row r="127" spans="1:26" hidden="1">
      <c r="G127" s="1"/>
      <c r="H127" s="1"/>
      <c r="I127" s="1"/>
    </row>
    <row r="128" spans="1:26" hidden="1">
      <c r="G128" s="1"/>
      <c r="H128" s="1"/>
      <c r="I128" s="1"/>
    </row>
    <row r="129" spans="7:9" hidden="1">
      <c r="G129" s="1"/>
      <c r="H129" s="1"/>
      <c r="I129" s="1"/>
    </row>
    <row r="130" spans="7:9" hidden="1">
      <c r="G130" s="1"/>
      <c r="H130" s="1"/>
      <c r="I130" s="1"/>
    </row>
    <row r="131" spans="7:9" hidden="1">
      <c r="G131" s="1"/>
      <c r="H131" s="1"/>
      <c r="I131" s="1"/>
    </row>
    <row r="132" spans="7:9" hidden="1">
      <c r="G132" s="1"/>
      <c r="H132" s="1"/>
      <c r="I132" s="1"/>
    </row>
    <row r="133" spans="7:9" hidden="1">
      <c r="G133" s="1"/>
      <c r="H133" s="1"/>
      <c r="I133" s="1"/>
    </row>
    <row r="134" spans="7:9" hidden="1">
      <c r="G134" s="1"/>
      <c r="H134" s="1"/>
      <c r="I134" s="1"/>
    </row>
    <row r="135" spans="7:9" hidden="1">
      <c r="G135" s="1"/>
      <c r="H135" s="1"/>
      <c r="I135" s="1"/>
    </row>
    <row r="136" spans="7:9" hidden="1">
      <c r="G136" s="1"/>
      <c r="H136" s="1"/>
      <c r="I136" s="1"/>
    </row>
    <row r="137" spans="7:9" hidden="1">
      <c r="G137" s="1"/>
      <c r="H137" s="1"/>
      <c r="I137" s="1"/>
    </row>
    <row r="138" spans="7:9" hidden="1">
      <c r="G138" s="1"/>
      <c r="H138" s="1"/>
      <c r="I138" s="1"/>
    </row>
    <row r="139" spans="7:9" hidden="1">
      <c r="G139" s="1"/>
      <c r="H139" s="1"/>
      <c r="I139" s="1"/>
    </row>
    <row r="140" spans="7:9" hidden="1">
      <c r="G140" s="1"/>
      <c r="H140" s="1"/>
      <c r="I140" s="1"/>
    </row>
    <row r="141" spans="7:9" hidden="1">
      <c r="G141" s="1"/>
      <c r="H141" s="1"/>
      <c r="I141" s="1"/>
    </row>
    <row r="142" spans="7:9" hidden="1">
      <c r="G142" s="1"/>
      <c r="H142" s="1"/>
      <c r="I142" s="1"/>
    </row>
    <row r="143" spans="7:9" hidden="1">
      <c r="G143" s="1"/>
      <c r="H143" s="1"/>
      <c r="I143" s="1"/>
    </row>
    <row r="144" spans="7:9" hidden="1">
      <c r="G144" s="1"/>
      <c r="H144" s="1"/>
      <c r="I144" s="1"/>
    </row>
    <row r="145" spans="7:9" hidden="1">
      <c r="G145" s="1"/>
      <c r="H145" s="1"/>
      <c r="I145" s="1"/>
    </row>
    <row r="146" spans="7:9" hidden="1">
      <c r="G146" s="1"/>
      <c r="H146" s="1"/>
      <c r="I146" s="1"/>
    </row>
    <row r="147" spans="7:9" hidden="1">
      <c r="G147" s="1"/>
      <c r="H147" s="1"/>
      <c r="I147" s="1"/>
    </row>
    <row r="148" spans="7:9" hidden="1">
      <c r="G148" s="1"/>
      <c r="H148" s="1"/>
      <c r="I148" s="1"/>
    </row>
    <row r="149" spans="7:9" hidden="1">
      <c r="G149" s="1"/>
      <c r="H149" s="1"/>
      <c r="I149" s="1"/>
    </row>
    <row r="150" spans="7:9" hidden="1">
      <c r="G150" s="1"/>
      <c r="H150" s="1"/>
      <c r="I150" s="1"/>
    </row>
    <row r="151" spans="7:9" hidden="1">
      <c r="G151" s="1"/>
      <c r="H151" s="1"/>
      <c r="I151" s="1"/>
    </row>
    <row r="152" spans="7:9" hidden="1">
      <c r="G152" s="1"/>
      <c r="H152" s="1"/>
      <c r="I152" s="1"/>
    </row>
    <row r="153" spans="7:9" hidden="1">
      <c r="G153" s="1"/>
      <c r="H153" s="1"/>
      <c r="I153" s="1"/>
    </row>
    <row r="154" spans="7:9" hidden="1">
      <c r="G154" s="1"/>
      <c r="H154" s="1"/>
      <c r="I154" s="1"/>
    </row>
    <row r="155" spans="7:9" hidden="1">
      <c r="G155" s="1"/>
      <c r="H155" s="1"/>
      <c r="I155" s="1"/>
    </row>
    <row r="156" spans="7:9" hidden="1">
      <c r="G156" s="1"/>
      <c r="H156" s="1"/>
      <c r="I156" s="1"/>
    </row>
    <row r="157" spans="7:9" hidden="1">
      <c r="G157" s="1"/>
      <c r="H157" s="1"/>
      <c r="I157" s="1"/>
    </row>
    <row r="158" spans="7:9" hidden="1">
      <c r="G158" s="1"/>
      <c r="H158" s="1"/>
      <c r="I158" s="1"/>
    </row>
    <row r="159" spans="7:9" hidden="1">
      <c r="G159" s="1"/>
      <c r="H159" s="1"/>
      <c r="I159" s="1"/>
    </row>
    <row r="160" spans="7:9" hidden="1">
      <c r="G160" s="1"/>
      <c r="H160" s="1"/>
      <c r="I160" s="1"/>
    </row>
    <row r="161" spans="7:9" hidden="1">
      <c r="G161" s="1"/>
      <c r="H161" s="1"/>
      <c r="I161" s="1"/>
    </row>
    <row r="162" spans="7:9" hidden="1">
      <c r="G162" s="1"/>
      <c r="H162" s="1"/>
      <c r="I162" s="1"/>
    </row>
    <row r="163" spans="7:9" hidden="1">
      <c r="G163" s="1"/>
      <c r="H163" s="1"/>
      <c r="I163" s="1"/>
    </row>
    <row r="164" spans="7:9" hidden="1">
      <c r="G164" s="1"/>
      <c r="H164" s="1"/>
      <c r="I164" s="1"/>
    </row>
    <row r="165" spans="7:9" hidden="1">
      <c r="G165" s="1"/>
      <c r="H165" s="1"/>
      <c r="I165" s="1"/>
    </row>
    <row r="166" spans="7:9" hidden="1">
      <c r="G166" s="1"/>
      <c r="H166" s="1"/>
      <c r="I166" s="1"/>
    </row>
    <row r="167" spans="7:9" hidden="1">
      <c r="G167" s="1"/>
      <c r="H167" s="1"/>
      <c r="I167" s="1"/>
    </row>
    <row r="168" spans="7:9" hidden="1">
      <c r="G168" s="1"/>
      <c r="H168" s="1"/>
      <c r="I168" s="1"/>
    </row>
    <row r="169" spans="7:9" hidden="1">
      <c r="G169" s="1"/>
      <c r="H169" s="1"/>
      <c r="I169" s="1"/>
    </row>
    <row r="170" spans="7:9" hidden="1">
      <c r="G170" s="1"/>
      <c r="H170" s="1"/>
      <c r="I170" s="1"/>
    </row>
    <row r="171" spans="7:9" hidden="1">
      <c r="G171" s="1"/>
      <c r="H171" s="1"/>
      <c r="I171" s="1"/>
    </row>
    <row r="172" spans="7:9" hidden="1">
      <c r="G172" s="1"/>
      <c r="H172" s="1"/>
      <c r="I172" s="1"/>
    </row>
    <row r="173" spans="7:9" hidden="1">
      <c r="G173" s="1"/>
      <c r="H173" s="1"/>
      <c r="I173" s="1"/>
    </row>
    <row r="174" spans="7:9" hidden="1">
      <c r="G174" s="1"/>
      <c r="H174" s="1"/>
      <c r="I174" s="1"/>
    </row>
    <row r="175" spans="7:9" hidden="1">
      <c r="G175" s="1"/>
      <c r="H175" s="1"/>
      <c r="I175" s="1"/>
    </row>
    <row r="176" spans="7:9" hidden="1">
      <c r="G176" s="1"/>
      <c r="H176" s="1"/>
      <c r="I176" s="1"/>
    </row>
    <row r="177" spans="7:9" hidden="1">
      <c r="G177" s="1"/>
      <c r="H177" s="1"/>
      <c r="I177" s="1"/>
    </row>
    <row r="178" spans="7:9" hidden="1">
      <c r="G178" s="1"/>
      <c r="H178" s="1"/>
      <c r="I178" s="1"/>
    </row>
    <row r="179" spans="7:9" hidden="1">
      <c r="G179" s="1"/>
      <c r="H179" s="1"/>
      <c r="I179" s="1"/>
    </row>
    <row r="180" spans="7:9" hidden="1">
      <c r="G180" s="1"/>
      <c r="H180" s="1"/>
      <c r="I180" s="1"/>
    </row>
    <row r="181" spans="7:9" hidden="1">
      <c r="G181" s="1"/>
      <c r="H181" s="1"/>
      <c r="I181" s="1"/>
    </row>
    <row r="182" spans="7:9" hidden="1">
      <c r="G182" s="1"/>
      <c r="H182" s="1"/>
      <c r="I182" s="1"/>
    </row>
    <row r="183" spans="7:9" hidden="1">
      <c r="G183" s="1"/>
      <c r="H183" s="1"/>
      <c r="I183" s="1"/>
    </row>
    <row r="184" spans="7:9" hidden="1">
      <c r="G184" s="1"/>
      <c r="H184" s="1"/>
      <c r="I184" s="1"/>
    </row>
    <row r="185" spans="7:9" hidden="1">
      <c r="G185" s="1"/>
      <c r="H185" s="1"/>
      <c r="I185" s="1"/>
    </row>
    <row r="186" spans="7:9" hidden="1">
      <c r="G186" s="1"/>
      <c r="H186" s="1"/>
      <c r="I186" s="1"/>
    </row>
    <row r="187" spans="7:9" hidden="1">
      <c r="G187" s="1"/>
      <c r="H187" s="1"/>
      <c r="I187" s="1"/>
    </row>
    <row r="188" spans="7:9" hidden="1">
      <c r="G188" s="1"/>
      <c r="H188" s="1"/>
      <c r="I188" s="1"/>
    </row>
    <row r="189" spans="7:9" hidden="1">
      <c r="G189" s="1"/>
      <c r="H189" s="1"/>
      <c r="I189" s="1"/>
    </row>
    <row r="190" spans="7:9" hidden="1">
      <c r="G190" s="1"/>
      <c r="H190" s="1"/>
      <c r="I190" s="1"/>
    </row>
    <row r="191" spans="7:9" hidden="1">
      <c r="G191" s="1"/>
      <c r="H191" s="1"/>
      <c r="I191" s="1"/>
    </row>
    <row r="192" spans="7:9" hidden="1">
      <c r="G192" s="1"/>
      <c r="H192" s="1"/>
      <c r="I192" s="1"/>
    </row>
    <row r="193" spans="7:9" hidden="1">
      <c r="G193" s="1"/>
      <c r="H193" s="1"/>
      <c r="I193" s="1"/>
    </row>
    <row r="194" spans="7:9" hidden="1">
      <c r="G194" s="1"/>
      <c r="H194" s="1"/>
      <c r="I194" s="1"/>
    </row>
    <row r="195" spans="7:9" hidden="1">
      <c r="G195" s="1"/>
      <c r="H195" s="1"/>
      <c r="I195" s="1"/>
    </row>
    <row r="196" spans="7:9" hidden="1">
      <c r="G196" s="1"/>
      <c r="H196" s="1"/>
      <c r="I196" s="1"/>
    </row>
    <row r="197" spans="7:9" hidden="1">
      <c r="G197" s="1"/>
      <c r="H197" s="1"/>
      <c r="I197" s="1"/>
    </row>
    <row r="198" spans="7:9" hidden="1">
      <c r="G198" s="1"/>
      <c r="H198" s="1"/>
      <c r="I198" s="1"/>
    </row>
    <row r="199" spans="7:9" hidden="1">
      <c r="G199" s="1"/>
      <c r="H199" s="1"/>
      <c r="I199" s="1"/>
    </row>
    <row r="200" spans="7:9" hidden="1">
      <c r="G200" s="1"/>
      <c r="H200" s="1"/>
      <c r="I200" s="1"/>
    </row>
    <row r="201" spans="7:9" hidden="1">
      <c r="G201" s="1"/>
      <c r="H201" s="1"/>
      <c r="I201" s="1"/>
    </row>
    <row r="202" spans="7:9" hidden="1">
      <c r="G202" s="1"/>
      <c r="H202" s="1"/>
      <c r="I202" s="1"/>
    </row>
    <row r="203" spans="7:9" hidden="1">
      <c r="G203" s="1"/>
      <c r="H203" s="1"/>
      <c r="I203" s="1"/>
    </row>
    <row r="204" spans="7:9" hidden="1">
      <c r="G204" s="1"/>
      <c r="H204" s="1"/>
      <c r="I204" s="1"/>
    </row>
    <row r="205" spans="7:9" hidden="1">
      <c r="G205" s="1"/>
      <c r="H205" s="1"/>
      <c r="I205" s="1"/>
    </row>
    <row r="206" spans="7:9" hidden="1">
      <c r="G206" s="1"/>
      <c r="H206" s="1"/>
      <c r="I206" s="1"/>
    </row>
    <row r="207" spans="7:9" hidden="1">
      <c r="G207" s="1"/>
      <c r="H207" s="1"/>
      <c r="I207" s="1"/>
    </row>
    <row r="208" spans="7:9" hidden="1">
      <c r="G208" s="1"/>
      <c r="H208" s="1"/>
      <c r="I208" s="1"/>
    </row>
    <row r="209" spans="7:9" hidden="1">
      <c r="G209" s="1"/>
      <c r="H209" s="1"/>
      <c r="I209" s="1"/>
    </row>
    <row r="210" spans="7:9" hidden="1">
      <c r="G210" s="1"/>
      <c r="H210" s="1"/>
      <c r="I210" s="1"/>
    </row>
    <row r="211" spans="7:9" hidden="1">
      <c r="G211" s="1"/>
      <c r="H211" s="1"/>
      <c r="I211" s="1"/>
    </row>
    <row r="212" spans="7:9" hidden="1">
      <c r="G212" s="1"/>
      <c r="H212" s="1"/>
      <c r="I212" s="1"/>
    </row>
    <row r="213" spans="7:9" hidden="1">
      <c r="G213" s="1"/>
      <c r="H213" s="1"/>
      <c r="I213" s="1"/>
    </row>
    <row r="214" spans="7:9" hidden="1">
      <c r="G214" s="1"/>
      <c r="H214" s="1"/>
      <c r="I214" s="1"/>
    </row>
    <row r="215" spans="7:9" hidden="1">
      <c r="G215" s="1"/>
      <c r="H215" s="1"/>
      <c r="I215" s="1"/>
    </row>
    <row r="216" spans="7:9" hidden="1">
      <c r="G216" s="1"/>
      <c r="H216" s="1"/>
      <c r="I216" s="1"/>
    </row>
    <row r="217" spans="7:9" hidden="1">
      <c r="G217" s="1"/>
      <c r="H217" s="1"/>
      <c r="I217" s="1"/>
    </row>
    <row r="218" spans="7:9" hidden="1">
      <c r="G218" s="1"/>
      <c r="H218" s="1"/>
      <c r="I218" s="1"/>
    </row>
    <row r="219" spans="7:9" hidden="1">
      <c r="G219" s="1"/>
      <c r="H219" s="1"/>
      <c r="I219" s="1"/>
    </row>
    <row r="220" spans="7:9" hidden="1">
      <c r="G220" s="1"/>
      <c r="H220" s="1"/>
      <c r="I220" s="1"/>
    </row>
    <row r="221" spans="7:9" hidden="1">
      <c r="G221" s="1"/>
      <c r="H221" s="1"/>
      <c r="I221" s="1"/>
    </row>
    <row r="222" spans="7:9" hidden="1">
      <c r="G222" s="1"/>
      <c r="H222" s="1"/>
      <c r="I222" s="1"/>
    </row>
    <row r="223" spans="7:9" hidden="1">
      <c r="G223" s="1"/>
      <c r="H223" s="1"/>
      <c r="I223" s="1"/>
    </row>
    <row r="224" spans="7:9" hidden="1">
      <c r="G224" s="1"/>
      <c r="H224" s="1"/>
      <c r="I224" s="1"/>
    </row>
    <row r="225" spans="7:9" hidden="1">
      <c r="G225" s="1"/>
      <c r="H225" s="1"/>
      <c r="I225" s="1"/>
    </row>
    <row r="226" spans="7:9" hidden="1">
      <c r="G226" s="1"/>
      <c r="H226" s="1"/>
      <c r="I226" s="1"/>
    </row>
    <row r="227" spans="7:9" hidden="1">
      <c r="G227" s="1"/>
      <c r="H227" s="1"/>
      <c r="I227" s="1"/>
    </row>
    <row r="228" spans="7:9" hidden="1">
      <c r="G228" s="1"/>
      <c r="H228" s="1"/>
      <c r="I228" s="1"/>
    </row>
    <row r="229" spans="7:9" hidden="1">
      <c r="G229" s="1"/>
      <c r="H229" s="1"/>
      <c r="I229" s="1"/>
    </row>
    <row r="230" spans="7:9" hidden="1">
      <c r="G230" s="1"/>
      <c r="H230" s="1"/>
      <c r="I230" s="1"/>
    </row>
    <row r="231" spans="7:9" hidden="1">
      <c r="G231" s="1"/>
      <c r="H231" s="1"/>
      <c r="I231" s="1"/>
    </row>
    <row r="232" spans="7:9" hidden="1">
      <c r="G232" s="1"/>
      <c r="H232" s="1"/>
      <c r="I232" s="1"/>
    </row>
    <row r="233" spans="7:9" hidden="1">
      <c r="G233" s="1"/>
      <c r="H233" s="1"/>
      <c r="I233" s="1"/>
    </row>
    <row r="234" spans="7:9" hidden="1">
      <c r="G234" s="1"/>
      <c r="H234" s="1"/>
      <c r="I234" s="1"/>
    </row>
    <row r="235" spans="7:9" hidden="1">
      <c r="G235" s="1"/>
      <c r="H235" s="1"/>
      <c r="I235" s="1"/>
    </row>
    <row r="236" spans="7:9" hidden="1">
      <c r="G236" s="1"/>
      <c r="H236" s="1"/>
      <c r="I236" s="1"/>
    </row>
    <row r="237" spans="7:9" hidden="1">
      <c r="G237" s="1"/>
      <c r="H237" s="1"/>
      <c r="I237" s="1"/>
    </row>
    <row r="238" spans="7:9" hidden="1">
      <c r="G238" s="1"/>
      <c r="H238" s="1"/>
      <c r="I238" s="1"/>
    </row>
    <row r="239" spans="7:9" hidden="1">
      <c r="G239" s="1"/>
      <c r="H239" s="1"/>
      <c r="I239" s="1"/>
    </row>
    <row r="240" spans="7:9" hidden="1">
      <c r="G240" s="1"/>
      <c r="H240" s="1"/>
      <c r="I240" s="1"/>
    </row>
    <row r="241" spans="7:9" hidden="1">
      <c r="G241" s="1"/>
      <c r="H241" s="1"/>
      <c r="I241" s="1"/>
    </row>
    <row r="242" spans="7:9" hidden="1">
      <c r="G242" s="1"/>
      <c r="H242" s="1"/>
      <c r="I242" s="1"/>
    </row>
    <row r="243" spans="7:9" hidden="1">
      <c r="G243" s="1"/>
      <c r="H243" s="1"/>
      <c r="I243" s="1"/>
    </row>
    <row r="244" spans="7:9" hidden="1">
      <c r="G244" s="1"/>
      <c r="H244" s="1"/>
      <c r="I244" s="1"/>
    </row>
    <row r="245" spans="7:9" hidden="1">
      <c r="G245" s="1"/>
      <c r="H245" s="1"/>
      <c r="I245" s="1"/>
    </row>
    <row r="246" spans="7:9" hidden="1">
      <c r="G246" s="1"/>
      <c r="H246" s="1"/>
      <c r="I246" s="1"/>
    </row>
    <row r="247" spans="7:9" hidden="1">
      <c r="G247" s="1"/>
      <c r="H247" s="1"/>
      <c r="I247" s="1"/>
    </row>
    <row r="248" spans="7:9" hidden="1">
      <c r="G248" s="1"/>
      <c r="H248" s="1"/>
      <c r="I248" s="1"/>
    </row>
    <row r="249" spans="7:9" hidden="1">
      <c r="G249" s="1"/>
      <c r="H249" s="1"/>
      <c r="I249" s="1"/>
    </row>
    <row r="250" spans="7:9" hidden="1">
      <c r="G250" s="1"/>
      <c r="H250" s="1"/>
      <c r="I250" s="1"/>
    </row>
    <row r="251" spans="7:9" hidden="1">
      <c r="G251" s="1"/>
      <c r="H251" s="1"/>
      <c r="I251" s="1"/>
    </row>
    <row r="252" spans="7:9" hidden="1">
      <c r="G252" s="1"/>
      <c r="H252" s="1"/>
      <c r="I252" s="1"/>
    </row>
    <row r="253" spans="7:9" hidden="1">
      <c r="G253" s="1"/>
      <c r="H253" s="1"/>
      <c r="I253" s="1"/>
    </row>
    <row r="254" spans="7:9" hidden="1">
      <c r="G254" s="1"/>
      <c r="H254" s="1"/>
      <c r="I254" s="1"/>
    </row>
    <row r="255" spans="7:9" hidden="1">
      <c r="G255" s="1"/>
      <c r="H255" s="1"/>
      <c r="I255" s="1"/>
    </row>
    <row r="256" spans="7:9" hidden="1">
      <c r="G256" s="1"/>
      <c r="H256" s="1"/>
      <c r="I256" s="1"/>
    </row>
    <row r="257" spans="7:9" hidden="1">
      <c r="G257" s="1"/>
      <c r="H257" s="1"/>
      <c r="I257" s="1"/>
    </row>
    <row r="258" spans="7:9" hidden="1">
      <c r="G258" s="1"/>
      <c r="H258" s="1"/>
      <c r="I258" s="1"/>
    </row>
    <row r="259" spans="7:9" hidden="1">
      <c r="G259" s="1"/>
      <c r="H259" s="1"/>
      <c r="I259" s="1"/>
    </row>
    <row r="260" spans="7:9" hidden="1">
      <c r="G260" s="1"/>
      <c r="H260" s="1"/>
      <c r="I260" s="1"/>
    </row>
    <row r="261" spans="7:9" hidden="1">
      <c r="G261" s="1"/>
      <c r="H261" s="1"/>
      <c r="I261" s="1"/>
    </row>
    <row r="262" spans="7:9" hidden="1">
      <c r="G262" s="1"/>
      <c r="H262" s="1"/>
      <c r="I262" s="1"/>
    </row>
    <row r="263" spans="7:9" hidden="1">
      <c r="G263" s="1"/>
      <c r="H263" s="1"/>
      <c r="I263" s="1"/>
    </row>
    <row r="264" spans="7:9" hidden="1">
      <c r="G264" s="1"/>
      <c r="H264" s="1"/>
      <c r="I264" s="1"/>
    </row>
    <row r="265" spans="7:9" hidden="1">
      <c r="G265" s="1"/>
      <c r="H265" s="1"/>
      <c r="I265" s="1"/>
    </row>
    <row r="266" spans="7:9" hidden="1">
      <c r="G266" s="1"/>
      <c r="H266" s="1"/>
      <c r="I266" s="1"/>
    </row>
    <row r="267" spans="7:9" hidden="1">
      <c r="G267" s="1"/>
      <c r="H267" s="1"/>
      <c r="I267" s="1"/>
    </row>
    <row r="268" spans="7:9" hidden="1">
      <c r="G268" s="1"/>
      <c r="H268" s="1"/>
      <c r="I268" s="1"/>
    </row>
    <row r="269" spans="7:9" hidden="1">
      <c r="G269" s="1"/>
      <c r="H269" s="1"/>
      <c r="I269" s="1"/>
    </row>
    <row r="270" spans="7:9" hidden="1">
      <c r="G270" s="1"/>
      <c r="H270" s="1"/>
      <c r="I270" s="1"/>
    </row>
    <row r="271" spans="7:9" hidden="1">
      <c r="G271" s="1"/>
      <c r="H271" s="1"/>
      <c r="I271" s="1"/>
    </row>
    <row r="272" spans="7:9" hidden="1">
      <c r="G272" s="1"/>
      <c r="H272" s="1"/>
      <c r="I272" s="1"/>
    </row>
    <row r="273" spans="7:9" hidden="1">
      <c r="G273" s="1"/>
      <c r="H273" s="1"/>
      <c r="I273" s="1"/>
    </row>
    <row r="274" spans="7:9" hidden="1">
      <c r="G274" s="1"/>
      <c r="H274" s="1"/>
      <c r="I274" s="1"/>
    </row>
    <row r="275" spans="7:9" hidden="1">
      <c r="G275" s="1"/>
      <c r="H275" s="1"/>
      <c r="I275" s="1"/>
    </row>
    <row r="276" spans="7:9" hidden="1">
      <c r="G276" s="1"/>
      <c r="H276" s="1"/>
      <c r="I276" s="1"/>
    </row>
    <row r="277" spans="7:9" hidden="1">
      <c r="G277" s="1"/>
      <c r="H277" s="1"/>
      <c r="I277" s="1"/>
    </row>
    <row r="278" spans="7:9" hidden="1">
      <c r="G278" s="1"/>
      <c r="H278" s="1"/>
      <c r="I278" s="1"/>
    </row>
    <row r="279" spans="7:9" hidden="1">
      <c r="G279" s="1"/>
      <c r="H279" s="1"/>
      <c r="I279" s="1"/>
    </row>
    <row r="280" spans="7:9" hidden="1">
      <c r="G280" s="1"/>
      <c r="H280" s="1"/>
      <c r="I280" s="1"/>
    </row>
    <row r="281" spans="7:9" hidden="1">
      <c r="G281" s="1"/>
      <c r="H281" s="1"/>
      <c r="I281" s="1"/>
    </row>
    <row r="282" spans="7:9" hidden="1">
      <c r="G282" s="1"/>
      <c r="H282" s="1"/>
      <c r="I282" s="1"/>
    </row>
    <row r="283" spans="7:9" hidden="1">
      <c r="G283" s="1"/>
      <c r="H283" s="1"/>
      <c r="I283" s="1"/>
    </row>
    <row r="284" spans="7:9" hidden="1">
      <c r="G284" s="1"/>
      <c r="H284" s="1"/>
      <c r="I284" s="1"/>
    </row>
    <row r="285" spans="7:9" hidden="1">
      <c r="G285" s="1"/>
      <c r="H285" s="1"/>
      <c r="I285" s="1"/>
    </row>
    <row r="286" spans="7:9" hidden="1">
      <c r="G286" s="1"/>
      <c r="H286" s="1"/>
      <c r="I286" s="1"/>
    </row>
    <row r="287" spans="7:9" hidden="1">
      <c r="G287" s="1"/>
      <c r="H287" s="1"/>
      <c r="I287" s="1"/>
    </row>
    <row r="288" spans="7:9" hidden="1">
      <c r="G288" s="1"/>
      <c r="H288" s="1"/>
      <c r="I288" s="1"/>
    </row>
    <row r="289" spans="7:9" hidden="1">
      <c r="G289" s="1"/>
      <c r="H289" s="1"/>
      <c r="I289" s="1"/>
    </row>
    <row r="290" spans="7:9" hidden="1">
      <c r="G290" s="1"/>
      <c r="H290" s="1"/>
      <c r="I290" s="1"/>
    </row>
    <row r="291" spans="7:9" hidden="1">
      <c r="G291" s="1"/>
      <c r="H291" s="1"/>
      <c r="I291" s="1"/>
    </row>
    <row r="292" spans="7:9" hidden="1">
      <c r="G292" s="1"/>
      <c r="H292" s="1"/>
      <c r="I292" s="1"/>
    </row>
    <row r="293" spans="7:9" hidden="1">
      <c r="G293" s="1"/>
      <c r="H293" s="1"/>
      <c r="I293" s="1"/>
    </row>
    <row r="294" spans="7:9" hidden="1">
      <c r="G294" s="1"/>
      <c r="H294" s="1"/>
      <c r="I294" s="1"/>
    </row>
    <row r="295" spans="7:9" hidden="1">
      <c r="G295" s="1"/>
      <c r="H295" s="1"/>
      <c r="I295" s="1"/>
    </row>
    <row r="296" spans="7:9" hidden="1">
      <c r="G296" s="1"/>
      <c r="H296" s="1"/>
      <c r="I296" s="1"/>
    </row>
    <row r="297" spans="7:9" hidden="1">
      <c r="G297" s="1"/>
      <c r="H297" s="1"/>
      <c r="I297" s="1"/>
    </row>
    <row r="298" spans="7:9" hidden="1">
      <c r="G298" s="1"/>
      <c r="H298" s="1"/>
      <c r="I298" s="1"/>
    </row>
    <row r="299" spans="7:9" hidden="1">
      <c r="G299" s="1"/>
      <c r="H299" s="1"/>
      <c r="I299" s="1"/>
    </row>
    <row r="300" spans="7:9" hidden="1">
      <c r="G300" s="1"/>
      <c r="H300" s="1"/>
      <c r="I300" s="1"/>
    </row>
    <row r="301" spans="7:9" hidden="1">
      <c r="G301" s="1"/>
      <c r="H301" s="1"/>
      <c r="I301" s="1"/>
    </row>
    <row r="302" spans="7:9" hidden="1">
      <c r="G302" s="1"/>
      <c r="H302" s="1"/>
      <c r="I302" s="1"/>
    </row>
    <row r="303" spans="7:9" hidden="1">
      <c r="G303" s="1"/>
      <c r="H303" s="1"/>
      <c r="I303" s="1"/>
    </row>
    <row r="304" spans="7:9" hidden="1">
      <c r="G304" s="1"/>
      <c r="H304" s="1"/>
      <c r="I304" s="1"/>
    </row>
    <row r="305" spans="7:9" hidden="1">
      <c r="G305" s="1"/>
      <c r="H305" s="1"/>
      <c r="I305" s="1"/>
    </row>
    <row r="306" spans="7:9" hidden="1">
      <c r="G306" s="1"/>
      <c r="H306" s="1"/>
      <c r="I306" s="1"/>
    </row>
    <row r="307" spans="7:9" hidden="1">
      <c r="G307" s="1"/>
      <c r="H307" s="1"/>
      <c r="I307" s="1"/>
    </row>
    <row r="308" spans="7:9" hidden="1">
      <c r="G308" s="1"/>
      <c r="H308" s="1"/>
      <c r="I308" s="1"/>
    </row>
    <row r="309" spans="7:9" hidden="1">
      <c r="G309" s="1"/>
      <c r="H309" s="1"/>
      <c r="I309" s="1"/>
    </row>
    <row r="310" spans="7:9" hidden="1">
      <c r="G310" s="1"/>
      <c r="H310" s="1"/>
      <c r="I310" s="1"/>
    </row>
    <row r="311" spans="7:9" hidden="1">
      <c r="G311" s="1"/>
      <c r="H311" s="1"/>
      <c r="I311" s="1"/>
    </row>
    <row r="312" spans="7:9" hidden="1">
      <c r="G312" s="1"/>
      <c r="H312" s="1"/>
      <c r="I312" s="1"/>
    </row>
    <row r="313" spans="7:9" hidden="1">
      <c r="G313" s="1"/>
      <c r="H313" s="1"/>
      <c r="I313" s="1"/>
    </row>
    <row r="314" spans="7:9" hidden="1">
      <c r="G314" s="1"/>
      <c r="H314" s="1"/>
      <c r="I314" s="1"/>
    </row>
    <row r="315" spans="7:9" hidden="1">
      <c r="G315" s="1"/>
      <c r="H315" s="1"/>
      <c r="I315" s="1"/>
    </row>
    <row r="316" spans="7:9" hidden="1">
      <c r="G316" s="1"/>
      <c r="H316" s="1"/>
      <c r="I316" s="1"/>
    </row>
    <row r="317" spans="7:9" hidden="1">
      <c r="G317" s="1"/>
      <c r="H317" s="1"/>
      <c r="I317" s="1"/>
    </row>
    <row r="318" spans="7:9" hidden="1">
      <c r="G318" s="1"/>
      <c r="H318" s="1"/>
      <c r="I318" s="1"/>
    </row>
    <row r="319" spans="7:9" hidden="1">
      <c r="G319" s="1"/>
      <c r="H319" s="1"/>
      <c r="I319" s="1"/>
    </row>
    <row r="320" spans="7:9" hidden="1">
      <c r="G320" s="1"/>
      <c r="H320" s="1"/>
      <c r="I320" s="1"/>
    </row>
    <row r="321" spans="7:9" hidden="1">
      <c r="G321" s="1"/>
      <c r="H321" s="1"/>
      <c r="I321" s="1"/>
    </row>
    <row r="322" spans="7:9" hidden="1">
      <c r="G322" s="1"/>
      <c r="H322" s="1"/>
      <c r="I322" s="1"/>
    </row>
    <row r="323" spans="7:9" hidden="1">
      <c r="G323" s="1"/>
      <c r="H323" s="1"/>
      <c r="I323" s="1"/>
    </row>
    <row r="324" spans="7:9" hidden="1">
      <c r="G324" s="1"/>
      <c r="H324" s="1"/>
      <c r="I324" s="1"/>
    </row>
    <row r="325" spans="7:9" hidden="1">
      <c r="G325" s="1"/>
      <c r="H325" s="1"/>
      <c r="I325" s="1"/>
    </row>
    <row r="326" spans="7:9" hidden="1">
      <c r="G326" s="1"/>
      <c r="H326" s="1"/>
      <c r="I326" s="1"/>
    </row>
    <row r="327" spans="7:9" hidden="1">
      <c r="G327" s="1"/>
      <c r="H327" s="1"/>
      <c r="I327" s="1"/>
    </row>
    <row r="328" spans="7:9" hidden="1">
      <c r="G328" s="1"/>
      <c r="H328" s="1"/>
      <c r="I328" s="1"/>
    </row>
    <row r="329" spans="7:9" hidden="1">
      <c r="G329" s="1"/>
      <c r="H329" s="1"/>
      <c r="I329" s="1"/>
    </row>
    <row r="330" spans="7:9" hidden="1">
      <c r="G330" s="1"/>
      <c r="H330" s="1"/>
      <c r="I330" s="1"/>
    </row>
    <row r="331" spans="7:9" hidden="1">
      <c r="G331" s="1"/>
      <c r="H331" s="1"/>
      <c r="I331" s="1"/>
    </row>
    <row r="332" spans="7:9" hidden="1">
      <c r="G332" s="1"/>
      <c r="H332" s="1"/>
      <c r="I332" s="1"/>
    </row>
    <row r="333" spans="7:9" hidden="1">
      <c r="G333" s="1"/>
      <c r="H333" s="1"/>
      <c r="I333" s="1"/>
    </row>
    <row r="334" spans="7:9" hidden="1">
      <c r="G334" s="1"/>
      <c r="H334" s="1"/>
      <c r="I334" s="1"/>
    </row>
    <row r="335" spans="7:9" hidden="1">
      <c r="G335" s="1"/>
      <c r="H335" s="1"/>
      <c r="I335" s="1"/>
    </row>
    <row r="336" spans="7:9" hidden="1">
      <c r="G336" s="1"/>
      <c r="H336" s="1"/>
      <c r="I336" s="1"/>
    </row>
    <row r="337" spans="7:9" hidden="1">
      <c r="G337" s="1"/>
      <c r="H337" s="1"/>
      <c r="I337" s="1"/>
    </row>
    <row r="338" spans="7:9" hidden="1">
      <c r="G338" s="1"/>
      <c r="H338" s="1"/>
      <c r="I338" s="1"/>
    </row>
    <row r="339" spans="7:9" hidden="1">
      <c r="G339" s="1"/>
      <c r="H339" s="1"/>
      <c r="I339" s="1"/>
    </row>
    <row r="340" spans="7:9" hidden="1">
      <c r="G340" s="1"/>
      <c r="H340" s="1"/>
      <c r="I340" s="1"/>
    </row>
    <row r="341" spans="7:9" hidden="1">
      <c r="G341" s="1"/>
      <c r="H341" s="1"/>
      <c r="I341" s="1"/>
    </row>
    <row r="342" spans="7:9" hidden="1">
      <c r="G342" s="1"/>
      <c r="H342" s="1"/>
      <c r="I342" s="1"/>
    </row>
    <row r="343" spans="7:9" hidden="1">
      <c r="G343" s="1"/>
      <c r="H343" s="1"/>
      <c r="I343" s="1"/>
    </row>
    <row r="344" spans="7:9" hidden="1">
      <c r="G344" s="1"/>
      <c r="H344" s="1"/>
      <c r="I344" s="1"/>
    </row>
    <row r="345" spans="7:9" hidden="1">
      <c r="G345" s="1"/>
      <c r="H345" s="1"/>
      <c r="I345" s="1"/>
    </row>
    <row r="346" spans="7:9" hidden="1">
      <c r="G346" s="1"/>
      <c r="H346" s="1"/>
      <c r="I346" s="1"/>
    </row>
    <row r="347" spans="7:9" hidden="1">
      <c r="G347" s="1"/>
      <c r="H347" s="1"/>
      <c r="I347" s="1"/>
    </row>
    <row r="348" spans="7:9" hidden="1">
      <c r="G348" s="1"/>
      <c r="H348" s="1"/>
      <c r="I348" s="1"/>
    </row>
    <row r="349" spans="7:9" hidden="1">
      <c r="G349" s="1"/>
      <c r="H349" s="1"/>
      <c r="I349" s="1"/>
    </row>
    <row r="350" spans="7:9" hidden="1">
      <c r="G350" s="1"/>
      <c r="H350" s="1"/>
      <c r="I350" s="1"/>
    </row>
    <row r="351" spans="7:9" hidden="1">
      <c r="G351" s="1"/>
      <c r="H351" s="1"/>
      <c r="I351" s="1"/>
    </row>
    <row r="352" spans="7:9" hidden="1">
      <c r="G352" s="1"/>
      <c r="H352" s="1"/>
      <c r="I352" s="1"/>
    </row>
    <row r="353" spans="7:9" hidden="1">
      <c r="G353" s="1"/>
      <c r="H353" s="1"/>
      <c r="I353" s="1"/>
    </row>
    <row r="354" spans="7:9" hidden="1">
      <c r="G354" s="1"/>
      <c r="H354" s="1"/>
      <c r="I354" s="1"/>
    </row>
    <row r="355" spans="7:9" hidden="1">
      <c r="G355" s="1"/>
      <c r="H355" s="1"/>
      <c r="I355" s="1"/>
    </row>
    <row r="356" spans="7:9" hidden="1">
      <c r="G356" s="1"/>
      <c r="H356" s="1"/>
      <c r="I356" s="1"/>
    </row>
    <row r="357" spans="7:9" hidden="1">
      <c r="G357" s="1"/>
      <c r="H357" s="1"/>
      <c r="I357" s="1"/>
    </row>
    <row r="358" spans="7:9" hidden="1">
      <c r="G358" s="1"/>
      <c r="H358" s="1"/>
      <c r="I358" s="1"/>
    </row>
    <row r="359" spans="7:9" hidden="1">
      <c r="G359" s="1"/>
      <c r="H359" s="1"/>
      <c r="I359" s="1"/>
    </row>
    <row r="360" spans="7:9" hidden="1">
      <c r="G360" s="1"/>
      <c r="H360" s="1"/>
      <c r="I360" s="1"/>
    </row>
    <row r="361" spans="7:9" hidden="1">
      <c r="G361" s="1"/>
      <c r="H361" s="1"/>
      <c r="I361" s="1"/>
    </row>
    <row r="362" spans="7:9" hidden="1">
      <c r="G362" s="1"/>
      <c r="H362" s="1"/>
      <c r="I362" s="1"/>
    </row>
    <row r="363" spans="7:9" hidden="1">
      <c r="G363" s="1"/>
      <c r="H363" s="1"/>
      <c r="I363" s="1"/>
    </row>
    <row r="364" spans="7:9" hidden="1">
      <c r="G364" s="1"/>
      <c r="H364" s="1"/>
      <c r="I364" s="1"/>
    </row>
    <row r="365" spans="7:9" hidden="1">
      <c r="G365" s="1"/>
      <c r="H365" s="1"/>
      <c r="I365" s="1"/>
    </row>
    <row r="366" spans="7:9" hidden="1">
      <c r="G366" s="1"/>
      <c r="H366" s="1"/>
      <c r="I366" s="1"/>
    </row>
    <row r="367" spans="7:9" hidden="1">
      <c r="G367" s="1"/>
      <c r="H367" s="1"/>
      <c r="I367" s="1"/>
    </row>
    <row r="368" spans="7:9" hidden="1">
      <c r="G368" s="1"/>
      <c r="H368" s="1"/>
      <c r="I368" s="1"/>
    </row>
    <row r="369" spans="7:9" hidden="1">
      <c r="G369" s="1"/>
      <c r="H369" s="1"/>
      <c r="I369" s="1"/>
    </row>
    <row r="370" spans="7:9" hidden="1">
      <c r="G370" s="1"/>
      <c r="H370" s="1"/>
      <c r="I370" s="1"/>
    </row>
    <row r="371" spans="7:9" hidden="1">
      <c r="G371" s="1"/>
      <c r="H371" s="1"/>
      <c r="I371" s="1"/>
    </row>
    <row r="372" spans="7:9" hidden="1">
      <c r="G372" s="1"/>
      <c r="H372" s="1"/>
      <c r="I372" s="1"/>
    </row>
    <row r="373" spans="7:9" hidden="1">
      <c r="G373" s="1"/>
      <c r="H373" s="1"/>
      <c r="I373" s="1"/>
    </row>
    <row r="374" spans="7:9" hidden="1">
      <c r="G374" s="1"/>
      <c r="H374" s="1"/>
      <c r="I374" s="1"/>
    </row>
    <row r="375" spans="7:9" hidden="1">
      <c r="G375" s="1"/>
      <c r="H375" s="1"/>
      <c r="I375" s="1"/>
    </row>
    <row r="376" spans="7:9" hidden="1">
      <c r="G376" s="1"/>
      <c r="H376" s="1"/>
      <c r="I376" s="1"/>
    </row>
    <row r="377" spans="7:9" hidden="1">
      <c r="G377" s="1"/>
      <c r="H377" s="1"/>
      <c r="I377" s="1"/>
    </row>
    <row r="378" spans="7:9" hidden="1">
      <c r="G378" s="1"/>
      <c r="H378" s="1"/>
      <c r="I378" s="1"/>
    </row>
    <row r="379" spans="7:9" hidden="1">
      <c r="G379" s="1"/>
      <c r="H379" s="1"/>
      <c r="I379" s="1"/>
    </row>
    <row r="380" spans="7:9" hidden="1">
      <c r="G380" s="1"/>
      <c r="H380" s="1"/>
      <c r="I380" s="1"/>
    </row>
    <row r="381" spans="7:9" hidden="1">
      <c r="G381" s="1"/>
      <c r="H381" s="1"/>
      <c r="I381" s="1"/>
    </row>
    <row r="382" spans="7:9" hidden="1">
      <c r="G382" s="1"/>
      <c r="H382" s="1"/>
      <c r="I382" s="1"/>
    </row>
    <row r="383" spans="7:9" hidden="1">
      <c r="G383" s="1"/>
      <c r="H383" s="1"/>
      <c r="I383" s="1"/>
    </row>
    <row r="384" spans="7:9" hidden="1">
      <c r="G384" s="1"/>
      <c r="H384" s="1"/>
      <c r="I384" s="1"/>
    </row>
    <row r="385" spans="7:9" hidden="1">
      <c r="G385" s="1"/>
      <c r="H385" s="1"/>
      <c r="I385" s="1"/>
    </row>
    <row r="386" spans="7:9" hidden="1">
      <c r="G386" s="1"/>
      <c r="H386" s="1"/>
      <c r="I386" s="1"/>
    </row>
    <row r="387" spans="7:9" hidden="1">
      <c r="G387" s="1"/>
      <c r="H387" s="1"/>
      <c r="I387" s="1"/>
    </row>
    <row r="388" spans="7:9" hidden="1">
      <c r="G388" s="1"/>
      <c r="H388" s="1"/>
      <c r="I388" s="1"/>
    </row>
    <row r="389" spans="7:9" hidden="1">
      <c r="G389" s="1"/>
      <c r="H389" s="1"/>
      <c r="I389" s="1"/>
    </row>
    <row r="390" spans="7:9" hidden="1">
      <c r="G390" s="1"/>
      <c r="H390" s="1"/>
      <c r="I390" s="1"/>
    </row>
    <row r="391" spans="7:9" hidden="1">
      <c r="G391" s="1"/>
      <c r="H391" s="1"/>
      <c r="I391" s="1"/>
    </row>
    <row r="392" spans="7:9" hidden="1">
      <c r="G392" s="1"/>
      <c r="H392" s="1"/>
      <c r="I392" s="1"/>
    </row>
    <row r="393" spans="7:9" hidden="1">
      <c r="G393" s="1"/>
      <c r="H393" s="1"/>
      <c r="I393" s="1"/>
    </row>
    <row r="394" spans="7:9" hidden="1">
      <c r="G394" s="1"/>
      <c r="H394" s="1"/>
      <c r="I394" s="1"/>
    </row>
    <row r="395" spans="7:9" hidden="1">
      <c r="G395" s="1"/>
      <c r="H395" s="1"/>
      <c r="I395" s="1"/>
    </row>
    <row r="396" spans="7:9" hidden="1">
      <c r="G396" s="1"/>
      <c r="H396" s="1"/>
      <c r="I396" s="1"/>
    </row>
    <row r="397" spans="7:9" hidden="1">
      <c r="G397" s="1"/>
      <c r="H397" s="1"/>
      <c r="I397" s="1"/>
    </row>
    <row r="398" spans="7:9" hidden="1">
      <c r="G398" s="1"/>
      <c r="H398" s="1"/>
      <c r="I398" s="1"/>
    </row>
    <row r="399" spans="7:9" hidden="1">
      <c r="G399" s="1"/>
      <c r="H399" s="1"/>
      <c r="I399" s="1"/>
    </row>
    <row r="400" spans="7:9" hidden="1">
      <c r="G400" s="1"/>
      <c r="H400" s="1"/>
      <c r="I400" s="1"/>
    </row>
    <row r="401" spans="7:9" hidden="1">
      <c r="G401" s="1"/>
      <c r="H401" s="1"/>
      <c r="I401" s="1"/>
    </row>
    <row r="402" spans="7:9" hidden="1">
      <c r="G402" s="1"/>
      <c r="H402" s="1"/>
      <c r="I402" s="1"/>
    </row>
    <row r="403" spans="7:9" hidden="1">
      <c r="G403" s="1"/>
      <c r="H403" s="1"/>
      <c r="I403" s="1"/>
    </row>
    <row r="404" spans="7:9" hidden="1">
      <c r="G404" s="1"/>
      <c r="H404" s="1"/>
      <c r="I404" s="1"/>
    </row>
    <row r="405" spans="7:9" hidden="1">
      <c r="G405" s="1"/>
      <c r="H405" s="1"/>
      <c r="I405" s="1"/>
    </row>
    <row r="406" spans="7:9" hidden="1">
      <c r="G406" s="1"/>
      <c r="H406" s="1"/>
      <c r="I406" s="1"/>
    </row>
    <row r="407" spans="7:9" hidden="1">
      <c r="G407" s="1"/>
      <c r="H407" s="1"/>
      <c r="I407" s="1"/>
    </row>
    <row r="408" spans="7:9" hidden="1">
      <c r="G408" s="1"/>
      <c r="H408" s="1"/>
      <c r="I408" s="1"/>
    </row>
    <row r="409" spans="7:9" hidden="1">
      <c r="G409" s="1"/>
      <c r="H409" s="1"/>
      <c r="I409" s="1"/>
    </row>
    <row r="410" spans="7:9" hidden="1">
      <c r="G410" s="1"/>
      <c r="H410" s="1"/>
      <c r="I410" s="1"/>
    </row>
    <row r="623"/>
    <row r="624"/>
    <row r="625"/>
    <row r="626"/>
    <row r="627"/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Stavebné úpravy objektov živočíšnej výroby - farma VÝCHODNÁ p.d. VÝCHODNÁ / SO 02 Stavebné úpravy odchovne mladého dobytka OMD 5, parc.č. 4848/34</oddHeader>
    <oddFooter>&amp;RStrana &amp;P z &amp;N    &amp;L&amp;7Spracované systémom Systematic® Kalkulus,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D192-3814-41D2-A8A5-52C4C91C0890}">
  <dimension ref="A1:AA46"/>
  <sheetViews>
    <sheetView workbookViewId="0">
      <selection activeCell="B10" sqref="B10:J10"/>
    </sheetView>
  </sheetViews>
  <sheetFormatPr baseColWidth="10" defaultColWidth="0" defaultRowHeight="15" zeroHeight="1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640625" customWidth="1"/>
    <col min="28" max="16384" width="9.1640625" hidden="1"/>
  </cols>
  <sheetData>
    <row r="1" spans="1:23" ht="28" customHeight="1" thickBot="1">
      <c r="A1" s="25"/>
      <c r="B1" s="26"/>
      <c r="C1" s="26"/>
      <c r="D1" s="26"/>
      <c r="E1" s="26"/>
      <c r="F1" s="27" t="s">
        <v>123</v>
      </c>
      <c r="G1" s="26"/>
      <c r="H1" s="26"/>
      <c r="I1" s="26"/>
      <c r="J1" s="26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>
        <v>30.126000000000001</v>
      </c>
    </row>
    <row r="2" spans="1:23" ht="30" customHeight="1" thickTop="1">
      <c r="A2" s="28"/>
      <c r="B2" s="197" t="s">
        <v>118</v>
      </c>
      <c r="C2" s="198"/>
      <c r="D2" s="198"/>
      <c r="E2" s="198"/>
      <c r="F2" s="198"/>
      <c r="G2" s="198"/>
      <c r="H2" s="198"/>
      <c r="I2" s="198"/>
      <c r="J2" s="199"/>
      <c r="K2" s="29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3" ht="18" customHeight="1">
      <c r="A3" s="28"/>
      <c r="B3" s="38" t="s">
        <v>370</v>
      </c>
      <c r="C3" s="35"/>
      <c r="D3" s="31"/>
      <c r="E3" s="31"/>
      <c r="F3" s="31"/>
      <c r="G3" s="31"/>
      <c r="H3" s="31"/>
      <c r="I3" s="42" t="s">
        <v>124</v>
      </c>
      <c r="J3" s="48"/>
      <c r="K3" s="29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3" ht="18" customHeight="1">
      <c r="A4" s="28"/>
      <c r="B4" s="38"/>
      <c r="C4" s="35"/>
      <c r="D4" s="31"/>
      <c r="E4" s="31"/>
      <c r="F4" s="31"/>
      <c r="G4" s="31"/>
      <c r="H4" s="31"/>
      <c r="I4" s="42" t="s">
        <v>4</v>
      </c>
      <c r="J4" s="48"/>
      <c r="K4" s="29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18" customHeight="1" thickBot="1">
      <c r="A5" s="28"/>
      <c r="B5" s="38" t="s">
        <v>125</v>
      </c>
      <c r="C5" s="35"/>
      <c r="D5" s="31"/>
      <c r="E5" s="31"/>
      <c r="F5" s="31" t="s">
        <v>116</v>
      </c>
      <c r="G5" s="31"/>
      <c r="H5" s="31"/>
      <c r="I5" s="42" t="s">
        <v>126</v>
      </c>
      <c r="J5" s="48" t="s">
        <v>8</v>
      </c>
      <c r="K5" s="29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20" customHeight="1" thickTop="1">
      <c r="A6" s="28"/>
      <c r="B6" s="197" t="s">
        <v>0</v>
      </c>
      <c r="C6" s="198"/>
      <c r="D6" s="198"/>
      <c r="E6" s="198"/>
      <c r="F6" s="198"/>
      <c r="G6" s="198"/>
      <c r="H6" s="198"/>
      <c r="I6" s="198"/>
      <c r="J6" s="199"/>
      <c r="K6" s="29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3" ht="18" customHeight="1">
      <c r="A7" s="28"/>
      <c r="B7" s="52" t="s">
        <v>127</v>
      </c>
      <c r="C7" s="53"/>
      <c r="D7" s="54"/>
      <c r="E7" s="54"/>
      <c r="F7" s="54"/>
      <c r="G7" s="54" t="s">
        <v>128</v>
      </c>
      <c r="H7" s="54"/>
      <c r="I7" s="55"/>
      <c r="J7" s="56"/>
      <c r="K7" s="29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3" ht="25" customHeight="1">
      <c r="A8" s="28"/>
      <c r="B8" s="200" t="s">
        <v>3</v>
      </c>
      <c r="C8" s="201"/>
      <c r="D8" s="201"/>
      <c r="E8" s="201"/>
      <c r="F8" s="201"/>
      <c r="G8" s="201"/>
      <c r="H8" s="201"/>
      <c r="I8" s="201"/>
      <c r="J8" s="202"/>
      <c r="K8" s="2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3" ht="18" customHeight="1">
      <c r="A9" s="28"/>
      <c r="B9" s="38" t="s">
        <v>127</v>
      </c>
      <c r="C9" s="35"/>
      <c r="D9" s="31"/>
      <c r="E9" s="31"/>
      <c r="F9" s="31"/>
      <c r="G9" s="31" t="s">
        <v>128</v>
      </c>
      <c r="H9" s="31"/>
      <c r="I9" s="42"/>
      <c r="J9" s="48"/>
      <c r="K9" s="2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3" ht="20" customHeight="1">
      <c r="A10" s="28"/>
      <c r="B10" s="200" t="s">
        <v>5</v>
      </c>
      <c r="C10" s="201"/>
      <c r="D10" s="201"/>
      <c r="E10" s="201"/>
      <c r="F10" s="201"/>
      <c r="G10" s="201"/>
      <c r="H10" s="201"/>
      <c r="I10" s="201"/>
      <c r="J10" s="202"/>
      <c r="K10" s="29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3" ht="18" customHeight="1" thickBot="1">
      <c r="A11" s="28"/>
      <c r="B11" s="38" t="s">
        <v>127</v>
      </c>
      <c r="C11" s="35"/>
      <c r="D11" s="31"/>
      <c r="E11" s="31"/>
      <c r="F11" s="31"/>
      <c r="G11" s="31" t="s">
        <v>128</v>
      </c>
      <c r="H11" s="31"/>
      <c r="I11" s="42"/>
      <c r="J11" s="48"/>
      <c r="K11" s="29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3" ht="18" customHeight="1" thickTop="1">
      <c r="A12" s="28"/>
      <c r="B12" s="57"/>
      <c r="C12" s="58"/>
      <c r="D12" s="59"/>
      <c r="E12" s="59"/>
      <c r="F12" s="59"/>
      <c r="G12" s="59"/>
      <c r="H12" s="59"/>
      <c r="I12" s="60"/>
      <c r="J12" s="61"/>
      <c r="K12" s="2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3" ht="18" customHeight="1" thickBot="1">
      <c r="A13" s="28"/>
      <c r="B13" s="52"/>
      <c r="C13" s="53"/>
      <c r="D13" s="54"/>
      <c r="E13" s="54"/>
      <c r="F13" s="54"/>
      <c r="G13" s="54"/>
      <c r="H13" s="54"/>
      <c r="I13" s="55"/>
      <c r="J13" s="56"/>
      <c r="K13" s="2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3" ht="18" customHeight="1" thickTop="1">
      <c r="A14" s="28"/>
      <c r="B14" s="62" t="s">
        <v>129</v>
      </c>
      <c r="C14" s="86" t="s">
        <v>130</v>
      </c>
      <c r="D14" s="87" t="s">
        <v>17</v>
      </c>
      <c r="E14" s="88" t="s">
        <v>18</v>
      </c>
      <c r="F14" s="86" t="s">
        <v>131</v>
      </c>
      <c r="G14" s="62" t="s">
        <v>132</v>
      </c>
      <c r="H14" s="58"/>
      <c r="I14" s="60"/>
      <c r="J14" s="61"/>
      <c r="K14" s="2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3" ht="18" customHeight="1">
      <c r="A15" s="28"/>
      <c r="B15" s="94">
        <v>1</v>
      </c>
      <c r="C15" s="95" t="s">
        <v>133</v>
      </c>
      <c r="D15" s="96">
        <f>'Rekap 42964'!B14</f>
        <v>0</v>
      </c>
      <c r="E15" s="97">
        <f>'Rekap 42964'!C14</f>
        <v>0</v>
      </c>
      <c r="F15" s="106">
        <f>'Rekap 42964'!D14</f>
        <v>0</v>
      </c>
      <c r="G15" s="110" t="s">
        <v>134</v>
      </c>
      <c r="H15" s="66" t="s">
        <v>135</v>
      </c>
      <c r="I15" s="44"/>
      <c r="J15" s="49">
        <v>0</v>
      </c>
      <c r="K15" s="29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3" ht="18" customHeight="1">
      <c r="A16" s="28"/>
      <c r="B16" s="89">
        <v>2</v>
      </c>
      <c r="C16" s="90" t="s">
        <v>136</v>
      </c>
      <c r="D16" s="91">
        <f>'Rekap 42964'!B20</f>
        <v>0</v>
      </c>
      <c r="E16" s="92">
        <f>'Rekap 42964'!C20</f>
        <v>0</v>
      </c>
      <c r="F16" s="107">
        <f>'Rekap 42964'!D20</f>
        <v>0</v>
      </c>
      <c r="G16" s="110" t="s">
        <v>137</v>
      </c>
      <c r="H16" s="75"/>
      <c r="I16" s="84"/>
      <c r="J16" s="119"/>
      <c r="K16" s="29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6" ht="18" customHeight="1">
      <c r="A17" s="28"/>
      <c r="B17" s="65">
        <v>3</v>
      </c>
      <c r="C17" s="12" t="s">
        <v>138</v>
      </c>
      <c r="D17" s="72"/>
      <c r="E17" s="71"/>
      <c r="F17" s="11"/>
      <c r="G17" s="110" t="s">
        <v>139</v>
      </c>
      <c r="H17" s="75" t="s">
        <v>140</v>
      </c>
      <c r="I17" s="84"/>
      <c r="J17" s="119">
        <f>'SO 03 Stavebné úpravy odc42964'!Z57</f>
        <v>0</v>
      </c>
      <c r="K17" s="29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6" ht="18" customHeight="1">
      <c r="A18" s="28"/>
      <c r="B18" s="63">
        <v>4</v>
      </c>
      <c r="C18" s="68" t="s">
        <v>141</v>
      </c>
      <c r="D18" s="73"/>
      <c r="E18" s="20"/>
      <c r="F18" s="75"/>
      <c r="G18" s="110" t="s">
        <v>142</v>
      </c>
      <c r="H18" s="75" t="s">
        <v>143</v>
      </c>
      <c r="I18" s="84"/>
      <c r="J18" s="119"/>
      <c r="K18" s="29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6" ht="18" customHeight="1">
      <c r="A19" s="28"/>
      <c r="B19" s="63">
        <v>5</v>
      </c>
      <c r="C19" s="68" t="s">
        <v>144</v>
      </c>
      <c r="D19" s="73"/>
      <c r="E19" s="20"/>
      <c r="F19" s="75"/>
      <c r="G19" s="110" t="s">
        <v>145</v>
      </c>
      <c r="H19" s="75"/>
      <c r="I19" s="84"/>
      <c r="J19" s="119"/>
      <c r="K19" s="29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6" ht="18" customHeight="1" thickBot="1">
      <c r="A20" s="28"/>
      <c r="B20" s="63">
        <v>6</v>
      </c>
      <c r="C20" s="69" t="s">
        <v>120</v>
      </c>
      <c r="D20" s="74"/>
      <c r="E20" s="100"/>
      <c r="F20" s="108">
        <f>SUM(F15:F19)</f>
        <v>0</v>
      </c>
      <c r="G20" s="110" t="s">
        <v>146</v>
      </c>
      <c r="H20" s="75" t="s">
        <v>120</v>
      </c>
      <c r="I20" s="123"/>
      <c r="J20" s="99">
        <f>SUM(J15:J19)</f>
        <v>0</v>
      </c>
      <c r="K20" s="2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6" ht="18" customHeight="1" thickTop="1">
      <c r="A21" s="28"/>
      <c r="B21" s="64" t="s">
        <v>147</v>
      </c>
      <c r="C21" s="67" t="s">
        <v>148</v>
      </c>
      <c r="D21" s="70"/>
      <c r="E21" s="34"/>
      <c r="F21" s="98"/>
      <c r="G21" s="111" t="s">
        <v>149</v>
      </c>
      <c r="H21" s="77" t="s">
        <v>148</v>
      </c>
      <c r="I21" s="44"/>
      <c r="J21" s="124"/>
      <c r="K21" s="29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6" ht="18" customHeight="1">
      <c r="A22" s="28"/>
      <c r="B22" s="65">
        <v>11</v>
      </c>
      <c r="C22" s="53" t="s">
        <v>150</v>
      </c>
      <c r="D22" s="44"/>
      <c r="E22" s="84" t="s">
        <v>151</v>
      </c>
      <c r="F22" s="11">
        <f>((F15*U22*0)+(F16*V22*0)+(F17*W22*0))/100</f>
        <v>0</v>
      </c>
      <c r="G22" s="112" t="s">
        <v>152</v>
      </c>
      <c r="H22" s="11" t="s">
        <v>153</v>
      </c>
      <c r="I22" s="84" t="s">
        <v>151</v>
      </c>
      <c r="J22" s="118">
        <f>((F15*X22*0)+(F16*Y22*0)+(F17*Z22*0))/100</f>
        <v>0</v>
      </c>
      <c r="K22" s="29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14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28"/>
      <c r="B23" s="63">
        <v>12</v>
      </c>
      <c r="C23" s="35" t="s">
        <v>154</v>
      </c>
      <c r="D23" s="43"/>
      <c r="E23" s="84" t="s">
        <v>155</v>
      </c>
      <c r="F23" s="75">
        <f>((F15*U23*0)+(F16*V23*0)+(F17*W23*0))/100</f>
        <v>0</v>
      </c>
      <c r="G23" s="110" t="s">
        <v>156</v>
      </c>
      <c r="H23" s="75" t="s">
        <v>157</v>
      </c>
      <c r="I23" s="84" t="s">
        <v>151</v>
      </c>
      <c r="J23" s="119">
        <f>((F15*X23*0)+(F16*Y23*0)+(F17*Z23*0))/100</f>
        <v>0</v>
      </c>
      <c r="K23" s="29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14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28"/>
      <c r="B24" s="63">
        <v>13</v>
      </c>
      <c r="C24" s="35" t="s">
        <v>158</v>
      </c>
      <c r="D24" s="43"/>
      <c r="E24" s="84" t="s">
        <v>151</v>
      </c>
      <c r="F24" s="75">
        <f>((F15*U24*0)+(F16*V24*0)+(F17*W24*0))/100</f>
        <v>0</v>
      </c>
      <c r="G24" s="110" t="s">
        <v>159</v>
      </c>
      <c r="H24" s="75" t="s">
        <v>160</v>
      </c>
      <c r="I24" s="84" t="s">
        <v>155</v>
      </c>
      <c r="J24" s="119">
        <f>((F15*X24*0)+(F16*Y24*0)+(F17*Z24*0))/100</f>
        <v>0</v>
      </c>
      <c r="K24" s="29"/>
      <c r="L24" s="14"/>
      <c r="M24" s="14"/>
      <c r="N24" s="14"/>
      <c r="O24" s="14"/>
      <c r="P24" s="14"/>
      <c r="Q24" s="14"/>
      <c r="R24" s="14"/>
      <c r="S24" s="14"/>
      <c r="T24" s="14"/>
      <c r="U24" s="14">
        <v>1</v>
      </c>
      <c r="V24" s="1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28"/>
      <c r="B25" s="63">
        <v>14</v>
      </c>
      <c r="C25" s="35"/>
      <c r="D25" s="43"/>
      <c r="E25" s="84"/>
      <c r="F25" s="75"/>
      <c r="G25" s="110" t="s">
        <v>161</v>
      </c>
      <c r="H25" s="75"/>
      <c r="I25" s="84"/>
      <c r="J25" s="119"/>
      <c r="K25" s="29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6" ht="18" customHeight="1" thickBot="1">
      <c r="A26" s="28"/>
      <c r="B26" s="63">
        <v>15</v>
      </c>
      <c r="C26" s="35"/>
      <c r="D26" s="43"/>
      <c r="E26" s="43"/>
      <c r="F26" s="109"/>
      <c r="G26" s="110" t="s">
        <v>162</v>
      </c>
      <c r="H26" s="75" t="s">
        <v>120</v>
      </c>
      <c r="I26" s="123"/>
      <c r="J26" s="99">
        <f>SUM(J22:J25)+SUM(F22:F25)</f>
        <v>0</v>
      </c>
      <c r="K26" s="2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6" ht="18" customHeight="1" thickTop="1">
      <c r="A27" s="28"/>
      <c r="B27" s="101"/>
      <c r="C27" s="126" t="s">
        <v>163</v>
      </c>
      <c r="D27" s="132"/>
      <c r="E27" s="129"/>
      <c r="F27" s="76"/>
      <c r="G27" s="113" t="s">
        <v>164</v>
      </c>
      <c r="H27" s="105" t="s">
        <v>165</v>
      </c>
      <c r="I27" s="44"/>
      <c r="J27" s="49"/>
      <c r="K27" s="2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6" ht="18" customHeight="1">
      <c r="A28" s="28"/>
      <c r="B28" s="41"/>
      <c r="C28" s="127"/>
      <c r="D28" s="133"/>
      <c r="E28" s="130"/>
      <c r="F28" s="33"/>
      <c r="G28" s="114" t="s">
        <v>166</v>
      </c>
      <c r="H28" s="107" t="s">
        <v>167</v>
      </c>
      <c r="I28" s="120"/>
      <c r="J28" s="93">
        <f>F20+J20+F26+J26</f>
        <v>0</v>
      </c>
      <c r="K28" s="29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6" ht="18" customHeight="1">
      <c r="A29" s="28"/>
      <c r="B29" s="78"/>
      <c r="C29" s="128"/>
      <c r="D29" s="134"/>
      <c r="E29" s="130"/>
      <c r="F29" s="33"/>
      <c r="G29" s="112" t="s">
        <v>168</v>
      </c>
      <c r="H29" s="11" t="s">
        <v>169</v>
      </c>
      <c r="I29" s="121">
        <f>J28-SUM('SO 03 Stavebné úpravy odc42964'!K9:'SO 03 Stavebné úpravy odc42964'!K56)</f>
        <v>0</v>
      </c>
      <c r="J29" s="118">
        <f>ROUND(((ROUND(I29,2)*23)*1/100),2)</f>
        <v>0</v>
      </c>
      <c r="K29" s="29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6" ht="18" customHeight="1">
      <c r="A30" s="28"/>
      <c r="B30" s="38"/>
      <c r="C30" s="68"/>
      <c r="D30" s="84"/>
      <c r="E30" s="130"/>
      <c r="F30" s="33"/>
      <c r="G30" s="110" t="s">
        <v>170</v>
      </c>
      <c r="H30" s="75" t="s">
        <v>171</v>
      </c>
      <c r="I30" s="84">
        <f>SUM('SO 03 Stavebné úpravy odc42964'!K9:'SO 03 Stavebné úpravy odc42964'!K56)</f>
        <v>0</v>
      </c>
      <c r="J30" s="119">
        <f>ROUND(((ROUND(I30,2)*0)/100),2)</f>
        <v>0</v>
      </c>
      <c r="K30" s="29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6" ht="18" customHeight="1">
      <c r="A31" s="28"/>
      <c r="B31" s="39"/>
      <c r="C31" s="135"/>
      <c r="D31" s="85"/>
      <c r="E31" s="130"/>
      <c r="F31" s="33"/>
      <c r="G31" s="114" t="s">
        <v>172</v>
      </c>
      <c r="H31" s="107" t="s">
        <v>173</v>
      </c>
      <c r="I31" s="45"/>
      <c r="J31" s="125">
        <f>SUM(J28:J30)</f>
        <v>0</v>
      </c>
      <c r="K31" s="29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6" ht="18" customHeight="1" thickBot="1">
      <c r="A32" s="28"/>
      <c r="B32" s="52"/>
      <c r="C32" s="12"/>
      <c r="D32" s="122"/>
      <c r="E32" s="131"/>
      <c r="F32" s="115"/>
      <c r="G32" s="112" t="s">
        <v>174</v>
      </c>
      <c r="H32" s="11"/>
      <c r="I32" s="122"/>
      <c r="J32" s="118"/>
      <c r="K32" s="29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8" customHeight="1" thickTop="1">
      <c r="A33" s="28"/>
      <c r="B33" s="101"/>
      <c r="C33" s="102"/>
      <c r="D33" s="32" t="s">
        <v>175</v>
      </c>
      <c r="E33" s="103"/>
      <c r="F33" s="104"/>
      <c r="G33" s="116" t="s">
        <v>176</v>
      </c>
      <c r="H33" s="103" t="s">
        <v>177</v>
      </c>
      <c r="I33" s="76"/>
      <c r="J33" s="117"/>
      <c r="K33" s="29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ht="18" customHeight="1">
      <c r="A34" s="28"/>
      <c r="B34" s="40"/>
      <c r="C34" s="36"/>
      <c r="D34" s="30"/>
      <c r="E34" s="30"/>
      <c r="F34" s="30"/>
      <c r="G34" s="30"/>
      <c r="H34" s="30"/>
      <c r="I34" s="46"/>
      <c r="J34" s="50"/>
      <c r="K34" s="29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ht="18" customHeight="1">
      <c r="A35" s="28"/>
      <c r="B35" s="41"/>
      <c r="C35" s="37"/>
      <c r="D35" s="13"/>
      <c r="E35" s="13"/>
      <c r="F35" s="13"/>
      <c r="G35" s="13"/>
      <c r="H35" s="13"/>
      <c r="I35" s="47"/>
      <c r="J35" s="51"/>
      <c r="K35" s="29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18" customHeight="1">
      <c r="A36" s="28"/>
      <c r="B36" s="41"/>
      <c r="C36" s="37"/>
      <c r="D36" s="13"/>
      <c r="E36" s="13"/>
      <c r="F36" s="13"/>
      <c r="G36" s="13"/>
      <c r="H36" s="13"/>
      <c r="I36" s="47"/>
      <c r="J36" s="51"/>
      <c r="K36" s="2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t="18" customHeight="1">
      <c r="A37" s="28"/>
      <c r="B37" s="41"/>
      <c r="C37" s="37"/>
      <c r="D37" s="13"/>
      <c r="E37" s="13"/>
      <c r="F37" s="13"/>
      <c r="G37" s="13"/>
      <c r="H37" s="13"/>
      <c r="I37" s="47"/>
      <c r="J37" s="51"/>
      <c r="K37" s="29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18" customHeight="1">
      <c r="A38" s="28"/>
      <c r="B38" s="41"/>
      <c r="C38" s="37"/>
      <c r="D38" s="13"/>
      <c r="E38" s="13"/>
      <c r="F38" s="13"/>
      <c r="G38" s="13"/>
      <c r="H38" s="13"/>
      <c r="I38" s="47"/>
      <c r="J38" s="51"/>
      <c r="K38" s="29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ht="18" customHeight="1">
      <c r="A39" s="28"/>
      <c r="B39" s="41"/>
      <c r="C39" s="37"/>
      <c r="D39" s="13"/>
      <c r="E39" s="13"/>
      <c r="F39" s="13"/>
      <c r="G39" s="13"/>
      <c r="H39" s="13"/>
      <c r="I39" s="47"/>
      <c r="J39" s="51"/>
      <c r="K39" s="29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ht="18" customHeight="1" thickBot="1">
      <c r="A40" s="28"/>
      <c r="B40" s="78"/>
      <c r="C40" s="79"/>
      <c r="D40" s="80"/>
      <c r="E40" s="80"/>
      <c r="F40" s="80"/>
      <c r="G40" s="80"/>
      <c r="H40" s="80"/>
      <c r="I40" s="81"/>
      <c r="J40" s="82"/>
      <c r="K40" s="29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ht="16" thickTop="1">
      <c r="A41" s="28"/>
      <c r="B41" s="83"/>
      <c r="C41" s="83"/>
      <c r="D41" s="83"/>
      <c r="E41" s="83"/>
      <c r="F41" s="83"/>
      <c r="G41" s="83"/>
      <c r="H41" s="83"/>
      <c r="I41" s="83"/>
      <c r="J41" s="83"/>
      <c r="K41" s="29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/>
    <row r="43" spans="1:22"/>
    <row r="44" spans="1:22"/>
    <row r="45" spans="1:22"/>
    <row r="46" spans="1:22"/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4299-6502-4E64-8FD3-71618FDF963E}">
  <dimension ref="A1:Z62"/>
  <sheetViews>
    <sheetView workbookViewId="0">
      <selection activeCell="A3" sqref="A3:D3"/>
    </sheetView>
  </sheetViews>
  <sheetFormatPr baseColWidth="10" defaultColWidth="0" defaultRowHeight="15" zeroHeight="1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640625" hidden="1" customWidth="1"/>
    <col min="10" max="26" width="0" hidden="1" customWidth="1"/>
    <col min="27" max="16384" width="9.1640625" hidden="1"/>
  </cols>
  <sheetData>
    <row r="1" spans="1:23" ht="20" customHeight="1">
      <c r="A1" s="204" t="s">
        <v>0</v>
      </c>
      <c r="B1" s="205"/>
      <c r="C1" s="205"/>
      <c r="D1" s="206"/>
      <c r="E1" s="4" t="s">
        <v>116</v>
      </c>
      <c r="F1" s="4"/>
      <c r="G1" s="2"/>
      <c r="H1" s="2"/>
      <c r="I1" s="2"/>
      <c r="J1" s="2"/>
      <c r="K1" s="2"/>
      <c r="L1" s="2"/>
      <c r="W1">
        <v>30.126000000000001</v>
      </c>
    </row>
    <row r="2" spans="1:23" ht="35" customHeight="1">
      <c r="A2" s="204" t="s">
        <v>3</v>
      </c>
      <c r="B2" s="205"/>
      <c r="C2" s="205"/>
      <c r="D2" s="206"/>
      <c r="E2" s="4" t="s">
        <v>4</v>
      </c>
      <c r="F2" s="4"/>
      <c r="G2" s="2"/>
      <c r="H2" s="2"/>
      <c r="I2" s="2"/>
      <c r="J2" s="2"/>
      <c r="K2" s="2"/>
      <c r="L2" s="2"/>
    </row>
    <row r="3" spans="1:23" ht="25.5" customHeight="1">
      <c r="A3" s="204" t="s">
        <v>5</v>
      </c>
      <c r="B3" s="205"/>
      <c r="C3" s="205"/>
      <c r="D3" s="206"/>
      <c r="E3" s="4" t="s">
        <v>117</v>
      </c>
      <c r="F3" s="4"/>
      <c r="G3" s="2"/>
      <c r="H3" s="2"/>
      <c r="I3" s="2"/>
      <c r="J3" s="2"/>
      <c r="K3" s="2"/>
      <c r="L3" s="2"/>
    </row>
    <row r="4" spans="1:23">
      <c r="A4" s="2" t="s">
        <v>118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>
      <c r="A5" s="2" t="s">
        <v>370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3">
      <c r="A8" s="173" t="s">
        <v>10</v>
      </c>
      <c r="B8" s="173"/>
      <c r="C8" s="173"/>
      <c r="D8" s="173"/>
      <c r="E8" s="173"/>
      <c r="F8" s="173"/>
      <c r="G8" s="2"/>
      <c r="H8" s="2"/>
      <c r="I8" s="2"/>
      <c r="J8" s="2"/>
      <c r="K8" s="2"/>
      <c r="L8" s="2"/>
    </row>
    <row r="9" spans="1:23">
      <c r="A9" s="174" t="s">
        <v>119</v>
      </c>
      <c r="B9" s="174" t="s">
        <v>17</v>
      </c>
      <c r="C9" s="174" t="s">
        <v>18</v>
      </c>
      <c r="D9" s="174" t="s">
        <v>120</v>
      </c>
      <c r="E9" s="174" t="s">
        <v>121</v>
      </c>
      <c r="F9" s="174" t="s">
        <v>122</v>
      </c>
      <c r="G9" s="172"/>
      <c r="H9" s="137"/>
      <c r="I9" s="137"/>
      <c r="J9" s="137"/>
      <c r="K9" s="137"/>
      <c r="L9" s="137"/>
    </row>
    <row r="10" spans="1:23">
      <c r="A10" s="175" t="s">
        <v>23</v>
      </c>
      <c r="B10" s="176"/>
      <c r="C10" s="177"/>
      <c r="D10" s="177"/>
      <c r="E10" s="178"/>
      <c r="F10" s="178"/>
      <c r="G10" s="95"/>
      <c r="H10" s="95"/>
      <c r="I10" s="95"/>
      <c r="J10" s="95"/>
      <c r="K10" s="95"/>
      <c r="L10" s="95"/>
    </row>
    <row r="11" spans="1:23">
      <c r="A11" s="179" t="s">
        <v>236</v>
      </c>
      <c r="B11" s="177">
        <f>'SO 03 Stavebné úpravy odc42964'!L14</f>
        <v>0</v>
      </c>
      <c r="C11" s="177">
        <f>'SO 03 Stavebné úpravy odc42964'!M14</f>
        <v>0</v>
      </c>
      <c r="D11" s="177">
        <f>'SO 03 Stavebné úpravy odc42964'!I14</f>
        <v>0</v>
      </c>
      <c r="E11" s="178">
        <f>'SO 03 Stavebné úpravy odc42964'!S14</f>
        <v>0.46</v>
      </c>
      <c r="F11" s="178">
        <f>'SO 03 Stavebné úpravy odc42964'!V14</f>
        <v>0</v>
      </c>
      <c r="G11" s="12"/>
      <c r="H11" s="12"/>
      <c r="I11" s="12"/>
      <c r="J11" s="12"/>
      <c r="K11" s="12"/>
      <c r="L11" s="12"/>
    </row>
    <row r="12" spans="1:23">
      <c r="A12" s="179" t="s">
        <v>47</v>
      </c>
      <c r="B12" s="177">
        <f>'SO 03 Stavebné úpravy odc42964'!L23</f>
        <v>0</v>
      </c>
      <c r="C12" s="177">
        <f>'SO 03 Stavebné úpravy odc42964'!M23</f>
        <v>0</v>
      </c>
      <c r="D12" s="177">
        <f>'SO 03 Stavebné úpravy odc42964'!I23</f>
        <v>0</v>
      </c>
      <c r="E12" s="178">
        <f>'SO 03 Stavebné úpravy odc42964'!S23</f>
        <v>0</v>
      </c>
      <c r="F12" s="178">
        <f>'SO 03 Stavebné úpravy odc42964'!V23</f>
        <v>2.1</v>
      </c>
      <c r="G12" s="12"/>
      <c r="H12" s="12"/>
      <c r="I12" s="12"/>
      <c r="J12" s="12"/>
      <c r="K12" s="12"/>
      <c r="L12" s="12"/>
    </row>
    <row r="13" spans="1:23">
      <c r="A13" s="179" t="s">
        <v>74</v>
      </c>
      <c r="B13" s="177">
        <f>'SO 03 Stavebné úpravy odc42964'!L27</f>
        <v>0</v>
      </c>
      <c r="C13" s="177">
        <f>'SO 03 Stavebné úpravy odc42964'!M27</f>
        <v>0</v>
      </c>
      <c r="D13" s="177">
        <f>'SO 03 Stavebné úpravy odc42964'!I27</f>
        <v>0</v>
      </c>
      <c r="E13" s="178">
        <f>'SO 03 Stavebné úpravy odc42964'!S27</f>
        <v>0</v>
      </c>
      <c r="F13" s="178">
        <f>'SO 03 Stavebné úpravy odc42964'!V27</f>
        <v>0</v>
      </c>
      <c r="G13" s="12"/>
      <c r="H13" s="12"/>
      <c r="I13" s="12"/>
      <c r="J13" s="12"/>
      <c r="K13" s="12"/>
      <c r="L13" s="12"/>
    </row>
    <row r="14" spans="1:23">
      <c r="A14" s="175" t="s">
        <v>23</v>
      </c>
      <c r="B14" s="176">
        <f>'SO 03 Stavebné úpravy odc42964'!L29</f>
        <v>0</v>
      </c>
      <c r="C14" s="176">
        <f>'SO 03 Stavebné úpravy odc42964'!M29</f>
        <v>0</v>
      </c>
      <c r="D14" s="176">
        <f>'SO 03 Stavebné úpravy odc42964'!I29</f>
        <v>0</v>
      </c>
      <c r="E14" s="180">
        <f>'SO 03 Stavebné úpravy odc42964'!S29</f>
        <v>0.46</v>
      </c>
      <c r="F14" s="180">
        <f>'SO 03 Stavebné úpravy odc42964'!V29</f>
        <v>2.1</v>
      </c>
      <c r="G14" s="140"/>
      <c r="H14" s="140"/>
      <c r="I14" s="140"/>
      <c r="J14" s="140"/>
      <c r="K14" s="140"/>
      <c r="L14" s="140"/>
    </row>
    <row r="15" spans="1:23">
      <c r="A15" s="179"/>
      <c r="B15" s="177"/>
      <c r="C15" s="177"/>
      <c r="D15" s="177"/>
      <c r="E15" s="178"/>
      <c r="F15" s="178"/>
      <c r="G15" s="12"/>
      <c r="H15" s="12"/>
      <c r="I15" s="12"/>
      <c r="J15" s="12"/>
      <c r="K15" s="12"/>
      <c r="L15" s="12"/>
    </row>
    <row r="16" spans="1:23">
      <c r="A16" s="175" t="s">
        <v>78</v>
      </c>
      <c r="B16" s="176"/>
      <c r="C16" s="177"/>
      <c r="D16" s="177"/>
      <c r="E16" s="178"/>
      <c r="F16" s="178"/>
      <c r="G16" s="12"/>
      <c r="H16" s="12"/>
      <c r="I16" s="12"/>
      <c r="J16" s="12"/>
      <c r="K16" s="12"/>
      <c r="L16" s="12"/>
    </row>
    <row r="17" spans="1:12">
      <c r="A17" s="179" t="s">
        <v>283</v>
      </c>
      <c r="B17" s="177">
        <f>'SO 03 Stavebné úpravy odc42964'!L35</f>
        <v>0</v>
      </c>
      <c r="C17" s="177">
        <f>'SO 03 Stavebné úpravy odc42964'!M35</f>
        <v>0</v>
      </c>
      <c r="D17" s="177">
        <f>'SO 03 Stavebné úpravy odc42964'!I35</f>
        <v>0</v>
      </c>
      <c r="E17" s="178">
        <f>'SO 03 Stavebné úpravy odc42964'!S35</f>
        <v>0.44</v>
      </c>
      <c r="F17" s="178">
        <f>'SO 03 Stavebné úpravy odc42964'!V35</f>
        <v>0</v>
      </c>
      <c r="G17" s="12"/>
      <c r="H17" s="12"/>
      <c r="I17" s="12"/>
      <c r="J17" s="12"/>
      <c r="K17" s="12"/>
      <c r="L17" s="12"/>
    </row>
    <row r="18" spans="1:12">
      <c r="A18" s="179" t="s">
        <v>100</v>
      </c>
      <c r="B18" s="177">
        <f>'SO 03 Stavebné úpravy odc42964'!L49</f>
        <v>0</v>
      </c>
      <c r="C18" s="177">
        <f>'SO 03 Stavebné úpravy odc42964'!M49</f>
        <v>0</v>
      </c>
      <c r="D18" s="177">
        <f>'SO 03 Stavebné úpravy odc42964'!I49</f>
        <v>0</v>
      </c>
      <c r="E18" s="178">
        <f>'SO 03 Stavebné úpravy odc42964'!S49</f>
        <v>0.37</v>
      </c>
      <c r="F18" s="178">
        <f>'SO 03 Stavebné úpravy odc42964'!V49</f>
        <v>0.93</v>
      </c>
      <c r="G18" s="12"/>
      <c r="H18" s="12"/>
      <c r="I18" s="12"/>
      <c r="J18" s="12"/>
      <c r="K18" s="12"/>
      <c r="L18" s="12"/>
    </row>
    <row r="19" spans="1:12">
      <c r="A19" s="179" t="s">
        <v>393</v>
      </c>
      <c r="B19" s="177">
        <f>'SO 03 Stavebné úpravy odc42964'!L53</f>
        <v>0</v>
      </c>
      <c r="C19" s="177">
        <f>'SO 03 Stavebné úpravy odc42964'!M53</f>
        <v>0</v>
      </c>
      <c r="D19" s="177">
        <f>'SO 03 Stavebné úpravy odc42964'!I53</f>
        <v>0</v>
      </c>
      <c r="E19" s="178">
        <f>'SO 03 Stavebné úpravy odc42964'!S53</f>
        <v>0</v>
      </c>
      <c r="F19" s="178">
        <f>'SO 03 Stavebné úpravy odc42964'!V53</f>
        <v>2.16</v>
      </c>
      <c r="G19" s="12"/>
      <c r="H19" s="12"/>
      <c r="I19" s="12"/>
      <c r="J19" s="12"/>
      <c r="K19" s="12"/>
      <c r="L19" s="12"/>
    </row>
    <row r="20" spans="1:12">
      <c r="A20" s="175" t="s">
        <v>78</v>
      </c>
      <c r="B20" s="176">
        <f>'SO 03 Stavebné úpravy odc42964'!L55</f>
        <v>0</v>
      </c>
      <c r="C20" s="176">
        <f>'SO 03 Stavebné úpravy odc42964'!M55</f>
        <v>0</v>
      </c>
      <c r="D20" s="176">
        <f>'SO 03 Stavebné úpravy odc42964'!I55</f>
        <v>0</v>
      </c>
      <c r="E20" s="180">
        <f>'SO 03 Stavebné úpravy odc42964'!S55</f>
        <v>0.81</v>
      </c>
      <c r="F20" s="180">
        <f>'SO 03 Stavebné úpravy odc42964'!V55</f>
        <v>3.09</v>
      </c>
      <c r="G20" s="140"/>
      <c r="H20" s="140"/>
      <c r="I20" s="140"/>
      <c r="J20" s="140"/>
      <c r="K20" s="140"/>
      <c r="L20" s="140"/>
    </row>
    <row r="21" spans="1:12">
      <c r="A21" s="179"/>
      <c r="B21" s="177"/>
      <c r="C21" s="177"/>
      <c r="D21" s="177"/>
      <c r="E21" s="178"/>
      <c r="F21" s="178"/>
      <c r="G21" s="12"/>
      <c r="H21" s="12"/>
      <c r="I21" s="12"/>
      <c r="J21" s="12"/>
      <c r="K21" s="12"/>
      <c r="L21" s="12"/>
    </row>
    <row r="22" spans="1:12">
      <c r="A22" s="175" t="s">
        <v>115</v>
      </c>
      <c r="B22" s="176">
        <f>'SO 03 Stavebné úpravy odc42964'!L57</f>
        <v>0</v>
      </c>
      <c r="C22" s="176">
        <f>'SO 03 Stavebné úpravy odc42964'!M57</f>
        <v>0</v>
      </c>
      <c r="D22" s="176">
        <f>'SO 03 Stavebné úpravy odc42964'!I57</f>
        <v>0</v>
      </c>
      <c r="E22" s="180">
        <f>'SO 03 Stavebné úpravy odc42964'!S57</f>
        <v>1.27</v>
      </c>
      <c r="F22" s="180">
        <f>'SO 03 Stavebné úpravy odc42964'!V57</f>
        <v>5.19</v>
      </c>
      <c r="G22" s="140"/>
      <c r="H22" s="140"/>
      <c r="I22" s="140"/>
      <c r="J22" s="140"/>
      <c r="K22" s="140"/>
      <c r="L22" s="140"/>
    </row>
    <row r="23" spans="1:12">
      <c r="A23" s="181"/>
      <c r="B23" s="182"/>
      <c r="C23" s="182"/>
      <c r="D23" s="182"/>
      <c r="E23" s="183"/>
      <c r="F23" s="183"/>
    </row>
    <row r="24" spans="1:12">
      <c r="B24" s="1"/>
      <c r="C24" s="1"/>
      <c r="D24" s="1"/>
      <c r="E24" s="136"/>
      <c r="F24" s="136"/>
    </row>
    <row r="25" spans="1:12">
      <c r="B25" s="1"/>
      <c r="C25" s="1"/>
      <c r="D25" s="1"/>
      <c r="E25" s="136"/>
      <c r="F25" s="136"/>
    </row>
    <row r="26" spans="1:12">
      <c r="B26" s="1"/>
      <c r="C26" s="1"/>
      <c r="D26" s="1"/>
      <c r="E26" s="136"/>
      <c r="F26" s="136"/>
    </row>
    <row r="27" spans="1:12">
      <c r="B27" s="1"/>
      <c r="C27" s="1"/>
      <c r="D27" s="1"/>
      <c r="E27" s="136"/>
      <c r="F27" s="136"/>
    </row>
    <row r="28" spans="1:12">
      <c r="B28" s="1"/>
      <c r="C28" s="1"/>
      <c r="D28" s="1"/>
      <c r="E28" s="136"/>
      <c r="F28" s="136"/>
    </row>
    <row r="29" spans="1:12">
      <c r="B29" s="1"/>
      <c r="C29" s="1"/>
      <c r="D29" s="1"/>
      <c r="E29" s="136"/>
      <c r="F29" s="136"/>
    </row>
    <row r="30" spans="1:12">
      <c r="B30" s="1"/>
      <c r="C30" s="1"/>
      <c r="D30" s="1"/>
      <c r="E30" s="136"/>
      <c r="F30" s="136"/>
    </row>
    <row r="31" spans="1:12">
      <c r="B31" s="1"/>
      <c r="C31" s="1"/>
      <c r="D31" s="1"/>
      <c r="E31" s="136"/>
      <c r="F31" s="136"/>
    </row>
    <row r="32" spans="1:12">
      <c r="B32" s="1"/>
      <c r="C32" s="1"/>
      <c r="D32" s="1"/>
      <c r="E32" s="136"/>
      <c r="F32" s="136"/>
    </row>
    <row r="33" spans="2:6">
      <c r="B33" s="1"/>
      <c r="C33" s="1"/>
      <c r="D33" s="1"/>
      <c r="E33" s="136"/>
      <c r="F33" s="136"/>
    </row>
    <row r="34" spans="2:6">
      <c r="B34" s="1"/>
      <c r="C34" s="1"/>
      <c r="D34" s="1"/>
      <c r="E34" s="136"/>
      <c r="F34" s="136"/>
    </row>
    <row r="35" spans="2:6">
      <c r="B35" s="1"/>
      <c r="C35" s="1"/>
      <c r="D35" s="1"/>
      <c r="E35" s="136"/>
      <c r="F35" s="136"/>
    </row>
    <row r="36" spans="2:6">
      <c r="B36" s="1"/>
      <c r="C36" s="1"/>
      <c r="D36" s="1"/>
      <c r="E36" s="136"/>
      <c r="F36" s="136"/>
    </row>
    <row r="37" spans="2:6">
      <c r="B37" s="1"/>
      <c r="C37" s="1"/>
      <c r="D37" s="1"/>
      <c r="E37" s="136"/>
      <c r="F37" s="136"/>
    </row>
    <row r="38" spans="2:6">
      <c r="B38" s="1"/>
      <c r="C38" s="1"/>
      <c r="D38" s="1"/>
      <c r="E38" s="136"/>
      <c r="F38" s="136"/>
    </row>
    <row r="39" spans="2:6">
      <c r="B39" s="1"/>
      <c r="C39" s="1"/>
      <c r="D39" s="1"/>
      <c r="E39" s="136"/>
      <c r="F39" s="136"/>
    </row>
    <row r="40" spans="2:6">
      <c r="B40" s="1"/>
      <c r="C40" s="1"/>
      <c r="D40" s="1"/>
      <c r="E40" s="136"/>
      <c r="F40" s="136"/>
    </row>
    <row r="41" spans="2:6">
      <c r="B41" s="1"/>
      <c r="C41" s="1"/>
      <c r="D41" s="1"/>
      <c r="E41" s="136"/>
      <c r="F41" s="136"/>
    </row>
    <row r="42" spans="2:6">
      <c r="B42" s="1"/>
      <c r="C42" s="1"/>
      <c r="D42" s="1"/>
      <c r="E42" s="136"/>
      <c r="F42" s="136"/>
    </row>
    <row r="43" spans="2:6">
      <c r="B43" s="1"/>
      <c r="C43" s="1"/>
      <c r="D43" s="1"/>
      <c r="E43" s="136"/>
      <c r="F43" s="136"/>
    </row>
    <row r="44" spans="2:6">
      <c r="B44" s="1"/>
      <c r="C44" s="1"/>
      <c r="D44" s="1"/>
      <c r="E44" s="136"/>
      <c r="F44" s="136"/>
    </row>
    <row r="45" spans="2:6">
      <c r="B45" s="1"/>
      <c r="C45" s="1"/>
      <c r="D45" s="1"/>
      <c r="E45" s="136"/>
      <c r="F45" s="136"/>
    </row>
    <row r="46" spans="2:6">
      <c r="B46" s="1"/>
      <c r="C46" s="1"/>
      <c r="D46" s="1"/>
      <c r="E46" s="136"/>
      <c r="F46" s="136"/>
    </row>
    <row r="47" spans="2:6">
      <c r="B47" s="1"/>
      <c r="C47" s="1"/>
      <c r="D47" s="1"/>
      <c r="E47" s="136"/>
      <c r="F47" s="136"/>
    </row>
    <row r="48" spans="2:6">
      <c r="B48" s="1"/>
      <c r="C48" s="1"/>
      <c r="D48" s="1"/>
      <c r="E48" s="136"/>
      <c r="F48" s="136"/>
    </row>
    <row r="49" spans="2:6">
      <c r="B49" s="1"/>
      <c r="C49" s="1"/>
      <c r="D49" s="1"/>
      <c r="E49" s="136"/>
      <c r="F49" s="136"/>
    </row>
    <row r="50" spans="2:6">
      <c r="B50" s="1"/>
      <c r="C50" s="1"/>
      <c r="D50" s="1"/>
      <c r="E50" s="136"/>
      <c r="F50" s="136"/>
    </row>
    <row r="51" spans="2:6">
      <c r="B51" s="1"/>
      <c r="C51" s="1"/>
      <c r="D51" s="1"/>
      <c r="E51" s="136"/>
      <c r="F51" s="136"/>
    </row>
    <row r="52" spans="2:6">
      <c r="B52" s="1"/>
      <c r="C52" s="1"/>
      <c r="D52" s="1"/>
      <c r="E52" s="136"/>
      <c r="F52" s="136"/>
    </row>
    <row r="53" spans="2:6">
      <c r="B53" s="1"/>
      <c r="C53" s="1"/>
      <c r="D53" s="1"/>
      <c r="E53" s="136"/>
      <c r="F53" s="136"/>
    </row>
    <row r="54" spans="2:6">
      <c r="B54" s="1"/>
      <c r="C54" s="1"/>
      <c r="D54" s="1"/>
      <c r="E54" s="136"/>
      <c r="F54" s="136"/>
    </row>
    <row r="55" spans="2:6">
      <c r="B55" s="1"/>
      <c r="C55" s="1"/>
      <c r="D55" s="1"/>
      <c r="E55" s="136"/>
      <c r="F55" s="136"/>
    </row>
    <row r="56" spans="2:6">
      <c r="B56" s="1"/>
      <c r="C56" s="1"/>
      <c r="D56" s="1"/>
      <c r="E56" s="136"/>
      <c r="F56" s="136"/>
    </row>
    <row r="57" spans="2:6">
      <c r="B57" s="1"/>
      <c r="C57" s="1"/>
      <c r="D57" s="1"/>
      <c r="E57" s="136"/>
      <c r="F57" s="136"/>
    </row>
    <row r="58" spans="2:6"/>
    <row r="59" spans="2:6"/>
    <row r="60" spans="2:6"/>
    <row r="61" spans="2:6"/>
    <row r="62" spans="2:6"/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3C1D-F438-4B84-A725-9E4EDB3F5E70}">
  <dimension ref="A1:AA561"/>
  <sheetViews>
    <sheetView workbookViewId="0">
      <pane ySplit="8" topLeftCell="A23" activePane="bottomLeft" state="frozen"/>
      <selection pane="bottomLeft" activeCell="C3" sqref="C3:H3"/>
    </sheetView>
  </sheetViews>
  <sheetFormatPr baseColWidth="10" defaultColWidth="0" defaultRowHeight="15" zeroHeight="1"/>
  <cols>
    <col min="1" max="1" width="4.6640625" customWidth="1"/>
    <col min="2" max="2" width="0" hidden="1" customWidth="1"/>
    <col min="3" max="3" width="13.6640625" customWidth="1"/>
    <col min="4" max="4" width="43.6640625" customWidth="1"/>
    <col min="5" max="5" width="3.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9.6640625" customWidth="1"/>
    <col min="20" max="21" width="0" hidden="1" customWidth="1"/>
    <col min="22" max="22" width="7.6640625" customWidth="1"/>
    <col min="23" max="26" width="0" hidden="1" customWidth="1"/>
    <col min="27" max="27" width="9.1640625" customWidth="1"/>
    <col min="28" max="16384" width="9.1640625" hidden="1"/>
  </cols>
  <sheetData>
    <row r="1" spans="1:26" ht="20" customHeight="1">
      <c r="A1" s="142"/>
      <c r="B1" s="142"/>
      <c r="C1" s="203" t="s">
        <v>0</v>
      </c>
      <c r="D1" s="207"/>
      <c r="E1" s="207"/>
      <c r="F1" s="207"/>
      <c r="G1" s="207"/>
      <c r="H1" s="207"/>
      <c r="I1" s="4" t="s">
        <v>1</v>
      </c>
      <c r="J1" s="142"/>
      <c r="K1" s="13"/>
      <c r="L1" s="13"/>
      <c r="M1" s="13"/>
      <c r="N1" s="13"/>
      <c r="O1" s="13"/>
      <c r="P1" s="2" t="s">
        <v>2</v>
      </c>
      <c r="Q1" s="13"/>
      <c r="R1" s="13"/>
      <c r="S1" s="13"/>
      <c r="T1" s="13"/>
      <c r="U1" s="13"/>
      <c r="V1" s="13"/>
      <c r="W1" s="12">
        <v>30.126000000000001</v>
      </c>
      <c r="X1" s="12"/>
      <c r="Y1" s="12"/>
      <c r="Z1" s="12"/>
    </row>
    <row r="2" spans="1:26" ht="20" customHeight="1">
      <c r="A2" s="142"/>
      <c r="B2" s="142"/>
      <c r="C2" s="203" t="s">
        <v>3</v>
      </c>
      <c r="D2" s="207"/>
      <c r="E2" s="207"/>
      <c r="F2" s="207"/>
      <c r="G2" s="207"/>
      <c r="H2" s="207"/>
      <c r="I2" s="4" t="s">
        <v>4</v>
      </c>
      <c r="J2" s="142"/>
      <c r="K2" s="13"/>
      <c r="L2" s="13"/>
      <c r="M2" s="13"/>
      <c r="N2" s="13"/>
      <c r="O2" s="13"/>
      <c r="P2" s="2"/>
      <c r="Q2" s="13"/>
      <c r="R2" s="13"/>
      <c r="S2" s="13"/>
      <c r="T2" s="13"/>
      <c r="U2" s="13"/>
      <c r="V2" s="13"/>
      <c r="W2" s="12"/>
      <c r="X2" s="12"/>
      <c r="Y2" s="12"/>
      <c r="Z2" s="12"/>
    </row>
    <row r="3" spans="1:26" ht="20" customHeight="1">
      <c r="A3" s="142"/>
      <c r="B3" s="142"/>
      <c r="C3" s="203" t="s">
        <v>5</v>
      </c>
      <c r="D3" s="207"/>
      <c r="E3" s="207"/>
      <c r="F3" s="207"/>
      <c r="G3" s="207"/>
      <c r="H3" s="207"/>
      <c r="I3" s="4"/>
      <c r="J3" s="142"/>
      <c r="K3" s="13"/>
      <c r="L3" s="13"/>
      <c r="M3" s="13"/>
      <c r="N3" s="13"/>
      <c r="O3" s="13"/>
      <c r="P3" s="2"/>
      <c r="Q3" s="13"/>
      <c r="R3" s="13"/>
      <c r="S3" s="13"/>
      <c r="T3" s="13"/>
      <c r="U3" s="13"/>
      <c r="V3" s="13"/>
      <c r="W3" s="12"/>
      <c r="X3" s="12"/>
      <c r="Y3" s="12"/>
      <c r="Z3" s="12"/>
    </row>
    <row r="4" spans="1:26">
      <c r="A4" s="13"/>
      <c r="B4" s="13"/>
      <c r="C4" s="2" t="s">
        <v>6</v>
      </c>
      <c r="D4" s="13"/>
      <c r="E4" s="13"/>
      <c r="F4" s="13"/>
      <c r="G4" s="13"/>
      <c r="H4" s="13"/>
      <c r="I4" s="13" t="s">
        <v>7</v>
      </c>
      <c r="J4" s="13"/>
      <c r="K4" s="13"/>
      <c r="L4" s="13"/>
      <c r="M4" s="13"/>
      <c r="N4" s="13"/>
      <c r="O4" s="13"/>
      <c r="P4" s="13" t="s">
        <v>8</v>
      </c>
      <c r="Q4" s="13"/>
      <c r="R4" s="13"/>
      <c r="S4" s="13"/>
      <c r="T4" s="13"/>
      <c r="U4" s="13"/>
      <c r="V4" s="13"/>
      <c r="W4" s="12"/>
      <c r="X4" s="12"/>
      <c r="Y4" s="12"/>
      <c r="Z4" s="12"/>
    </row>
    <row r="5" spans="1:26">
      <c r="A5" s="13"/>
      <c r="B5" s="13"/>
      <c r="C5" s="2" t="s">
        <v>370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2"/>
      <c r="X5" s="12"/>
      <c r="Y5" s="12"/>
      <c r="Z5" s="12"/>
    </row>
    <row r="6" spans="1:26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2"/>
      <c r="X6" s="12"/>
      <c r="Y6" s="12"/>
      <c r="Z6" s="12"/>
    </row>
    <row r="7" spans="1:26">
      <c r="A7" s="13"/>
      <c r="B7" s="13"/>
      <c r="C7" s="2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2"/>
      <c r="X7" s="12"/>
      <c r="Y7" s="12"/>
      <c r="Z7" s="12"/>
    </row>
    <row r="8" spans="1:26">
      <c r="A8" s="164" t="s">
        <v>11</v>
      </c>
      <c r="B8" s="164" t="s">
        <v>12</v>
      </c>
      <c r="C8" s="164" t="s">
        <v>13</v>
      </c>
      <c r="D8" s="164" t="s">
        <v>14</v>
      </c>
      <c r="E8" s="164" t="s">
        <v>15</v>
      </c>
      <c r="F8" s="164" t="s">
        <v>16</v>
      </c>
      <c r="G8" s="164" t="s">
        <v>17</v>
      </c>
      <c r="H8" s="164" t="s">
        <v>18</v>
      </c>
      <c r="I8" s="164" t="s">
        <v>19</v>
      </c>
      <c r="J8" s="164"/>
      <c r="K8" s="164"/>
      <c r="L8" s="164"/>
      <c r="M8" s="164"/>
      <c r="N8" s="164"/>
      <c r="O8" s="164"/>
      <c r="P8" s="164" t="s">
        <v>20</v>
      </c>
      <c r="Q8" s="164"/>
      <c r="R8" s="165"/>
      <c r="S8" s="164" t="s">
        <v>21</v>
      </c>
      <c r="T8" s="165"/>
      <c r="U8" s="165"/>
      <c r="V8" s="164" t="s">
        <v>22</v>
      </c>
      <c r="W8" s="154"/>
      <c r="X8" s="154"/>
      <c r="Y8" s="154"/>
      <c r="Z8" s="154"/>
    </row>
    <row r="9" spans="1:26">
      <c r="A9" s="143"/>
      <c r="B9" s="95"/>
      <c r="C9" s="166"/>
      <c r="D9" s="138" t="s">
        <v>23</v>
      </c>
      <c r="E9" s="138"/>
      <c r="F9" s="144"/>
      <c r="G9" s="139"/>
      <c r="H9" s="139"/>
      <c r="I9" s="139"/>
      <c r="J9" s="139"/>
      <c r="K9" s="138"/>
      <c r="L9" s="138"/>
      <c r="M9" s="138"/>
      <c r="N9" s="138"/>
      <c r="O9" s="138"/>
      <c r="P9" s="144"/>
      <c r="Q9" s="144"/>
      <c r="R9" s="145"/>
      <c r="S9" s="144"/>
      <c r="T9" s="145"/>
      <c r="U9" s="145"/>
      <c r="V9" s="144"/>
      <c r="W9" s="12"/>
      <c r="X9" s="12"/>
      <c r="Y9" s="11"/>
      <c r="Z9" s="12"/>
    </row>
    <row r="10" spans="1:26">
      <c r="A10" s="146"/>
      <c r="B10" s="12"/>
      <c r="C10" s="147" t="s">
        <v>235</v>
      </c>
      <c r="D10" s="148" t="s">
        <v>236</v>
      </c>
      <c r="E10" s="12"/>
      <c r="F10" s="149"/>
      <c r="G10" s="11"/>
      <c r="H10" s="11"/>
      <c r="I10" s="11"/>
      <c r="J10" s="11"/>
      <c r="K10" s="12"/>
      <c r="L10" s="12"/>
      <c r="M10" s="12"/>
      <c r="N10" s="12"/>
      <c r="O10" s="12"/>
      <c r="P10" s="149"/>
      <c r="Q10" s="149"/>
      <c r="R10" s="149"/>
      <c r="S10" s="149"/>
      <c r="T10" s="149"/>
      <c r="U10" s="149"/>
      <c r="V10" s="149"/>
      <c r="W10" s="12"/>
      <c r="X10" s="12"/>
      <c r="Y10" s="11"/>
      <c r="Z10" s="12"/>
    </row>
    <row r="11" spans="1:26" ht="25" customHeight="1">
      <c r="A11" s="150">
        <v>1</v>
      </c>
      <c r="B11" s="151" t="s">
        <v>26</v>
      </c>
      <c r="C11" s="167" t="s">
        <v>237</v>
      </c>
      <c r="D11" s="151" t="s">
        <v>238</v>
      </c>
      <c r="E11" s="151" t="s">
        <v>37</v>
      </c>
      <c r="F11" s="152">
        <v>42</v>
      </c>
      <c r="G11" s="153"/>
      <c r="H11" s="153"/>
      <c r="I11" s="153"/>
      <c r="J11" s="153">
        <f>ROUND(F11*(N11),2)</f>
        <v>309.95999999999998</v>
      </c>
      <c r="K11" s="11">
        <f>ROUND(F11*(O11),2)</f>
        <v>0</v>
      </c>
      <c r="L11" s="11">
        <f>ROUND(F11*(G11),2)</f>
        <v>0</v>
      </c>
      <c r="M11" s="11">
        <f>ROUND(F11*(H11),2)</f>
        <v>0</v>
      </c>
      <c r="N11" s="12">
        <v>7.38</v>
      </c>
      <c r="O11" s="12"/>
      <c r="P11" s="149">
        <v>4.1999999999999997E-3</v>
      </c>
      <c r="Q11" s="149"/>
      <c r="R11" s="149">
        <v>4.1999999999999997E-3</v>
      </c>
      <c r="S11" s="149">
        <f>ROUND(F11*(P11),3)</f>
        <v>0.17599999999999999</v>
      </c>
      <c r="T11" s="149"/>
      <c r="U11" s="149"/>
      <c r="V11" s="149">
        <f>ROUND(F11*(X11),3)</f>
        <v>0</v>
      </c>
      <c r="W11" s="12"/>
      <c r="X11" s="12">
        <v>0</v>
      </c>
      <c r="Y11" s="11"/>
      <c r="Z11" s="12">
        <v>0</v>
      </c>
    </row>
    <row r="12" spans="1:26" ht="35" customHeight="1">
      <c r="A12" s="150">
        <v>2</v>
      </c>
      <c r="B12" s="151" t="s">
        <v>26</v>
      </c>
      <c r="C12" s="167" t="s">
        <v>239</v>
      </c>
      <c r="D12" s="151" t="s">
        <v>240</v>
      </c>
      <c r="E12" s="151" t="s">
        <v>37</v>
      </c>
      <c r="F12" s="152">
        <v>42</v>
      </c>
      <c r="G12" s="153"/>
      <c r="H12" s="153"/>
      <c r="I12" s="153"/>
      <c r="J12" s="153">
        <f>ROUND(F12*(N12),2)</f>
        <v>74.760000000000005</v>
      </c>
      <c r="K12" s="11">
        <f>ROUND(F12*(O12),2)</f>
        <v>0</v>
      </c>
      <c r="L12" s="11">
        <f>ROUND(F12*(G12),2)</f>
        <v>0</v>
      </c>
      <c r="M12" s="11">
        <f>ROUND(F12*(H12),2)</f>
        <v>0</v>
      </c>
      <c r="N12" s="12">
        <v>1.78</v>
      </c>
      <c r="O12" s="12"/>
      <c r="P12" s="149">
        <v>4.2000000000000002E-4</v>
      </c>
      <c r="Q12" s="149"/>
      <c r="R12" s="149">
        <v>4.2000000000000002E-4</v>
      </c>
      <c r="S12" s="149">
        <f>ROUND(F12*(P12),3)</f>
        <v>1.7999999999999999E-2</v>
      </c>
      <c r="T12" s="149"/>
      <c r="U12" s="149"/>
      <c r="V12" s="149">
        <f>ROUND(F12*(X12),3)</f>
        <v>0</v>
      </c>
      <c r="W12" s="12"/>
      <c r="X12" s="12">
        <v>0</v>
      </c>
      <c r="Y12" s="11"/>
      <c r="Z12" s="12">
        <v>0</v>
      </c>
    </row>
    <row r="13" spans="1:26" ht="25" customHeight="1">
      <c r="A13" s="150">
        <v>3</v>
      </c>
      <c r="B13" s="151" t="s">
        <v>26</v>
      </c>
      <c r="C13" s="167" t="s">
        <v>241</v>
      </c>
      <c r="D13" s="151" t="s">
        <v>242</v>
      </c>
      <c r="E13" s="151" t="s">
        <v>37</v>
      </c>
      <c r="F13" s="152">
        <v>42</v>
      </c>
      <c r="G13" s="153"/>
      <c r="H13" s="153"/>
      <c r="I13" s="153"/>
      <c r="J13" s="153">
        <f>ROUND(F13*(N13),2)</f>
        <v>315</v>
      </c>
      <c r="K13" s="11">
        <f>ROUND(F13*(O13),2)</f>
        <v>0</v>
      </c>
      <c r="L13" s="11">
        <f>ROUND(F13*(G13),2)</f>
        <v>0</v>
      </c>
      <c r="M13" s="11">
        <f>ROUND(F13*(H13),2)</f>
        <v>0</v>
      </c>
      <c r="N13" s="12">
        <v>7.5</v>
      </c>
      <c r="O13" s="12"/>
      <c r="P13" s="149">
        <v>6.3E-3</v>
      </c>
      <c r="Q13" s="149"/>
      <c r="R13" s="149">
        <v>6.3E-3</v>
      </c>
      <c r="S13" s="149">
        <f>ROUND(F13*(P13),3)</f>
        <v>0.26500000000000001</v>
      </c>
      <c r="T13" s="149"/>
      <c r="U13" s="149"/>
      <c r="V13" s="149">
        <f>ROUND(F13*(X13),3)</f>
        <v>0</v>
      </c>
      <c r="W13" s="12"/>
      <c r="X13" s="12">
        <v>0</v>
      </c>
      <c r="Y13" s="11"/>
      <c r="Z13" s="12">
        <v>0</v>
      </c>
    </row>
    <row r="14" spans="1:26">
      <c r="A14" s="146"/>
      <c r="B14" s="12"/>
      <c r="C14" s="147" t="s">
        <v>235</v>
      </c>
      <c r="D14" s="148" t="s">
        <v>236</v>
      </c>
      <c r="E14" s="140"/>
      <c r="F14" s="145"/>
      <c r="G14" s="141"/>
      <c r="H14" s="141"/>
      <c r="I14" s="141"/>
      <c r="J14" s="141"/>
      <c r="K14" s="140"/>
      <c r="L14" s="140">
        <f>ROUND((SUM(L10:L13))/1,2)</f>
        <v>0</v>
      </c>
      <c r="M14" s="140">
        <f>ROUND((SUM(M10:M13))/1,2)</f>
        <v>0</v>
      </c>
      <c r="N14" s="140"/>
      <c r="O14" s="140"/>
      <c r="P14" s="145"/>
      <c r="Q14" s="145"/>
      <c r="R14" s="145"/>
      <c r="S14" s="145">
        <f>ROUND((SUM(S10:S13))/1,2)</f>
        <v>0.46</v>
      </c>
      <c r="T14" s="145"/>
      <c r="U14" s="145"/>
      <c r="V14" s="145">
        <f>ROUND((SUM(V10:V13))/1,2)</f>
        <v>0</v>
      </c>
      <c r="W14" s="12"/>
      <c r="X14" s="12"/>
      <c r="Y14" s="11"/>
      <c r="Z14" s="12"/>
    </row>
    <row r="15" spans="1:26">
      <c r="A15" s="146"/>
      <c r="B15" s="12"/>
      <c r="C15" s="168"/>
      <c r="D15" s="12"/>
      <c r="E15" s="12"/>
      <c r="F15" s="149"/>
      <c r="G15" s="11"/>
      <c r="H15" s="11"/>
      <c r="I15" s="11"/>
      <c r="J15" s="11"/>
      <c r="K15" s="12"/>
      <c r="L15" s="12"/>
      <c r="M15" s="12"/>
      <c r="N15" s="12"/>
      <c r="O15" s="12"/>
      <c r="P15" s="149"/>
      <c r="Q15" s="149"/>
      <c r="R15" s="149"/>
      <c r="S15" s="149"/>
      <c r="T15" s="149"/>
      <c r="U15" s="149"/>
      <c r="V15" s="149"/>
      <c r="W15" s="12"/>
      <c r="X15" s="12"/>
      <c r="Y15" s="11"/>
      <c r="Z15" s="12"/>
    </row>
    <row r="16" spans="1:26">
      <c r="A16" s="146"/>
      <c r="B16" s="12"/>
      <c r="C16" s="147" t="s">
        <v>46</v>
      </c>
      <c r="D16" s="148" t="s">
        <v>47</v>
      </c>
      <c r="E16" s="12"/>
      <c r="F16" s="149"/>
      <c r="G16" s="11"/>
      <c r="H16" s="11"/>
      <c r="I16" s="11"/>
      <c r="J16" s="11"/>
      <c r="K16" s="12"/>
      <c r="L16" s="12"/>
      <c r="M16" s="12"/>
      <c r="N16" s="12"/>
      <c r="O16" s="12"/>
      <c r="P16" s="149"/>
      <c r="Q16" s="149"/>
      <c r="R16" s="149"/>
      <c r="S16" s="149"/>
      <c r="T16" s="149"/>
      <c r="U16" s="149"/>
      <c r="V16" s="149"/>
      <c r="W16" s="12"/>
      <c r="X16" s="12"/>
      <c r="Y16" s="11"/>
      <c r="Z16" s="12"/>
    </row>
    <row r="17" spans="1:26" ht="25" customHeight="1">
      <c r="A17" s="150">
        <v>4</v>
      </c>
      <c r="B17" s="151" t="s">
        <v>48</v>
      </c>
      <c r="C17" s="167" t="s">
        <v>371</v>
      </c>
      <c r="D17" s="151" t="s">
        <v>372</v>
      </c>
      <c r="E17" s="151" t="s">
        <v>37</v>
      </c>
      <c r="F17" s="152">
        <v>105</v>
      </c>
      <c r="G17" s="153"/>
      <c r="H17" s="153"/>
      <c r="I17" s="153"/>
      <c r="J17" s="153">
        <f t="shared" ref="J17:J22" si="0">ROUND(F17*(N17),2)</f>
        <v>175.35</v>
      </c>
      <c r="K17" s="11">
        <f t="shared" ref="K17:K22" si="1">ROUND(F17*(O17),2)</f>
        <v>0</v>
      </c>
      <c r="L17" s="11">
        <f t="shared" ref="L17:L22" si="2">ROUND(F17*(G17),2)</f>
        <v>0</v>
      </c>
      <c r="M17" s="11">
        <f t="shared" ref="M17:M22" si="3">ROUND(F17*(H17),2)</f>
        <v>0</v>
      </c>
      <c r="N17" s="12">
        <v>1.67</v>
      </c>
      <c r="O17" s="12"/>
      <c r="P17" s="149">
        <v>0</v>
      </c>
      <c r="Q17" s="149"/>
      <c r="R17" s="149">
        <v>0</v>
      </c>
      <c r="S17" s="149">
        <f t="shared" ref="S17:S22" si="4">ROUND(F17*(P17),3)</f>
        <v>0</v>
      </c>
      <c r="T17" s="149"/>
      <c r="U17" s="149"/>
      <c r="V17" s="149">
        <f t="shared" ref="V17:V22" si="5">ROUND(F17*(X17),3)</f>
        <v>2.1</v>
      </c>
      <c r="W17" s="12"/>
      <c r="X17" s="12">
        <v>0.02</v>
      </c>
      <c r="Y17" s="11"/>
      <c r="Z17" s="12">
        <v>0</v>
      </c>
    </row>
    <row r="18" spans="1:26" ht="25" customHeight="1">
      <c r="A18" s="150">
        <v>5</v>
      </c>
      <c r="B18" s="151" t="s">
        <v>48</v>
      </c>
      <c r="C18" s="167" t="s">
        <v>63</v>
      </c>
      <c r="D18" s="151" t="s">
        <v>64</v>
      </c>
      <c r="E18" s="151" t="s">
        <v>32</v>
      </c>
      <c r="F18" s="152">
        <v>5.1849999999999996</v>
      </c>
      <c r="G18" s="153"/>
      <c r="H18" s="153"/>
      <c r="I18" s="153"/>
      <c r="J18" s="153">
        <f t="shared" si="0"/>
        <v>71.55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2">
        <v>13.8</v>
      </c>
      <c r="O18" s="12"/>
      <c r="P18" s="149">
        <v>0</v>
      </c>
      <c r="Q18" s="149"/>
      <c r="R18" s="149">
        <v>0</v>
      </c>
      <c r="S18" s="149">
        <f t="shared" si="4"/>
        <v>0</v>
      </c>
      <c r="T18" s="149"/>
      <c r="U18" s="149"/>
      <c r="V18" s="149">
        <f t="shared" si="5"/>
        <v>0</v>
      </c>
      <c r="W18" s="12"/>
      <c r="X18" s="12">
        <v>0</v>
      </c>
      <c r="Y18" s="11"/>
      <c r="Z18" s="12">
        <v>0</v>
      </c>
    </row>
    <row r="19" spans="1:26" ht="25" customHeight="1">
      <c r="A19" s="150">
        <v>6</v>
      </c>
      <c r="B19" s="151" t="s">
        <v>48</v>
      </c>
      <c r="C19" s="167" t="s">
        <v>65</v>
      </c>
      <c r="D19" s="151" t="s">
        <v>66</v>
      </c>
      <c r="E19" s="151" t="s">
        <v>32</v>
      </c>
      <c r="F19" s="152">
        <v>51.85</v>
      </c>
      <c r="G19" s="153"/>
      <c r="H19" s="153"/>
      <c r="I19" s="153"/>
      <c r="J19" s="153">
        <f t="shared" si="0"/>
        <v>24.37</v>
      </c>
      <c r="K19" s="11">
        <f t="shared" si="1"/>
        <v>0</v>
      </c>
      <c r="L19" s="11">
        <f t="shared" si="2"/>
        <v>0</v>
      </c>
      <c r="M19" s="11">
        <f t="shared" si="3"/>
        <v>0</v>
      </c>
      <c r="N19" s="12">
        <v>0.47</v>
      </c>
      <c r="O19" s="12"/>
      <c r="P19" s="149">
        <v>0</v>
      </c>
      <c r="Q19" s="149"/>
      <c r="R19" s="149">
        <v>0</v>
      </c>
      <c r="S19" s="149">
        <f t="shared" si="4"/>
        <v>0</v>
      </c>
      <c r="T19" s="149"/>
      <c r="U19" s="149"/>
      <c r="V19" s="149">
        <f t="shared" si="5"/>
        <v>0</v>
      </c>
      <c r="W19" s="12"/>
      <c r="X19" s="12">
        <v>0</v>
      </c>
      <c r="Y19" s="11"/>
      <c r="Z19" s="12">
        <v>0</v>
      </c>
    </row>
    <row r="20" spans="1:26" ht="25" customHeight="1">
      <c r="A20" s="150">
        <v>7</v>
      </c>
      <c r="B20" s="151" t="s">
        <v>48</v>
      </c>
      <c r="C20" s="167" t="s">
        <v>67</v>
      </c>
      <c r="D20" s="151" t="s">
        <v>68</v>
      </c>
      <c r="E20" s="151" t="s">
        <v>32</v>
      </c>
      <c r="F20" s="152">
        <v>5.1849999999999996</v>
      </c>
      <c r="G20" s="153"/>
      <c r="H20" s="153"/>
      <c r="I20" s="153"/>
      <c r="J20" s="153">
        <f t="shared" si="0"/>
        <v>49.83</v>
      </c>
      <c r="K20" s="11">
        <f t="shared" si="1"/>
        <v>0</v>
      </c>
      <c r="L20" s="11">
        <f t="shared" si="2"/>
        <v>0</v>
      </c>
      <c r="M20" s="11">
        <f t="shared" si="3"/>
        <v>0</v>
      </c>
      <c r="N20" s="12">
        <v>9.61</v>
      </c>
      <c r="O20" s="12"/>
      <c r="P20" s="149">
        <v>0</v>
      </c>
      <c r="Q20" s="149"/>
      <c r="R20" s="149">
        <v>0</v>
      </c>
      <c r="S20" s="149">
        <f t="shared" si="4"/>
        <v>0</v>
      </c>
      <c r="T20" s="149"/>
      <c r="U20" s="149"/>
      <c r="V20" s="149">
        <f t="shared" si="5"/>
        <v>0</v>
      </c>
      <c r="W20" s="12"/>
      <c r="X20" s="12">
        <v>0</v>
      </c>
      <c r="Y20" s="11"/>
      <c r="Z20" s="12">
        <v>0</v>
      </c>
    </row>
    <row r="21" spans="1:26" ht="25" customHeight="1">
      <c r="A21" s="150">
        <v>8</v>
      </c>
      <c r="B21" s="151" t="s">
        <v>48</v>
      </c>
      <c r="C21" s="167" t="s">
        <v>69</v>
      </c>
      <c r="D21" s="151" t="s">
        <v>70</v>
      </c>
      <c r="E21" s="151" t="s">
        <v>32</v>
      </c>
      <c r="F21" s="152">
        <v>41.48</v>
      </c>
      <c r="G21" s="153"/>
      <c r="H21" s="153"/>
      <c r="I21" s="153"/>
      <c r="J21" s="153">
        <f t="shared" si="0"/>
        <v>44.8</v>
      </c>
      <c r="K21" s="11">
        <f t="shared" si="1"/>
        <v>0</v>
      </c>
      <c r="L21" s="11">
        <f t="shared" si="2"/>
        <v>0</v>
      </c>
      <c r="M21" s="11">
        <f t="shared" si="3"/>
        <v>0</v>
      </c>
      <c r="N21" s="12">
        <v>1.08</v>
      </c>
      <c r="O21" s="12"/>
      <c r="P21" s="149">
        <v>0</v>
      </c>
      <c r="Q21" s="149"/>
      <c r="R21" s="149">
        <v>0</v>
      </c>
      <c r="S21" s="149">
        <f t="shared" si="4"/>
        <v>0</v>
      </c>
      <c r="T21" s="149"/>
      <c r="U21" s="149"/>
      <c r="V21" s="149">
        <f t="shared" si="5"/>
        <v>0</v>
      </c>
      <c r="W21" s="12"/>
      <c r="X21" s="12">
        <v>0</v>
      </c>
      <c r="Y21" s="11"/>
      <c r="Z21" s="12">
        <v>0</v>
      </c>
    </row>
    <row r="22" spans="1:26" ht="35" customHeight="1">
      <c r="A22" s="150">
        <v>9</v>
      </c>
      <c r="B22" s="151" t="s">
        <v>48</v>
      </c>
      <c r="C22" s="167" t="s">
        <v>71</v>
      </c>
      <c r="D22" s="151" t="s">
        <v>72</v>
      </c>
      <c r="E22" s="151" t="s">
        <v>32</v>
      </c>
      <c r="F22" s="152">
        <v>5.1849999999999996</v>
      </c>
      <c r="G22" s="153"/>
      <c r="H22" s="153"/>
      <c r="I22" s="153"/>
      <c r="J22" s="153">
        <f t="shared" si="0"/>
        <v>155.55000000000001</v>
      </c>
      <c r="K22" s="11">
        <f t="shared" si="1"/>
        <v>0</v>
      </c>
      <c r="L22" s="11">
        <f t="shared" si="2"/>
        <v>0</v>
      </c>
      <c r="M22" s="11">
        <f t="shared" si="3"/>
        <v>0</v>
      </c>
      <c r="N22" s="12">
        <v>30</v>
      </c>
      <c r="O22" s="12"/>
      <c r="P22" s="149">
        <v>0</v>
      </c>
      <c r="Q22" s="149"/>
      <c r="R22" s="149">
        <v>0</v>
      </c>
      <c r="S22" s="149">
        <f t="shared" si="4"/>
        <v>0</v>
      </c>
      <c r="T22" s="149"/>
      <c r="U22" s="149"/>
      <c r="V22" s="149">
        <f t="shared" si="5"/>
        <v>0</v>
      </c>
      <c r="W22" s="12"/>
      <c r="X22" s="12">
        <v>0</v>
      </c>
      <c r="Y22" s="11"/>
      <c r="Z22" s="12">
        <v>0</v>
      </c>
    </row>
    <row r="23" spans="1:26">
      <c r="A23" s="146"/>
      <c r="B23" s="12"/>
      <c r="C23" s="147" t="s">
        <v>46</v>
      </c>
      <c r="D23" s="148" t="s">
        <v>47</v>
      </c>
      <c r="E23" s="140"/>
      <c r="F23" s="145"/>
      <c r="G23" s="141"/>
      <c r="H23" s="141"/>
      <c r="I23" s="141"/>
      <c r="J23" s="141"/>
      <c r="K23" s="140"/>
      <c r="L23" s="140">
        <f>ROUND((SUM(L16:L22))/1,2)</f>
        <v>0</v>
      </c>
      <c r="M23" s="140">
        <f>ROUND((SUM(M16:M22))/1,2)</f>
        <v>0</v>
      </c>
      <c r="N23" s="140"/>
      <c r="O23" s="140"/>
      <c r="P23" s="145"/>
      <c r="Q23" s="145"/>
      <c r="R23" s="145"/>
      <c r="S23" s="145">
        <f>ROUND((SUM(S16:S22))/1,2)</f>
        <v>0</v>
      </c>
      <c r="T23" s="145"/>
      <c r="U23" s="145"/>
      <c r="V23" s="145">
        <f>ROUND((SUM(V16:V22))/1,2)</f>
        <v>2.1</v>
      </c>
      <c r="W23" s="12"/>
      <c r="X23" s="12"/>
      <c r="Y23" s="11"/>
      <c r="Z23" s="12"/>
    </row>
    <row r="24" spans="1:26">
      <c r="A24" s="146"/>
      <c r="B24" s="12"/>
      <c r="C24" s="168"/>
      <c r="D24" s="12"/>
      <c r="E24" s="12"/>
      <c r="F24" s="149"/>
      <c r="G24" s="11"/>
      <c r="H24" s="11"/>
      <c r="I24" s="11"/>
      <c r="J24" s="11"/>
      <c r="K24" s="12"/>
      <c r="L24" s="12"/>
      <c r="M24" s="12"/>
      <c r="N24" s="12"/>
      <c r="O24" s="12"/>
      <c r="P24" s="149"/>
      <c r="Q24" s="149"/>
      <c r="R24" s="149"/>
      <c r="S24" s="149"/>
      <c r="T24" s="149"/>
      <c r="U24" s="149"/>
      <c r="V24" s="149"/>
      <c r="W24" s="12"/>
      <c r="X24" s="12"/>
      <c r="Y24" s="11"/>
      <c r="Z24" s="12"/>
    </row>
    <row r="25" spans="1:26">
      <c r="A25" s="146"/>
      <c r="B25" s="12"/>
      <c r="C25" s="147" t="s">
        <v>73</v>
      </c>
      <c r="D25" s="148" t="s">
        <v>74</v>
      </c>
      <c r="E25" s="12"/>
      <c r="F25" s="149"/>
      <c r="G25" s="11"/>
      <c r="H25" s="11"/>
      <c r="I25" s="11"/>
      <c r="J25" s="11"/>
      <c r="K25" s="12"/>
      <c r="L25" s="12"/>
      <c r="M25" s="12"/>
      <c r="N25" s="12"/>
      <c r="O25" s="12"/>
      <c r="P25" s="149"/>
      <c r="Q25" s="149"/>
      <c r="R25" s="149"/>
      <c r="S25" s="149"/>
      <c r="T25" s="149"/>
      <c r="U25" s="149"/>
      <c r="V25" s="149"/>
      <c r="W25" s="12"/>
      <c r="X25" s="12"/>
      <c r="Y25" s="11"/>
      <c r="Z25" s="12"/>
    </row>
    <row r="26" spans="1:26" ht="25" customHeight="1">
      <c r="A26" s="150">
        <v>10</v>
      </c>
      <c r="B26" s="151" t="s">
        <v>75</v>
      </c>
      <c r="C26" s="167" t="s">
        <v>76</v>
      </c>
      <c r="D26" s="151" t="s">
        <v>77</v>
      </c>
      <c r="E26" s="151" t="s">
        <v>32</v>
      </c>
      <c r="F26" s="152">
        <v>0.45863999999999999</v>
      </c>
      <c r="G26" s="153"/>
      <c r="H26" s="153"/>
      <c r="I26" s="153"/>
      <c r="J26" s="153">
        <f>ROUND(F26*(N26),2)</f>
        <v>4.82</v>
      </c>
      <c r="K26" s="11">
        <f>ROUND(F26*(O26),2)</f>
        <v>0</v>
      </c>
      <c r="L26" s="11">
        <f>ROUND(F26*(G26),2)</f>
        <v>0</v>
      </c>
      <c r="M26" s="11">
        <f>ROUND(F26*(H26),2)</f>
        <v>0</v>
      </c>
      <c r="N26" s="12">
        <v>10.5</v>
      </c>
      <c r="O26" s="12"/>
      <c r="P26" s="149">
        <v>0</v>
      </c>
      <c r="Q26" s="149"/>
      <c r="R26" s="149">
        <v>0</v>
      </c>
      <c r="S26" s="149">
        <f>ROUND(F26*(P26),3)</f>
        <v>0</v>
      </c>
      <c r="T26" s="149"/>
      <c r="U26" s="149"/>
      <c r="V26" s="149">
        <f>ROUND(F26*(X26),3)</f>
        <v>0</v>
      </c>
      <c r="W26" s="12"/>
      <c r="X26" s="12">
        <v>0</v>
      </c>
      <c r="Y26" s="11"/>
      <c r="Z26" s="12">
        <v>0</v>
      </c>
    </row>
    <row r="27" spans="1:26">
      <c r="A27" s="146"/>
      <c r="B27" s="12"/>
      <c r="C27" s="147" t="s">
        <v>73</v>
      </c>
      <c r="D27" s="148" t="s">
        <v>74</v>
      </c>
      <c r="E27" s="140"/>
      <c r="F27" s="145"/>
      <c r="G27" s="141"/>
      <c r="H27" s="141"/>
      <c r="I27" s="141"/>
      <c r="J27" s="141"/>
      <c r="K27" s="140"/>
      <c r="L27" s="140">
        <f>ROUND((SUM(L25:L26))/1,2)</f>
        <v>0</v>
      </c>
      <c r="M27" s="140">
        <f>ROUND((SUM(M25:M26))/1,2)</f>
        <v>0</v>
      </c>
      <c r="N27" s="140"/>
      <c r="O27" s="140"/>
      <c r="P27" s="145"/>
      <c r="Q27" s="145"/>
      <c r="R27" s="145"/>
      <c r="S27" s="145">
        <f>ROUND((SUM(S25:S26))/1,2)</f>
        <v>0</v>
      </c>
      <c r="T27" s="145"/>
      <c r="U27" s="145"/>
      <c r="V27" s="145">
        <f>ROUND((SUM(V25:V26))/1,2)</f>
        <v>0</v>
      </c>
      <c r="W27" s="12"/>
      <c r="X27" s="12"/>
      <c r="Y27" s="11"/>
      <c r="Z27" s="12"/>
    </row>
    <row r="28" spans="1:26">
      <c r="A28" s="146"/>
      <c r="B28" s="12"/>
      <c r="C28" s="168"/>
      <c r="D28" s="12"/>
      <c r="E28" s="12"/>
      <c r="F28" s="149"/>
      <c r="G28" s="11"/>
      <c r="H28" s="11"/>
      <c r="I28" s="11"/>
      <c r="J28" s="11"/>
      <c r="K28" s="12"/>
      <c r="L28" s="12"/>
      <c r="M28" s="12"/>
      <c r="N28" s="12"/>
      <c r="O28" s="12"/>
      <c r="P28" s="149"/>
      <c r="Q28" s="149"/>
      <c r="R28" s="149"/>
      <c r="S28" s="149"/>
      <c r="T28" s="149"/>
      <c r="U28" s="149"/>
      <c r="V28" s="149"/>
      <c r="W28" s="12"/>
      <c r="X28" s="12"/>
      <c r="Y28" s="11"/>
      <c r="Z28" s="12"/>
    </row>
    <row r="29" spans="1:26">
      <c r="A29" s="146"/>
      <c r="B29" s="12"/>
      <c r="C29" s="147"/>
      <c r="D29" s="140" t="s">
        <v>23</v>
      </c>
      <c r="E29" s="140"/>
      <c r="F29" s="145"/>
      <c r="G29" s="141"/>
      <c r="H29" s="141"/>
      <c r="I29" s="141"/>
      <c r="J29" s="141"/>
      <c r="K29" s="140"/>
      <c r="L29" s="140">
        <f>ROUND((SUM(L9:L28))/2,2)</f>
        <v>0</v>
      </c>
      <c r="M29" s="140">
        <f>ROUND((SUM(M9:M28))/2,2)</f>
        <v>0</v>
      </c>
      <c r="N29" s="140"/>
      <c r="O29" s="140"/>
      <c r="P29" s="145"/>
      <c r="Q29" s="145"/>
      <c r="R29" s="145"/>
      <c r="S29" s="145">
        <f>ROUND((SUM(S9:S28))/2,2)</f>
        <v>0.46</v>
      </c>
      <c r="T29" s="145"/>
      <c r="U29" s="145"/>
      <c r="V29" s="145">
        <f>ROUND((SUM(V9:V28))/2,2)</f>
        <v>2.1</v>
      </c>
      <c r="W29" s="12"/>
      <c r="X29" s="12"/>
      <c r="Y29" s="11"/>
      <c r="Z29" s="12"/>
    </row>
    <row r="30" spans="1:26">
      <c r="A30" s="146"/>
      <c r="B30" s="12"/>
      <c r="C30" s="168"/>
      <c r="D30" s="12"/>
      <c r="E30" s="12"/>
      <c r="F30" s="149"/>
      <c r="G30" s="11"/>
      <c r="H30" s="11"/>
      <c r="I30" s="11"/>
      <c r="J30" s="11"/>
      <c r="K30" s="12"/>
      <c r="L30" s="12"/>
      <c r="M30" s="12"/>
      <c r="N30" s="12"/>
      <c r="O30" s="12"/>
      <c r="P30" s="149"/>
      <c r="Q30" s="149"/>
      <c r="R30" s="149"/>
      <c r="S30" s="149"/>
      <c r="T30" s="149"/>
      <c r="U30" s="149"/>
      <c r="V30" s="149"/>
      <c r="W30" s="12"/>
      <c r="X30" s="12"/>
      <c r="Y30" s="11"/>
      <c r="Z30" s="12"/>
    </row>
    <row r="31" spans="1:26">
      <c r="A31" s="146"/>
      <c r="B31" s="12"/>
      <c r="C31" s="147"/>
      <c r="D31" s="140" t="s">
        <v>78</v>
      </c>
      <c r="E31" s="12"/>
      <c r="F31" s="149"/>
      <c r="G31" s="11"/>
      <c r="H31" s="11"/>
      <c r="I31" s="11"/>
      <c r="J31" s="11"/>
      <c r="K31" s="12"/>
      <c r="L31" s="12"/>
      <c r="M31" s="12"/>
      <c r="N31" s="12"/>
      <c r="O31" s="12"/>
      <c r="P31" s="149"/>
      <c r="Q31" s="149"/>
      <c r="R31" s="149"/>
      <c r="S31" s="149"/>
      <c r="T31" s="149"/>
      <c r="U31" s="149"/>
      <c r="V31" s="149"/>
      <c r="W31" s="12"/>
      <c r="X31" s="12"/>
      <c r="Y31" s="11"/>
      <c r="Z31" s="12"/>
    </row>
    <row r="32" spans="1:26">
      <c r="A32" s="146"/>
      <c r="B32" s="12"/>
      <c r="C32" s="147" t="s">
        <v>282</v>
      </c>
      <c r="D32" s="148" t="s">
        <v>283</v>
      </c>
      <c r="E32" s="12"/>
      <c r="F32" s="149"/>
      <c r="G32" s="11"/>
      <c r="H32" s="11"/>
      <c r="I32" s="11"/>
      <c r="J32" s="11"/>
      <c r="K32" s="12"/>
      <c r="L32" s="12"/>
      <c r="M32" s="12"/>
      <c r="N32" s="12"/>
      <c r="O32" s="12"/>
      <c r="P32" s="149"/>
      <c r="Q32" s="149"/>
      <c r="R32" s="149"/>
      <c r="S32" s="149"/>
      <c r="T32" s="149"/>
      <c r="U32" s="149"/>
      <c r="V32" s="149"/>
      <c r="W32" s="12"/>
      <c r="X32" s="12"/>
      <c r="Y32" s="11"/>
      <c r="Z32" s="12"/>
    </row>
    <row r="33" spans="1:26" ht="35" customHeight="1">
      <c r="A33" s="150">
        <v>11</v>
      </c>
      <c r="B33" s="151" t="s">
        <v>284</v>
      </c>
      <c r="C33" s="167" t="s">
        <v>373</v>
      </c>
      <c r="D33" s="151" t="s">
        <v>374</v>
      </c>
      <c r="E33" s="151" t="s">
        <v>62</v>
      </c>
      <c r="F33" s="152">
        <v>80</v>
      </c>
      <c r="G33" s="153"/>
      <c r="H33" s="153"/>
      <c r="I33" s="153"/>
      <c r="J33" s="153">
        <f>ROUND(F33*(N33),2)</f>
        <v>1522.4</v>
      </c>
      <c r="K33" s="11">
        <f>ROUND(F33*(O33),2)</f>
        <v>0</v>
      </c>
      <c r="L33" s="11">
        <f>ROUND(F33*(G33),2)</f>
        <v>0</v>
      </c>
      <c r="M33" s="11">
        <f>ROUND(F33*(H33),2)</f>
        <v>0</v>
      </c>
      <c r="N33" s="12">
        <v>19.03</v>
      </c>
      <c r="O33" s="12"/>
      <c r="P33" s="149">
        <v>5.4999999999999997E-3</v>
      </c>
      <c r="Q33" s="149"/>
      <c r="R33" s="149">
        <v>5.4999999999999997E-3</v>
      </c>
      <c r="S33" s="149">
        <f>ROUND(F33*(P33),3)</f>
        <v>0.44</v>
      </c>
      <c r="T33" s="149"/>
      <c r="U33" s="149"/>
      <c r="V33" s="149">
        <f>ROUND(F33*(X33),3)</f>
        <v>0</v>
      </c>
      <c r="W33" s="12"/>
      <c r="X33" s="12">
        <v>0</v>
      </c>
      <c r="Y33" s="11"/>
      <c r="Z33" s="12">
        <v>0</v>
      </c>
    </row>
    <row r="34" spans="1:26" ht="25" customHeight="1">
      <c r="A34" s="150">
        <v>12</v>
      </c>
      <c r="B34" s="151" t="s">
        <v>307</v>
      </c>
      <c r="C34" s="167" t="s">
        <v>308</v>
      </c>
      <c r="D34" s="151" t="s">
        <v>309</v>
      </c>
      <c r="E34" s="151" t="s">
        <v>94</v>
      </c>
      <c r="F34" s="152"/>
      <c r="G34" s="155"/>
      <c r="H34" s="155"/>
      <c r="I34" s="155"/>
      <c r="J34" s="153">
        <f>ROUND(F34*(N34),2)</f>
        <v>0</v>
      </c>
      <c r="K34" s="149">
        <f>ROUND(F34*(O34),2)</f>
        <v>0</v>
      </c>
      <c r="L34" s="149">
        <f>F34*(G34)</f>
        <v>0</v>
      </c>
      <c r="M34" s="149">
        <f>F34*(H34)</f>
        <v>0</v>
      </c>
      <c r="N34" s="12">
        <v>1.9E-2</v>
      </c>
      <c r="O34" s="12"/>
      <c r="P34" s="149">
        <v>0</v>
      </c>
      <c r="Q34" s="149"/>
      <c r="R34" s="149">
        <v>0</v>
      </c>
      <c r="S34" s="149">
        <f>ROUND(F34*(P34),3)</f>
        <v>0</v>
      </c>
      <c r="T34" s="149"/>
      <c r="U34" s="149"/>
      <c r="V34" s="149">
        <f>ROUND(F34*(X34),3)</f>
        <v>0</v>
      </c>
      <c r="W34" s="12"/>
      <c r="X34" s="12">
        <v>0</v>
      </c>
      <c r="Y34" s="11"/>
      <c r="Z34" s="12">
        <v>0</v>
      </c>
    </row>
    <row r="35" spans="1:26">
      <c r="A35" s="146"/>
      <c r="B35" s="12"/>
      <c r="C35" s="147" t="s">
        <v>282</v>
      </c>
      <c r="D35" s="148" t="s">
        <v>283</v>
      </c>
      <c r="E35" s="140"/>
      <c r="F35" s="145"/>
      <c r="G35" s="141"/>
      <c r="H35" s="141"/>
      <c r="I35" s="141"/>
      <c r="J35" s="141"/>
      <c r="K35" s="140"/>
      <c r="L35" s="140">
        <f>ROUND((SUM(L32:L34))/1,2)</f>
        <v>0</v>
      </c>
      <c r="M35" s="140">
        <f>ROUND((SUM(M32:M34))/1,2)</f>
        <v>0</v>
      </c>
      <c r="N35" s="140"/>
      <c r="O35" s="140"/>
      <c r="P35" s="145"/>
      <c r="Q35" s="145"/>
      <c r="R35" s="145"/>
      <c r="S35" s="145">
        <f>ROUND((SUM(S32:S34))/1,2)</f>
        <v>0.44</v>
      </c>
      <c r="T35" s="145"/>
      <c r="U35" s="145"/>
      <c r="V35" s="145">
        <f>ROUND((SUM(V32:V34))/1,2)</f>
        <v>0</v>
      </c>
      <c r="W35" s="12"/>
      <c r="X35" s="12"/>
      <c r="Y35" s="11"/>
      <c r="Z35" s="12"/>
    </row>
    <row r="36" spans="1:26">
      <c r="A36" s="146"/>
      <c r="B36" s="12"/>
      <c r="C36" s="168"/>
      <c r="D36" s="12"/>
      <c r="E36" s="12"/>
      <c r="F36" s="149"/>
      <c r="G36" s="11"/>
      <c r="H36" s="11"/>
      <c r="I36" s="11"/>
      <c r="J36" s="11"/>
      <c r="K36" s="12"/>
      <c r="L36" s="12"/>
      <c r="M36" s="12"/>
      <c r="N36" s="12"/>
      <c r="O36" s="12"/>
      <c r="P36" s="149"/>
      <c r="Q36" s="149"/>
      <c r="R36" s="149"/>
      <c r="S36" s="149"/>
      <c r="T36" s="149"/>
      <c r="U36" s="149"/>
      <c r="V36" s="149"/>
      <c r="W36" s="12"/>
      <c r="X36" s="12"/>
      <c r="Y36" s="11"/>
      <c r="Z36" s="12"/>
    </row>
    <row r="37" spans="1:26">
      <c r="A37" s="146"/>
      <c r="B37" s="12"/>
      <c r="C37" s="147" t="s">
        <v>99</v>
      </c>
      <c r="D37" s="148" t="s">
        <v>100</v>
      </c>
      <c r="E37" s="12"/>
      <c r="F37" s="149"/>
      <c r="G37" s="11"/>
      <c r="H37" s="11"/>
      <c r="I37" s="11"/>
      <c r="J37" s="11"/>
      <c r="K37" s="12"/>
      <c r="L37" s="12"/>
      <c r="M37" s="12"/>
      <c r="N37" s="12"/>
      <c r="O37" s="12"/>
      <c r="P37" s="149"/>
      <c r="Q37" s="149"/>
      <c r="R37" s="149"/>
      <c r="S37" s="149"/>
      <c r="T37" s="149"/>
      <c r="U37" s="149"/>
      <c r="V37" s="149"/>
      <c r="W37" s="12"/>
      <c r="X37" s="12"/>
      <c r="Y37" s="11"/>
      <c r="Z37" s="12"/>
    </row>
    <row r="38" spans="1:26" ht="35" customHeight="1">
      <c r="A38" s="150">
        <v>13</v>
      </c>
      <c r="B38" s="151" t="s">
        <v>101</v>
      </c>
      <c r="C38" s="167" t="s">
        <v>102</v>
      </c>
      <c r="D38" s="151" t="s">
        <v>375</v>
      </c>
      <c r="E38" s="151" t="s">
        <v>45</v>
      </c>
      <c r="F38" s="152">
        <v>1</v>
      </c>
      <c r="G38" s="153"/>
      <c r="H38" s="153"/>
      <c r="I38" s="153"/>
      <c r="J38" s="153">
        <f t="shared" ref="J38:J48" si="6">ROUND(F38*(N38),2)</f>
        <v>1600.15</v>
      </c>
      <c r="K38" s="11">
        <f t="shared" ref="K38:K48" si="7">ROUND(F38*(O38),2)</f>
        <v>0</v>
      </c>
      <c r="L38" s="11">
        <f>ROUND(F38*(G38),2)</f>
        <v>0</v>
      </c>
      <c r="M38" s="11">
        <f>ROUND(F38*(H38),2)</f>
        <v>0</v>
      </c>
      <c r="N38" s="12">
        <v>1600.15</v>
      </c>
      <c r="O38" s="12"/>
      <c r="P38" s="149">
        <v>2.0000000000000001E-4</v>
      </c>
      <c r="Q38" s="149"/>
      <c r="R38" s="149">
        <v>2.0000000000000001E-4</v>
      </c>
      <c r="S38" s="149">
        <f t="shared" ref="S38:S48" si="8">ROUND(F38*(P38),3)</f>
        <v>0</v>
      </c>
      <c r="T38" s="149"/>
      <c r="U38" s="149"/>
      <c r="V38" s="149">
        <f t="shared" ref="V38:V48" si="9">ROUND(F38*(X38),3)</f>
        <v>0</v>
      </c>
      <c r="W38" s="12"/>
      <c r="X38" s="12">
        <v>0</v>
      </c>
      <c r="Y38" s="11"/>
      <c r="Z38" s="12">
        <v>0</v>
      </c>
    </row>
    <row r="39" spans="1:26" ht="35" customHeight="1">
      <c r="A39" s="150">
        <v>14</v>
      </c>
      <c r="B39" s="151" t="s">
        <v>101</v>
      </c>
      <c r="C39" s="167" t="s">
        <v>333</v>
      </c>
      <c r="D39" s="151" t="s">
        <v>376</v>
      </c>
      <c r="E39" s="151" t="s">
        <v>45</v>
      </c>
      <c r="F39" s="152">
        <v>1</v>
      </c>
      <c r="G39" s="153"/>
      <c r="H39" s="153"/>
      <c r="I39" s="153"/>
      <c r="J39" s="153">
        <f t="shared" si="6"/>
        <v>1629.15</v>
      </c>
      <c r="K39" s="11">
        <f t="shared" si="7"/>
        <v>0</v>
      </c>
      <c r="L39" s="11">
        <f>ROUND(F39*(G39),2)</f>
        <v>0</v>
      </c>
      <c r="M39" s="11">
        <f>ROUND(F39*(H39),2)</f>
        <v>0</v>
      </c>
      <c r="N39" s="12">
        <v>1629.15</v>
      </c>
      <c r="O39" s="12"/>
      <c r="P39" s="149">
        <v>2.0000000000000001E-4</v>
      </c>
      <c r="Q39" s="149"/>
      <c r="R39" s="149">
        <v>2.0000000000000001E-4</v>
      </c>
      <c r="S39" s="149">
        <f t="shared" si="8"/>
        <v>0</v>
      </c>
      <c r="T39" s="149"/>
      <c r="U39" s="149"/>
      <c r="V39" s="149">
        <f t="shared" si="9"/>
        <v>0</v>
      </c>
      <c r="W39" s="12"/>
      <c r="X39" s="12">
        <v>0</v>
      </c>
      <c r="Y39" s="11"/>
      <c r="Z39" s="12">
        <v>0</v>
      </c>
    </row>
    <row r="40" spans="1:26" ht="35" customHeight="1">
      <c r="A40" s="150">
        <v>15</v>
      </c>
      <c r="B40" s="151" t="s">
        <v>101</v>
      </c>
      <c r="C40" s="167" t="s">
        <v>335</v>
      </c>
      <c r="D40" s="151" t="s">
        <v>377</v>
      </c>
      <c r="E40" s="151" t="s">
        <v>45</v>
      </c>
      <c r="F40" s="152">
        <v>1</v>
      </c>
      <c r="G40" s="153"/>
      <c r="H40" s="153"/>
      <c r="I40" s="153"/>
      <c r="J40" s="153">
        <f t="shared" si="6"/>
        <v>1565.96</v>
      </c>
      <c r="K40" s="11">
        <f t="shared" si="7"/>
        <v>0</v>
      </c>
      <c r="L40" s="11">
        <f>ROUND(F40*(G40),2)</f>
        <v>0</v>
      </c>
      <c r="M40" s="11">
        <f>ROUND(F40*(H40),2)</f>
        <v>0</v>
      </c>
      <c r="N40" s="12">
        <v>1565.96</v>
      </c>
      <c r="O40" s="12"/>
      <c r="P40" s="149">
        <v>0</v>
      </c>
      <c r="Q40" s="149"/>
      <c r="R40" s="149">
        <v>0</v>
      </c>
      <c r="S40" s="149">
        <f t="shared" si="8"/>
        <v>0</v>
      </c>
      <c r="T40" s="149"/>
      <c r="U40" s="149"/>
      <c r="V40" s="149">
        <f t="shared" si="9"/>
        <v>0</v>
      </c>
      <c r="W40" s="12"/>
      <c r="X40" s="12">
        <v>0</v>
      </c>
      <c r="Y40" s="11"/>
      <c r="Z40" s="12">
        <v>0</v>
      </c>
    </row>
    <row r="41" spans="1:26" ht="35" customHeight="1">
      <c r="A41" s="150">
        <v>16</v>
      </c>
      <c r="B41" s="151" t="s">
        <v>101</v>
      </c>
      <c r="C41" s="167" t="s">
        <v>378</v>
      </c>
      <c r="D41" s="151" t="s">
        <v>379</v>
      </c>
      <c r="E41" s="151" t="s">
        <v>45</v>
      </c>
      <c r="F41" s="152">
        <v>1</v>
      </c>
      <c r="G41" s="153"/>
      <c r="H41" s="153"/>
      <c r="I41" s="153"/>
      <c r="J41" s="153">
        <f t="shared" si="6"/>
        <v>1606.81</v>
      </c>
      <c r="K41" s="11">
        <f t="shared" si="7"/>
        <v>0</v>
      </c>
      <c r="L41" s="11">
        <f>ROUND(F41*(G41),2)</f>
        <v>0</v>
      </c>
      <c r="M41" s="11">
        <f>ROUND(F41*(H41),2)</f>
        <v>0</v>
      </c>
      <c r="N41" s="12">
        <v>1606.81</v>
      </c>
      <c r="O41" s="12"/>
      <c r="P41" s="149">
        <v>0</v>
      </c>
      <c r="Q41" s="149"/>
      <c r="R41" s="149">
        <v>0</v>
      </c>
      <c r="S41" s="149">
        <f t="shared" si="8"/>
        <v>0</v>
      </c>
      <c r="T41" s="149"/>
      <c r="U41" s="149"/>
      <c r="V41" s="149">
        <f t="shared" si="9"/>
        <v>0</v>
      </c>
      <c r="W41" s="12"/>
      <c r="X41" s="12">
        <v>0</v>
      </c>
      <c r="Y41" s="11"/>
      <c r="Z41" s="12">
        <v>0</v>
      </c>
    </row>
    <row r="42" spans="1:26" ht="25" customHeight="1">
      <c r="A42" s="150">
        <v>17</v>
      </c>
      <c r="B42" s="151" t="s">
        <v>101</v>
      </c>
      <c r="C42" s="167" t="s">
        <v>107</v>
      </c>
      <c r="D42" s="151" t="s">
        <v>108</v>
      </c>
      <c r="E42" s="151" t="s">
        <v>94</v>
      </c>
      <c r="F42" s="152">
        <v>28418.994999999999</v>
      </c>
      <c r="G42" s="155"/>
      <c r="H42" s="155"/>
      <c r="I42" s="155"/>
      <c r="J42" s="153">
        <f t="shared" si="6"/>
        <v>369.45</v>
      </c>
      <c r="K42" s="149">
        <f t="shared" si="7"/>
        <v>0</v>
      </c>
      <c r="L42" s="149">
        <f>F42*(G42)</f>
        <v>0</v>
      </c>
      <c r="M42" s="149">
        <f>F42*(H42)</f>
        <v>0</v>
      </c>
      <c r="N42" s="12">
        <v>1.2999999999999999E-2</v>
      </c>
      <c r="O42" s="12"/>
      <c r="P42" s="149">
        <v>0</v>
      </c>
      <c r="Q42" s="149"/>
      <c r="R42" s="149">
        <v>0</v>
      </c>
      <c r="S42" s="149">
        <f t="shared" si="8"/>
        <v>0</v>
      </c>
      <c r="T42" s="149"/>
      <c r="U42" s="149"/>
      <c r="V42" s="149">
        <f t="shared" si="9"/>
        <v>0</v>
      </c>
      <c r="W42" s="12"/>
      <c r="X42" s="12">
        <v>0</v>
      </c>
      <c r="Y42" s="11"/>
      <c r="Z42" s="12">
        <v>0</v>
      </c>
    </row>
    <row r="43" spans="1:26" ht="25" customHeight="1">
      <c r="A43" s="150">
        <v>18</v>
      </c>
      <c r="B43" s="151" t="s">
        <v>337</v>
      </c>
      <c r="C43" s="167" t="s">
        <v>380</v>
      </c>
      <c r="D43" s="151" t="s">
        <v>381</v>
      </c>
      <c r="E43" s="151" t="s">
        <v>106</v>
      </c>
      <c r="F43" s="152">
        <v>925</v>
      </c>
      <c r="G43" s="153"/>
      <c r="H43" s="153"/>
      <c r="I43" s="153"/>
      <c r="J43" s="153">
        <f t="shared" si="6"/>
        <v>888</v>
      </c>
      <c r="K43" s="11">
        <f t="shared" si="7"/>
        <v>0</v>
      </c>
      <c r="L43" s="11">
        <f t="shared" ref="L43:L48" si="10">ROUND(F43*(G43),2)</f>
        <v>0</v>
      </c>
      <c r="M43" s="11">
        <f t="shared" ref="M43:M48" si="11">ROUND(F43*(H43),2)</f>
        <v>0</v>
      </c>
      <c r="N43" s="12">
        <v>0.96</v>
      </c>
      <c r="O43" s="12"/>
      <c r="P43" s="149">
        <v>6.0000000000000002E-5</v>
      </c>
      <c r="Q43" s="149"/>
      <c r="R43" s="149">
        <v>6.0000000000000002E-5</v>
      </c>
      <c r="S43" s="149">
        <f t="shared" si="8"/>
        <v>5.6000000000000001E-2</v>
      </c>
      <c r="T43" s="149"/>
      <c r="U43" s="149"/>
      <c r="V43" s="149">
        <f t="shared" si="9"/>
        <v>0.92500000000000004</v>
      </c>
      <c r="W43" s="12"/>
      <c r="X43" s="12">
        <v>1E-3</v>
      </c>
      <c r="Y43" s="11"/>
      <c r="Z43" s="12">
        <v>0</v>
      </c>
    </row>
    <row r="44" spans="1:26" ht="25" customHeight="1">
      <c r="A44" s="156">
        <v>19</v>
      </c>
      <c r="B44" s="157" t="s">
        <v>310</v>
      </c>
      <c r="C44" s="169" t="s">
        <v>382</v>
      </c>
      <c r="D44" s="157" t="s">
        <v>383</v>
      </c>
      <c r="E44" s="157" t="s">
        <v>296</v>
      </c>
      <c r="F44" s="158">
        <v>156.19999999999999</v>
      </c>
      <c r="G44" s="159"/>
      <c r="H44" s="159"/>
      <c r="I44" s="159"/>
      <c r="J44" s="159">
        <f t="shared" si="6"/>
        <v>9372</v>
      </c>
      <c r="K44" s="11">
        <f t="shared" si="7"/>
        <v>0</v>
      </c>
      <c r="L44" s="11">
        <f t="shared" si="10"/>
        <v>0</v>
      </c>
      <c r="M44" s="11">
        <f t="shared" si="11"/>
        <v>0</v>
      </c>
      <c r="N44" s="12">
        <v>60</v>
      </c>
      <c r="O44" s="12"/>
      <c r="P44" s="149">
        <v>0</v>
      </c>
      <c r="Q44" s="149"/>
      <c r="R44" s="149">
        <v>0</v>
      </c>
      <c r="S44" s="149">
        <f t="shared" si="8"/>
        <v>0</v>
      </c>
      <c r="T44" s="149"/>
      <c r="U44" s="149"/>
      <c r="V44" s="149">
        <f t="shared" si="9"/>
        <v>0</v>
      </c>
      <c r="W44" s="12"/>
      <c r="X44" s="12">
        <v>0</v>
      </c>
      <c r="Y44" s="11"/>
      <c r="Z44" s="12">
        <v>0</v>
      </c>
    </row>
    <row r="45" spans="1:26" ht="25" customHeight="1">
      <c r="A45" s="156">
        <v>20</v>
      </c>
      <c r="B45" s="157" t="s">
        <v>310</v>
      </c>
      <c r="C45" s="169" t="s">
        <v>350</v>
      </c>
      <c r="D45" s="157" t="s">
        <v>384</v>
      </c>
      <c r="E45" s="157" t="s">
        <v>385</v>
      </c>
      <c r="F45" s="158">
        <v>900</v>
      </c>
      <c r="G45" s="159"/>
      <c r="H45" s="159"/>
      <c r="I45" s="159"/>
      <c r="J45" s="159">
        <f t="shared" si="6"/>
        <v>720</v>
      </c>
      <c r="K45" s="11">
        <f t="shared" si="7"/>
        <v>0</v>
      </c>
      <c r="L45" s="11">
        <f t="shared" si="10"/>
        <v>0</v>
      </c>
      <c r="M45" s="11">
        <f t="shared" si="11"/>
        <v>0</v>
      </c>
      <c r="N45" s="12">
        <v>0.8</v>
      </c>
      <c r="O45" s="12"/>
      <c r="P45" s="149">
        <v>0</v>
      </c>
      <c r="Q45" s="149"/>
      <c r="R45" s="149">
        <v>0</v>
      </c>
      <c r="S45" s="149">
        <f t="shared" si="8"/>
        <v>0</v>
      </c>
      <c r="T45" s="149"/>
      <c r="U45" s="149"/>
      <c r="V45" s="149">
        <f t="shared" si="9"/>
        <v>0</v>
      </c>
      <c r="W45" s="12"/>
      <c r="X45" s="12">
        <v>0</v>
      </c>
      <c r="Y45" s="11"/>
      <c r="Z45" s="12">
        <v>0</v>
      </c>
    </row>
    <row r="46" spans="1:26" ht="35" customHeight="1">
      <c r="A46" s="156">
        <v>21</v>
      </c>
      <c r="B46" s="157" t="s">
        <v>310</v>
      </c>
      <c r="C46" s="169" t="s">
        <v>386</v>
      </c>
      <c r="D46" s="157" t="s">
        <v>387</v>
      </c>
      <c r="E46" s="157" t="s">
        <v>45</v>
      </c>
      <c r="F46" s="158">
        <v>8</v>
      </c>
      <c r="G46" s="159"/>
      <c r="H46" s="159"/>
      <c r="I46" s="159"/>
      <c r="J46" s="159">
        <f t="shared" si="6"/>
        <v>944</v>
      </c>
      <c r="K46" s="11">
        <f t="shared" si="7"/>
        <v>0</v>
      </c>
      <c r="L46" s="11">
        <f t="shared" si="10"/>
        <v>0</v>
      </c>
      <c r="M46" s="11">
        <f t="shared" si="11"/>
        <v>0</v>
      </c>
      <c r="N46" s="12">
        <v>118</v>
      </c>
      <c r="O46" s="12"/>
      <c r="P46" s="149">
        <v>3.9E-2</v>
      </c>
      <c r="Q46" s="149"/>
      <c r="R46" s="149">
        <v>3.9E-2</v>
      </c>
      <c r="S46" s="149">
        <f t="shared" si="8"/>
        <v>0.312</v>
      </c>
      <c r="T46" s="149"/>
      <c r="U46" s="149"/>
      <c r="V46" s="149">
        <f t="shared" si="9"/>
        <v>0</v>
      </c>
      <c r="W46" s="12"/>
      <c r="X46" s="12">
        <v>0</v>
      </c>
      <c r="Y46" s="11"/>
      <c r="Z46" s="12">
        <v>0</v>
      </c>
    </row>
    <row r="47" spans="1:26" ht="50" customHeight="1">
      <c r="A47" s="156">
        <v>22</v>
      </c>
      <c r="B47" s="157" t="s">
        <v>310</v>
      </c>
      <c r="C47" s="169" t="s">
        <v>388</v>
      </c>
      <c r="D47" s="157" t="s">
        <v>389</v>
      </c>
      <c r="E47" s="157" t="s">
        <v>45</v>
      </c>
      <c r="F47" s="158">
        <v>10</v>
      </c>
      <c r="G47" s="159"/>
      <c r="H47" s="159"/>
      <c r="I47" s="159"/>
      <c r="J47" s="159">
        <f t="shared" si="6"/>
        <v>9372</v>
      </c>
      <c r="K47" s="11">
        <f t="shared" si="7"/>
        <v>0</v>
      </c>
      <c r="L47" s="11">
        <f t="shared" si="10"/>
        <v>0</v>
      </c>
      <c r="M47" s="11">
        <f t="shared" si="11"/>
        <v>0</v>
      </c>
      <c r="N47" s="12">
        <v>937.2</v>
      </c>
      <c r="O47" s="12"/>
      <c r="P47" s="149">
        <v>0</v>
      </c>
      <c r="Q47" s="149"/>
      <c r="R47" s="149">
        <v>0</v>
      </c>
      <c r="S47" s="149">
        <f t="shared" si="8"/>
        <v>0</v>
      </c>
      <c r="T47" s="149"/>
      <c r="U47" s="149"/>
      <c r="V47" s="149">
        <f t="shared" si="9"/>
        <v>0</v>
      </c>
      <c r="W47" s="12"/>
      <c r="X47" s="12">
        <v>0</v>
      </c>
      <c r="Y47" s="11"/>
      <c r="Z47" s="12">
        <v>0</v>
      </c>
    </row>
    <row r="48" spans="1:26" ht="25" customHeight="1">
      <c r="A48" s="156">
        <v>23</v>
      </c>
      <c r="B48" s="157" t="s">
        <v>310</v>
      </c>
      <c r="C48" s="169" t="s">
        <v>390</v>
      </c>
      <c r="D48" s="157" t="s">
        <v>391</v>
      </c>
      <c r="E48" s="157" t="s">
        <v>385</v>
      </c>
      <c r="F48" s="158">
        <v>900</v>
      </c>
      <c r="G48" s="159"/>
      <c r="H48" s="159"/>
      <c r="I48" s="159"/>
      <c r="J48" s="159">
        <f t="shared" si="6"/>
        <v>720</v>
      </c>
      <c r="K48" s="11">
        <f t="shared" si="7"/>
        <v>0</v>
      </c>
      <c r="L48" s="11">
        <f t="shared" si="10"/>
        <v>0</v>
      </c>
      <c r="M48" s="11">
        <f t="shared" si="11"/>
        <v>0</v>
      </c>
      <c r="N48" s="12">
        <v>0.8</v>
      </c>
      <c r="O48" s="12"/>
      <c r="P48" s="149">
        <v>0</v>
      </c>
      <c r="Q48" s="149"/>
      <c r="R48" s="149">
        <v>0</v>
      </c>
      <c r="S48" s="149">
        <f t="shared" si="8"/>
        <v>0</v>
      </c>
      <c r="T48" s="149"/>
      <c r="U48" s="149"/>
      <c r="V48" s="149">
        <f t="shared" si="9"/>
        <v>0</v>
      </c>
      <c r="W48" s="12"/>
      <c r="X48" s="12">
        <v>0</v>
      </c>
      <c r="Y48" s="11"/>
      <c r="Z48" s="12">
        <v>0</v>
      </c>
    </row>
    <row r="49" spans="1:26">
      <c r="A49" s="146"/>
      <c r="B49" s="12"/>
      <c r="C49" s="147" t="s">
        <v>99</v>
      </c>
      <c r="D49" s="148" t="s">
        <v>100</v>
      </c>
      <c r="E49" s="140"/>
      <c r="F49" s="145"/>
      <c r="G49" s="141"/>
      <c r="H49" s="141"/>
      <c r="I49" s="141"/>
      <c r="J49" s="141"/>
      <c r="K49" s="140"/>
      <c r="L49" s="140">
        <f>ROUND((SUM(L37:L48))/1,2)</f>
        <v>0</v>
      </c>
      <c r="M49" s="140">
        <f>ROUND((SUM(M37:M48))/1,2)</f>
        <v>0</v>
      </c>
      <c r="N49" s="140"/>
      <c r="O49" s="140"/>
      <c r="P49" s="145"/>
      <c r="Q49" s="145"/>
      <c r="R49" s="145"/>
      <c r="S49" s="145">
        <f>ROUND((SUM(S37:S48))/1,2)</f>
        <v>0.37</v>
      </c>
      <c r="T49" s="145"/>
      <c r="U49" s="145"/>
      <c r="V49" s="145">
        <f>ROUND((SUM(V37:V48))/1,2)</f>
        <v>0.93</v>
      </c>
      <c r="W49" s="12"/>
      <c r="X49" s="12"/>
      <c r="Y49" s="11"/>
      <c r="Z49" s="12"/>
    </row>
    <row r="50" spans="1:26">
      <c r="A50" s="146"/>
      <c r="B50" s="12"/>
      <c r="C50" s="168"/>
      <c r="D50" s="12"/>
      <c r="E50" s="12"/>
      <c r="F50" s="149"/>
      <c r="G50" s="11"/>
      <c r="H50" s="11"/>
      <c r="I50" s="11"/>
      <c r="J50" s="11"/>
      <c r="K50" s="12"/>
      <c r="L50" s="12"/>
      <c r="M50" s="12"/>
      <c r="N50" s="12"/>
      <c r="O50" s="12"/>
      <c r="P50" s="149"/>
      <c r="Q50" s="149"/>
      <c r="R50" s="149"/>
      <c r="S50" s="149"/>
      <c r="T50" s="149"/>
      <c r="U50" s="149"/>
      <c r="V50" s="149"/>
      <c r="W50" s="12"/>
      <c r="X50" s="12"/>
      <c r="Y50" s="11"/>
      <c r="Z50" s="12"/>
    </row>
    <row r="51" spans="1:26">
      <c r="A51" s="146"/>
      <c r="B51" s="12"/>
      <c r="C51" s="147" t="s">
        <v>392</v>
      </c>
      <c r="D51" s="148" t="s">
        <v>393</v>
      </c>
      <c r="E51" s="12"/>
      <c r="F51" s="149"/>
      <c r="G51" s="11"/>
      <c r="H51" s="11"/>
      <c r="I51" s="11"/>
      <c r="J51" s="11"/>
      <c r="K51" s="12"/>
      <c r="L51" s="12"/>
      <c r="M51" s="12"/>
      <c r="N51" s="12"/>
      <c r="O51" s="12"/>
      <c r="P51" s="149"/>
      <c r="Q51" s="149"/>
      <c r="R51" s="149"/>
      <c r="S51" s="149"/>
      <c r="T51" s="149"/>
      <c r="U51" s="149"/>
      <c r="V51" s="149"/>
      <c r="W51" s="12"/>
      <c r="X51" s="12"/>
      <c r="Y51" s="11"/>
      <c r="Z51" s="12"/>
    </row>
    <row r="52" spans="1:26" ht="25" customHeight="1">
      <c r="A52" s="150">
        <v>24</v>
      </c>
      <c r="B52" s="151" t="s">
        <v>394</v>
      </c>
      <c r="C52" s="167" t="s">
        <v>395</v>
      </c>
      <c r="D52" s="151" t="s">
        <v>396</v>
      </c>
      <c r="E52" s="151" t="s">
        <v>37</v>
      </c>
      <c r="F52" s="152">
        <v>120</v>
      </c>
      <c r="G52" s="153"/>
      <c r="H52" s="153"/>
      <c r="I52" s="153"/>
      <c r="J52" s="153">
        <f>ROUND(F52*(N52),2)</f>
        <v>378</v>
      </c>
      <c r="K52" s="11">
        <f>ROUND(F52*(O52),2)</f>
        <v>0</v>
      </c>
      <c r="L52" s="11">
        <f>ROUND(F52*(G52),2)</f>
        <v>0</v>
      </c>
      <c r="M52" s="11">
        <f>ROUND(F52*(H52),2)</f>
        <v>0</v>
      </c>
      <c r="N52" s="12">
        <v>3.15</v>
      </c>
      <c r="O52" s="12"/>
      <c r="P52" s="149">
        <v>0</v>
      </c>
      <c r="Q52" s="149"/>
      <c r="R52" s="149">
        <v>0</v>
      </c>
      <c r="S52" s="149">
        <f>ROUND(F52*(P52),3)</f>
        <v>0</v>
      </c>
      <c r="T52" s="149"/>
      <c r="U52" s="149"/>
      <c r="V52" s="149">
        <f>ROUND(F52*(X52),3)</f>
        <v>2.16</v>
      </c>
      <c r="W52" s="12"/>
      <c r="X52" s="12">
        <v>1.7999999999999999E-2</v>
      </c>
      <c r="Y52" s="11"/>
      <c r="Z52" s="12">
        <v>0</v>
      </c>
    </row>
    <row r="53" spans="1:26">
      <c r="A53" s="146"/>
      <c r="B53" s="12"/>
      <c r="C53" s="147" t="s">
        <v>392</v>
      </c>
      <c r="D53" s="140" t="s">
        <v>393</v>
      </c>
      <c r="E53" s="140"/>
      <c r="F53" s="145"/>
      <c r="G53" s="141"/>
      <c r="H53" s="141"/>
      <c r="I53" s="141"/>
      <c r="J53" s="141"/>
      <c r="K53" s="141"/>
      <c r="L53" s="141">
        <f>ROUND((SUM(L51:L52))/1,2)</f>
        <v>0</v>
      </c>
      <c r="M53" s="141">
        <f>ROUND((SUM(M51:M52))/1,2)</f>
        <v>0</v>
      </c>
      <c r="N53" s="140"/>
      <c r="O53" s="140"/>
      <c r="P53" s="145"/>
      <c r="Q53" s="145"/>
      <c r="R53" s="145"/>
      <c r="S53" s="145">
        <f>ROUND((SUM(S51:S52))/1,2)</f>
        <v>0</v>
      </c>
      <c r="T53" s="145"/>
      <c r="U53" s="145"/>
      <c r="V53" s="145">
        <f>ROUND((SUM(V51:V52))/1,2)</f>
        <v>2.16</v>
      </c>
      <c r="W53" s="12"/>
      <c r="X53" s="12"/>
      <c r="Y53" s="11"/>
      <c r="Z53" s="12"/>
    </row>
    <row r="54" spans="1:26">
      <c r="A54" s="146"/>
      <c r="B54" s="12"/>
      <c r="C54" s="168"/>
      <c r="D54" s="12"/>
      <c r="E54" s="12"/>
      <c r="F54" s="149"/>
      <c r="G54" s="11"/>
      <c r="H54" s="11"/>
      <c r="I54" s="11"/>
      <c r="J54" s="11"/>
      <c r="K54" s="11"/>
      <c r="L54" s="11"/>
      <c r="M54" s="11"/>
      <c r="N54" s="12"/>
      <c r="O54" s="12"/>
      <c r="P54" s="149"/>
      <c r="Q54" s="149"/>
      <c r="R54" s="149"/>
      <c r="S54" s="149"/>
      <c r="T54" s="149"/>
      <c r="U54" s="149"/>
      <c r="V54" s="149"/>
      <c r="W54" s="12"/>
      <c r="X54" s="12"/>
      <c r="Y54" s="11"/>
      <c r="Z54" s="12"/>
    </row>
    <row r="55" spans="1:26">
      <c r="A55" s="146"/>
      <c r="B55" s="12"/>
      <c r="C55" s="147"/>
      <c r="D55" s="140" t="s">
        <v>78</v>
      </c>
      <c r="E55" s="140"/>
      <c r="F55" s="145"/>
      <c r="G55" s="141"/>
      <c r="H55" s="141"/>
      <c r="I55" s="141"/>
      <c r="J55" s="141"/>
      <c r="K55" s="141"/>
      <c r="L55" s="141">
        <f>ROUND((SUM(L31:L54))/2,2)</f>
        <v>0</v>
      </c>
      <c r="M55" s="141">
        <f>ROUND((SUM(M31:M54))/2,2)</f>
        <v>0</v>
      </c>
      <c r="N55" s="140"/>
      <c r="O55" s="140"/>
      <c r="P55" s="145"/>
      <c r="Q55" s="145"/>
      <c r="R55" s="145"/>
      <c r="S55" s="145">
        <f>ROUND((SUM(S31:S54))/2,2)</f>
        <v>0.81</v>
      </c>
      <c r="T55" s="145"/>
      <c r="U55" s="145"/>
      <c r="V55" s="145">
        <f>ROUND((SUM(V31:V54))/2,2)</f>
        <v>3.09</v>
      </c>
      <c r="W55" s="12"/>
      <c r="X55" s="12"/>
      <c r="Y55" s="11"/>
      <c r="Z55" s="12"/>
    </row>
    <row r="56" spans="1:26">
      <c r="A56" s="146"/>
      <c r="B56" s="12"/>
      <c r="C56" s="168"/>
      <c r="D56" s="12"/>
      <c r="E56" s="12"/>
      <c r="F56" s="149"/>
      <c r="G56" s="11"/>
      <c r="H56" s="11"/>
      <c r="I56" s="11"/>
      <c r="J56" s="11"/>
      <c r="K56" s="11"/>
      <c r="L56" s="11"/>
      <c r="M56" s="11"/>
      <c r="N56" s="12"/>
      <c r="O56" s="12"/>
      <c r="P56" s="149"/>
      <c r="Q56" s="149"/>
      <c r="R56" s="149"/>
      <c r="S56" s="149"/>
      <c r="T56" s="149"/>
      <c r="U56" s="149"/>
      <c r="V56" s="149"/>
      <c r="W56" s="12"/>
      <c r="X56" s="12"/>
      <c r="Y56" s="11"/>
      <c r="Z56" s="12"/>
    </row>
    <row r="57" spans="1:26">
      <c r="A57" s="160"/>
      <c r="B57" s="161"/>
      <c r="C57" s="170"/>
      <c r="D57" s="161" t="s">
        <v>115</v>
      </c>
      <c r="E57" s="161"/>
      <c r="F57" s="162"/>
      <c r="G57" s="163"/>
      <c r="H57" s="163"/>
      <c r="I57" s="163"/>
      <c r="J57" s="163"/>
      <c r="K57" s="163">
        <f>ROUND((SUM(K9:K56))/3,2)</f>
        <v>0</v>
      </c>
      <c r="L57" s="163">
        <f>ROUND((SUM(L9:L56))/3,2)</f>
        <v>0</v>
      </c>
      <c r="M57" s="163">
        <f>ROUND((SUM(M9:M56))/3,2)</f>
        <v>0</v>
      </c>
      <c r="N57" s="161"/>
      <c r="O57" s="161"/>
      <c r="P57" s="162"/>
      <c r="Q57" s="162"/>
      <c r="R57" s="162"/>
      <c r="S57" s="162">
        <f>ROUND((SUM(S9:S56))/3,2)</f>
        <v>1.27</v>
      </c>
      <c r="T57" s="162"/>
      <c r="U57" s="162"/>
      <c r="V57" s="162">
        <f>ROUND((SUM(V9:V56))/3,2)</f>
        <v>5.19</v>
      </c>
      <c r="W57" s="12"/>
      <c r="X57" s="11"/>
      <c r="Y57" s="11">
        <f>(SUM(Y9:Y56))</f>
        <v>0</v>
      </c>
      <c r="Z57" s="12">
        <f>(SUM(Z9:Z56))</f>
        <v>0</v>
      </c>
    </row>
    <row r="58" spans="1:26">
      <c r="A58" s="146"/>
      <c r="B58" s="12"/>
      <c r="C58" s="168"/>
      <c r="D58" s="12"/>
      <c r="E58" s="12"/>
      <c r="F58" s="149"/>
      <c r="G58" s="11"/>
      <c r="H58" s="11"/>
      <c r="I58" s="11"/>
      <c r="J58" s="11"/>
      <c r="K58" s="12"/>
      <c r="L58" s="12"/>
      <c r="M58" s="12"/>
      <c r="N58" s="12"/>
      <c r="O58" s="12"/>
      <c r="P58" s="149"/>
      <c r="Q58" s="149"/>
      <c r="R58" s="149"/>
      <c r="S58" s="149"/>
      <c r="T58" s="149"/>
      <c r="U58" s="149"/>
      <c r="V58" s="149"/>
      <c r="W58" s="12"/>
      <c r="X58" s="12"/>
      <c r="Y58" s="11"/>
      <c r="Z58" s="12"/>
    </row>
    <row r="59" spans="1:26">
      <c r="G59" s="1"/>
      <c r="H59" s="1"/>
      <c r="I59" s="1"/>
    </row>
    <row r="60" spans="1:26">
      <c r="G60" s="1"/>
      <c r="H60" s="1"/>
      <c r="I60" s="1"/>
    </row>
    <row r="61" spans="1:26" hidden="1">
      <c r="G61" s="1"/>
      <c r="H61" s="1"/>
      <c r="I61" s="1"/>
    </row>
    <row r="62" spans="1:26" hidden="1">
      <c r="G62" s="1"/>
      <c r="H62" s="1"/>
      <c r="I62" s="1"/>
    </row>
    <row r="63" spans="1:26" hidden="1">
      <c r="G63" s="1"/>
      <c r="H63" s="1"/>
      <c r="I63" s="1"/>
    </row>
    <row r="64" spans="1:26" hidden="1">
      <c r="G64" s="1"/>
      <c r="H64" s="1"/>
      <c r="I64" s="1"/>
    </row>
    <row r="65" spans="7:9" hidden="1">
      <c r="G65" s="1"/>
      <c r="H65" s="1"/>
      <c r="I65" s="1"/>
    </row>
    <row r="66" spans="7:9" hidden="1">
      <c r="G66" s="1"/>
      <c r="H66" s="1"/>
      <c r="I66" s="1"/>
    </row>
    <row r="67" spans="7:9" hidden="1">
      <c r="G67" s="1"/>
      <c r="H67" s="1"/>
      <c r="I67" s="1"/>
    </row>
    <row r="68" spans="7:9" hidden="1">
      <c r="G68" s="1"/>
      <c r="H68" s="1"/>
      <c r="I68" s="1"/>
    </row>
    <row r="69" spans="7:9" hidden="1">
      <c r="G69" s="1"/>
      <c r="H69" s="1"/>
      <c r="I69" s="1"/>
    </row>
    <row r="70" spans="7:9" hidden="1">
      <c r="G70" s="1"/>
      <c r="H70" s="1"/>
      <c r="I70" s="1"/>
    </row>
    <row r="71" spans="7:9" hidden="1">
      <c r="G71" s="1"/>
      <c r="H71" s="1"/>
      <c r="I71" s="1"/>
    </row>
    <row r="72" spans="7:9" hidden="1">
      <c r="G72" s="1"/>
      <c r="H72" s="1"/>
      <c r="I72" s="1"/>
    </row>
    <row r="73" spans="7:9" hidden="1">
      <c r="G73" s="1"/>
      <c r="H73" s="1"/>
      <c r="I73" s="1"/>
    </row>
    <row r="74" spans="7:9" hidden="1">
      <c r="G74" s="1"/>
      <c r="H74" s="1"/>
      <c r="I74" s="1"/>
    </row>
    <row r="75" spans="7:9" hidden="1">
      <c r="G75" s="1"/>
      <c r="H75" s="1"/>
      <c r="I75" s="1"/>
    </row>
    <row r="76" spans="7:9" hidden="1">
      <c r="G76" s="1"/>
      <c r="H76" s="1"/>
      <c r="I76" s="1"/>
    </row>
    <row r="77" spans="7:9" hidden="1">
      <c r="G77" s="1"/>
      <c r="H77" s="1"/>
      <c r="I77" s="1"/>
    </row>
    <row r="78" spans="7:9" hidden="1">
      <c r="G78" s="1"/>
      <c r="H78" s="1"/>
      <c r="I78" s="1"/>
    </row>
    <row r="79" spans="7:9" hidden="1">
      <c r="G79" s="1"/>
      <c r="H79" s="1"/>
      <c r="I79" s="1"/>
    </row>
    <row r="80" spans="7:9" hidden="1">
      <c r="G80" s="1"/>
      <c r="H80" s="1"/>
      <c r="I80" s="1"/>
    </row>
    <row r="81" spans="7:9" hidden="1">
      <c r="G81" s="1"/>
      <c r="H81" s="1"/>
      <c r="I81" s="1"/>
    </row>
    <row r="82" spans="7:9" hidden="1">
      <c r="G82" s="1"/>
      <c r="H82" s="1"/>
      <c r="I82" s="1"/>
    </row>
    <row r="83" spans="7:9" hidden="1">
      <c r="G83" s="1"/>
      <c r="H83" s="1"/>
      <c r="I83" s="1"/>
    </row>
    <row r="84" spans="7:9" hidden="1">
      <c r="G84" s="1"/>
      <c r="H84" s="1"/>
      <c r="I84" s="1"/>
    </row>
    <row r="85" spans="7:9" hidden="1">
      <c r="G85" s="1"/>
      <c r="H85" s="1"/>
      <c r="I85" s="1"/>
    </row>
    <row r="86" spans="7:9" hidden="1">
      <c r="G86" s="1"/>
      <c r="H86" s="1"/>
      <c r="I86" s="1"/>
    </row>
    <row r="87" spans="7:9" hidden="1">
      <c r="G87" s="1"/>
      <c r="H87" s="1"/>
      <c r="I87" s="1"/>
    </row>
    <row r="88" spans="7:9" hidden="1">
      <c r="G88" s="1"/>
      <c r="H88" s="1"/>
      <c r="I88" s="1"/>
    </row>
    <row r="89" spans="7:9" hidden="1">
      <c r="G89" s="1"/>
      <c r="H89" s="1"/>
      <c r="I89" s="1"/>
    </row>
    <row r="90" spans="7:9" hidden="1">
      <c r="G90" s="1"/>
      <c r="H90" s="1"/>
      <c r="I90" s="1"/>
    </row>
    <row r="91" spans="7:9" hidden="1">
      <c r="G91" s="1"/>
      <c r="H91" s="1"/>
      <c r="I91" s="1"/>
    </row>
    <row r="92" spans="7:9" hidden="1">
      <c r="G92" s="1"/>
      <c r="H92" s="1"/>
      <c r="I92" s="1"/>
    </row>
    <row r="93" spans="7:9" hidden="1">
      <c r="G93" s="1"/>
      <c r="H93" s="1"/>
      <c r="I93" s="1"/>
    </row>
    <row r="94" spans="7:9" hidden="1">
      <c r="G94" s="1"/>
      <c r="H94" s="1"/>
      <c r="I94" s="1"/>
    </row>
    <row r="95" spans="7:9" hidden="1">
      <c r="G95" s="1"/>
      <c r="H95" s="1"/>
      <c r="I95" s="1"/>
    </row>
    <row r="96" spans="7:9" hidden="1">
      <c r="G96" s="1"/>
      <c r="H96" s="1"/>
      <c r="I96" s="1"/>
    </row>
    <row r="97" spans="7:9" hidden="1">
      <c r="G97" s="1"/>
      <c r="H97" s="1"/>
      <c r="I97" s="1"/>
    </row>
    <row r="98" spans="7:9" hidden="1">
      <c r="G98" s="1"/>
      <c r="H98" s="1"/>
      <c r="I98" s="1"/>
    </row>
    <row r="99" spans="7:9" hidden="1">
      <c r="G99" s="1"/>
      <c r="H99" s="1"/>
      <c r="I99" s="1"/>
    </row>
    <row r="100" spans="7:9" hidden="1">
      <c r="G100" s="1"/>
      <c r="H100" s="1"/>
      <c r="I100" s="1"/>
    </row>
    <row r="101" spans="7:9" hidden="1">
      <c r="G101" s="1"/>
      <c r="H101" s="1"/>
      <c r="I101" s="1"/>
    </row>
    <row r="102" spans="7:9" hidden="1">
      <c r="G102" s="1"/>
      <c r="H102" s="1"/>
      <c r="I102" s="1"/>
    </row>
    <row r="103" spans="7:9" hidden="1">
      <c r="G103" s="1"/>
      <c r="H103" s="1"/>
      <c r="I103" s="1"/>
    </row>
    <row r="104" spans="7:9" hidden="1">
      <c r="G104" s="1"/>
      <c r="H104" s="1"/>
      <c r="I104" s="1"/>
    </row>
    <row r="105" spans="7:9" hidden="1">
      <c r="G105" s="1"/>
      <c r="H105" s="1"/>
      <c r="I105" s="1"/>
    </row>
    <row r="106" spans="7:9" hidden="1">
      <c r="G106" s="1"/>
      <c r="H106" s="1"/>
      <c r="I106" s="1"/>
    </row>
    <row r="107" spans="7:9" hidden="1">
      <c r="G107" s="1"/>
      <c r="H107" s="1"/>
      <c r="I107" s="1"/>
    </row>
    <row r="108" spans="7:9" hidden="1">
      <c r="G108" s="1"/>
      <c r="H108" s="1"/>
      <c r="I108" s="1"/>
    </row>
    <row r="109" spans="7:9" hidden="1">
      <c r="G109" s="1"/>
      <c r="H109" s="1"/>
      <c r="I109" s="1"/>
    </row>
    <row r="110" spans="7:9" hidden="1">
      <c r="G110" s="1"/>
      <c r="H110" s="1"/>
      <c r="I110" s="1"/>
    </row>
    <row r="111" spans="7:9" hidden="1">
      <c r="G111" s="1"/>
      <c r="H111" s="1"/>
      <c r="I111" s="1"/>
    </row>
    <row r="112" spans="7:9" hidden="1">
      <c r="G112" s="1"/>
      <c r="H112" s="1"/>
      <c r="I112" s="1"/>
    </row>
    <row r="113" spans="7:9" hidden="1">
      <c r="G113" s="1"/>
      <c r="H113" s="1"/>
      <c r="I113" s="1"/>
    </row>
    <row r="114" spans="7:9" hidden="1">
      <c r="G114" s="1"/>
      <c r="H114" s="1"/>
      <c r="I114" s="1"/>
    </row>
    <row r="115" spans="7:9" hidden="1">
      <c r="G115" s="1"/>
      <c r="H115" s="1"/>
      <c r="I115" s="1"/>
    </row>
    <row r="116" spans="7:9" hidden="1">
      <c r="G116" s="1"/>
      <c r="H116" s="1"/>
      <c r="I116" s="1"/>
    </row>
    <row r="117" spans="7:9" hidden="1">
      <c r="G117" s="1"/>
      <c r="H117" s="1"/>
      <c r="I117" s="1"/>
    </row>
    <row r="118" spans="7:9" hidden="1">
      <c r="G118" s="1"/>
      <c r="H118" s="1"/>
      <c r="I118" s="1"/>
    </row>
    <row r="119" spans="7:9" hidden="1">
      <c r="G119" s="1"/>
      <c r="H119" s="1"/>
      <c r="I119" s="1"/>
    </row>
    <row r="120" spans="7:9" hidden="1">
      <c r="G120" s="1"/>
      <c r="H120" s="1"/>
      <c r="I120" s="1"/>
    </row>
    <row r="121" spans="7:9" hidden="1">
      <c r="G121" s="1"/>
      <c r="H121" s="1"/>
      <c r="I121" s="1"/>
    </row>
    <row r="122" spans="7:9" hidden="1">
      <c r="G122" s="1"/>
      <c r="H122" s="1"/>
      <c r="I122" s="1"/>
    </row>
    <row r="123" spans="7:9" hidden="1">
      <c r="G123" s="1"/>
      <c r="H123" s="1"/>
      <c r="I123" s="1"/>
    </row>
    <row r="124" spans="7:9" hidden="1">
      <c r="G124" s="1"/>
      <c r="H124" s="1"/>
      <c r="I124" s="1"/>
    </row>
    <row r="125" spans="7:9" hidden="1">
      <c r="G125" s="1"/>
      <c r="H125" s="1"/>
      <c r="I125" s="1"/>
    </row>
    <row r="126" spans="7:9" hidden="1">
      <c r="G126" s="1"/>
      <c r="H126" s="1"/>
      <c r="I126" s="1"/>
    </row>
    <row r="127" spans="7:9" hidden="1">
      <c r="G127" s="1"/>
      <c r="H127" s="1"/>
      <c r="I127" s="1"/>
    </row>
    <row r="128" spans="7:9" hidden="1">
      <c r="G128" s="1"/>
      <c r="H128" s="1"/>
      <c r="I128" s="1"/>
    </row>
    <row r="129" spans="7:9" hidden="1">
      <c r="G129" s="1"/>
      <c r="H129" s="1"/>
      <c r="I129" s="1"/>
    </row>
    <row r="130" spans="7:9" hidden="1">
      <c r="G130" s="1"/>
      <c r="H130" s="1"/>
      <c r="I130" s="1"/>
    </row>
    <row r="131" spans="7:9" hidden="1">
      <c r="G131" s="1"/>
      <c r="H131" s="1"/>
      <c r="I131" s="1"/>
    </row>
    <row r="132" spans="7:9" hidden="1">
      <c r="G132" s="1"/>
      <c r="H132" s="1"/>
      <c r="I132" s="1"/>
    </row>
    <row r="133" spans="7:9" hidden="1">
      <c r="G133" s="1"/>
      <c r="H133" s="1"/>
      <c r="I133" s="1"/>
    </row>
    <row r="134" spans="7:9" hidden="1">
      <c r="G134" s="1"/>
      <c r="H134" s="1"/>
      <c r="I134" s="1"/>
    </row>
    <row r="135" spans="7:9" hidden="1">
      <c r="G135" s="1"/>
      <c r="H135" s="1"/>
      <c r="I135" s="1"/>
    </row>
    <row r="136" spans="7:9" hidden="1">
      <c r="G136" s="1"/>
      <c r="H136" s="1"/>
      <c r="I136" s="1"/>
    </row>
    <row r="137" spans="7:9" hidden="1">
      <c r="G137" s="1"/>
      <c r="H137" s="1"/>
      <c r="I137" s="1"/>
    </row>
    <row r="138" spans="7:9" hidden="1">
      <c r="G138" s="1"/>
      <c r="H138" s="1"/>
      <c r="I138" s="1"/>
    </row>
    <row r="139" spans="7:9" hidden="1">
      <c r="G139" s="1"/>
      <c r="H139" s="1"/>
      <c r="I139" s="1"/>
    </row>
    <row r="140" spans="7:9" hidden="1">
      <c r="G140" s="1"/>
      <c r="H140" s="1"/>
      <c r="I140" s="1"/>
    </row>
    <row r="141" spans="7:9" hidden="1">
      <c r="G141" s="1"/>
      <c r="H141" s="1"/>
      <c r="I141" s="1"/>
    </row>
    <row r="142" spans="7:9" hidden="1">
      <c r="G142" s="1"/>
      <c r="H142" s="1"/>
      <c r="I142" s="1"/>
    </row>
    <row r="143" spans="7:9" hidden="1">
      <c r="G143" s="1"/>
      <c r="H143" s="1"/>
      <c r="I143" s="1"/>
    </row>
    <row r="144" spans="7:9" hidden="1">
      <c r="G144" s="1"/>
      <c r="H144" s="1"/>
      <c r="I144" s="1"/>
    </row>
    <row r="145" spans="7:9" hidden="1">
      <c r="G145" s="1"/>
      <c r="H145" s="1"/>
      <c r="I145" s="1"/>
    </row>
    <row r="146" spans="7:9" hidden="1">
      <c r="G146" s="1"/>
      <c r="H146" s="1"/>
      <c r="I146" s="1"/>
    </row>
    <row r="147" spans="7:9" hidden="1">
      <c r="G147" s="1"/>
      <c r="H147" s="1"/>
      <c r="I147" s="1"/>
    </row>
    <row r="148" spans="7:9" hidden="1">
      <c r="G148" s="1"/>
      <c r="H148" s="1"/>
      <c r="I148" s="1"/>
    </row>
    <row r="149" spans="7:9" hidden="1">
      <c r="G149" s="1"/>
      <c r="H149" s="1"/>
      <c r="I149" s="1"/>
    </row>
    <row r="150" spans="7:9" hidden="1">
      <c r="G150" s="1"/>
      <c r="H150" s="1"/>
      <c r="I150" s="1"/>
    </row>
    <row r="151" spans="7:9" hidden="1">
      <c r="G151" s="1"/>
      <c r="H151" s="1"/>
      <c r="I151" s="1"/>
    </row>
    <row r="152" spans="7:9" hidden="1">
      <c r="G152" s="1"/>
      <c r="H152" s="1"/>
      <c r="I152" s="1"/>
    </row>
    <row r="153" spans="7:9" hidden="1">
      <c r="G153" s="1"/>
      <c r="H153" s="1"/>
      <c r="I153" s="1"/>
    </row>
    <row r="154" spans="7:9" hidden="1">
      <c r="G154" s="1"/>
      <c r="H154" s="1"/>
      <c r="I154" s="1"/>
    </row>
    <row r="155" spans="7:9" hidden="1">
      <c r="G155" s="1"/>
      <c r="H155" s="1"/>
      <c r="I155" s="1"/>
    </row>
    <row r="156" spans="7:9" hidden="1">
      <c r="G156" s="1"/>
      <c r="H156" s="1"/>
      <c r="I156" s="1"/>
    </row>
    <row r="157" spans="7:9" hidden="1">
      <c r="G157" s="1"/>
      <c r="H157" s="1"/>
      <c r="I157" s="1"/>
    </row>
    <row r="158" spans="7:9" hidden="1">
      <c r="G158" s="1"/>
      <c r="H158" s="1"/>
      <c r="I158" s="1"/>
    </row>
    <row r="159" spans="7:9" hidden="1">
      <c r="G159" s="1"/>
      <c r="H159" s="1"/>
      <c r="I159" s="1"/>
    </row>
    <row r="160" spans="7:9" hidden="1">
      <c r="G160" s="1"/>
      <c r="H160" s="1"/>
      <c r="I160" s="1"/>
    </row>
    <row r="161" spans="7:9" hidden="1">
      <c r="G161" s="1"/>
      <c r="H161" s="1"/>
      <c r="I161" s="1"/>
    </row>
    <row r="162" spans="7:9" hidden="1">
      <c r="G162" s="1"/>
      <c r="H162" s="1"/>
      <c r="I162" s="1"/>
    </row>
    <row r="163" spans="7:9" hidden="1">
      <c r="G163" s="1"/>
      <c r="H163" s="1"/>
      <c r="I163" s="1"/>
    </row>
    <row r="164" spans="7:9" hidden="1">
      <c r="G164" s="1"/>
      <c r="H164" s="1"/>
      <c r="I164" s="1"/>
    </row>
    <row r="165" spans="7:9" hidden="1">
      <c r="G165" s="1"/>
      <c r="H165" s="1"/>
      <c r="I165" s="1"/>
    </row>
    <row r="166" spans="7:9" hidden="1">
      <c r="G166" s="1"/>
      <c r="H166" s="1"/>
      <c r="I166" s="1"/>
    </row>
    <row r="167" spans="7:9" hidden="1">
      <c r="G167" s="1"/>
      <c r="H167" s="1"/>
      <c r="I167" s="1"/>
    </row>
    <row r="168" spans="7:9" hidden="1">
      <c r="G168" s="1"/>
      <c r="H168" s="1"/>
      <c r="I168" s="1"/>
    </row>
    <row r="169" spans="7:9" hidden="1">
      <c r="G169" s="1"/>
      <c r="H169" s="1"/>
      <c r="I169" s="1"/>
    </row>
    <row r="170" spans="7:9" hidden="1">
      <c r="G170" s="1"/>
      <c r="H170" s="1"/>
      <c r="I170" s="1"/>
    </row>
    <row r="171" spans="7:9" hidden="1">
      <c r="G171" s="1"/>
      <c r="H171" s="1"/>
      <c r="I171" s="1"/>
    </row>
    <row r="172" spans="7:9" hidden="1">
      <c r="G172" s="1"/>
      <c r="H172" s="1"/>
      <c r="I172" s="1"/>
    </row>
    <row r="173" spans="7:9" hidden="1">
      <c r="G173" s="1"/>
      <c r="H173" s="1"/>
      <c r="I173" s="1"/>
    </row>
    <row r="174" spans="7:9" hidden="1">
      <c r="G174" s="1"/>
      <c r="H174" s="1"/>
      <c r="I174" s="1"/>
    </row>
    <row r="175" spans="7:9" hidden="1">
      <c r="G175" s="1"/>
      <c r="H175" s="1"/>
      <c r="I175" s="1"/>
    </row>
    <row r="176" spans="7:9" hidden="1">
      <c r="G176" s="1"/>
      <c r="H176" s="1"/>
      <c r="I176" s="1"/>
    </row>
    <row r="177" spans="7:9" hidden="1">
      <c r="G177" s="1"/>
      <c r="H177" s="1"/>
      <c r="I177" s="1"/>
    </row>
    <row r="178" spans="7:9" hidden="1">
      <c r="G178" s="1"/>
      <c r="H178" s="1"/>
      <c r="I178" s="1"/>
    </row>
    <row r="179" spans="7:9" hidden="1">
      <c r="G179" s="1"/>
      <c r="H179" s="1"/>
      <c r="I179" s="1"/>
    </row>
    <row r="180" spans="7:9" hidden="1">
      <c r="G180" s="1"/>
      <c r="H180" s="1"/>
      <c r="I180" s="1"/>
    </row>
    <row r="181" spans="7:9" hidden="1">
      <c r="G181" s="1"/>
      <c r="H181" s="1"/>
      <c r="I181" s="1"/>
    </row>
    <row r="182" spans="7:9" hidden="1">
      <c r="G182" s="1"/>
      <c r="H182" s="1"/>
      <c r="I182" s="1"/>
    </row>
    <row r="183" spans="7:9" hidden="1">
      <c r="G183" s="1"/>
      <c r="H183" s="1"/>
      <c r="I183" s="1"/>
    </row>
    <row r="184" spans="7:9" hidden="1">
      <c r="G184" s="1"/>
      <c r="H184" s="1"/>
      <c r="I184" s="1"/>
    </row>
    <row r="185" spans="7:9" hidden="1">
      <c r="G185" s="1"/>
      <c r="H185" s="1"/>
      <c r="I185" s="1"/>
    </row>
    <row r="186" spans="7:9" hidden="1">
      <c r="G186" s="1"/>
      <c r="H186" s="1"/>
      <c r="I186" s="1"/>
    </row>
    <row r="187" spans="7:9" hidden="1">
      <c r="G187" s="1"/>
      <c r="H187" s="1"/>
      <c r="I187" s="1"/>
    </row>
    <row r="188" spans="7:9" hidden="1">
      <c r="G188" s="1"/>
      <c r="H188" s="1"/>
      <c r="I188" s="1"/>
    </row>
    <row r="189" spans="7:9" hidden="1">
      <c r="G189" s="1"/>
      <c r="H189" s="1"/>
      <c r="I189" s="1"/>
    </row>
    <row r="190" spans="7:9" hidden="1">
      <c r="G190" s="1"/>
      <c r="H190" s="1"/>
      <c r="I190" s="1"/>
    </row>
    <row r="191" spans="7:9" hidden="1">
      <c r="G191" s="1"/>
      <c r="H191" s="1"/>
      <c r="I191" s="1"/>
    </row>
    <row r="192" spans="7:9" hidden="1">
      <c r="G192" s="1"/>
      <c r="H192" s="1"/>
      <c r="I192" s="1"/>
    </row>
    <row r="193" spans="7:9" hidden="1">
      <c r="G193" s="1"/>
      <c r="H193" s="1"/>
      <c r="I193" s="1"/>
    </row>
    <row r="194" spans="7:9" hidden="1">
      <c r="G194" s="1"/>
      <c r="H194" s="1"/>
      <c r="I194" s="1"/>
    </row>
    <row r="195" spans="7:9" hidden="1">
      <c r="G195" s="1"/>
      <c r="H195" s="1"/>
      <c r="I195" s="1"/>
    </row>
    <row r="196" spans="7:9" hidden="1">
      <c r="G196" s="1"/>
      <c r="H196" s="1"/>
      <c r="I196" s="1"/>
    </row>
    <row r="197" spans="7:9" hidden="1">
      <c r="G197" s="1"/>
      <c r="H197" s="1"/>
      <c r="I197" s="1"/>
    </row>
    <row r="198" spans="7:9" hidden="1">
      <c r="G198" s="1"/>
      <c r="H198" s="1"/>
      <c r="I198" s="1"/>
    </row>
    <row r="199" spans="7:9" hidden="1">
      <c r="G199" s="1"/>
      <c r="H199" s="1"/>
      <c r="I199" s="1"/>
    </row>
    <row r="200" spans="7:9" hidden="1">
      <c r="G200" s="1"/>
      <c r="H200" s="1"/>
      <c r="I200" s="1"/>
    </row>
    <row r="201" spans="7:9" hidden="1">
      <c r="G201" s="1"/>
      <c r="H201" s="1"/>
      <c r="I201" s="1"/>
    </row>
    <row r="202" spans="7:9" hidden="1">
      <c r="G202" s="1"/>
      <c r="H202" s="1"/>
      <c r="I202" s="1"/>
    </row>
    <row r="203" spans="7:9" hidden="1">
      <c r="G203" s="1"/>
      <c r="H203" s="1"/>
      <c r="I203" s="1"/>
    </row>
    <row r="204" spans="7:9" hidden="1">
      <c r="G204" s="1"/>
      <c r="H204" s="1"/>
      <c r="I204" s="1"/>
    </row>
    <row r="205" spans="7:9" hidden="1">
      <c r="G205" s="1"/>
      <c r="H205" s="1"/>
      <c r="I205" s="1"/>
    </row>
    <row r="206" spans="7:9" hidden="1">
      <c r="G206" s="1"/>
      <c r="H206" s="1"/>
      <c r="I206" s="1"/>
    </row>
    <row r="207" spans="7:9" hidden="1">
      <c r="G207" s="1"/>
      <c r="H207" s="1"/>
      <c r="I207" s="1"/>
    </row>
    <row r="208" spans="7:9" hidden="1">
      <c r="G208" s="1"/>
      <c r="H208" s="1"/>
      <c r="I208" s="1"/>
    </row>
    <row r="209" spans="7:9" hidden="1">
      <c r="G209" s="1"/>
      <c r="H209" s="1"/>
      <c r="I209" s="1"/>
    </row>
    <row r="210" spans="7:9" hidden="1">
      <c r="G210" s="1"/>
      <c r="H210" s="1"/>
      <c r="I210" s="1"/>
    </row>
    <row r="211" spans="7:9" hidden="1">
      <c r="G211" s="1"/>
      <c r="H211" s="1"/>
      <c r="I211" s="1"/>
    </row>
    <row r="212" spans="7:9" hidden="1">
      <c r="G212" s="1"/>
      <c r="H212" s="1"/>
      <c r="I212" s="1"/>
    </row>
    <row r="213" spans="7:9" hidden="1">
      <c r="G213" s="1"/>
      <c r="H213" s="1"/>
      <c r="I213" s="1"/>
    </row>
    <row r="214" spans="7:9" hidden="1">
      <c r="G214" s="1"/>
      <c r="H214" s="1"/>
      <c r="I214" s="1"/>
    </row>
    <row r="215" spans="7:9" hidden="1">
      <c r="G215" s="1"/>
      <c r="H215" s="1"/>
      <c r="I215" s="1"/>
    </row>
    <row r="216" spans="7:9" hidden="1">
      <c r="G216" s="1"/>
      <c r="H216" s="1"/>
      <c r="I216" s="1"/>
    </row>
    <row r="217" spans="7:9" hidden="1">
      <c r="G217" s="1"/>
      <c r="H217" s="1"/>
      <c r="I217" s="1"/>
    </row>
    <row r="218" spans="7:9" hidden="1">
      <c r="G218" s="1"/>
      <c r="H218" s="1"/>
      <c r="I218" s="1"/>
    </row>
    <row r="219" spans="7:9" hidden="1">
      <c r="G219" s="1"/>
      <c r="H219" s="1"/>
      <c r="I219" s="1"/>
    </row>
    <row r="220" spans="7:9" hidden="1">
      <c r="G220" s="1"/>
      <c r="H220" s="1"/>
      <c r="I220" s="1"/>
    </row>
    <row r="221" spans="7:9" hidden="1">
      <c r="G221" s="1"/>
      <c r="H221" s="1"/>
      <c r="I221" s="1"/>
    </row>
    <row r="222" spans="7:9" hidden="1">
      <c r="G222" s="1"/>
      <c r="H222" s="1"/>
      <c r="I222" s="1"/>
    </row>
    <row r="223" spans="7:9" hidden="1">
      <c r="G223" s="1"/>
      <c r="H223" s="1"/>
      <c r="I223" s="1"/>
    </row>
    <row r="224" spans="7:9" hidden="1">
      <c r="G224" s="1"/>
      <c r="H224" s="1"/>
      <c r="I224" s="1"/>
    </row>
    <row r="225" spans="7:9" hidden="1">
      <c r="G225" s="1"/>
      <c r="H225" s="1"/>
      <c r="I225" s="1"/>
    </row>
    <row r="226" spans="7:9" hidden="1">
      <c r="G226" s="1"/>
      <c r="H226" s="1"/>
      <c r="I226" s="1"/>
    </row>
    <row r="227" spans="7:9" hidden="1">
      <c r="G227" s="1"/>
      <c r="H227" s="1"/>
      <c r="I227" s="1"/>
    </row>
    <row r="228" spans="7:9" hidden="1">
      <c r="G228" s="1"/>
      <c r="H228" s="1"/>
      <c r="I228" s="1"/>
    </row>
    <row r="229" spans="7:9" hidden="1">
      <c r="G229" s="1"/>
      <c r="H229" s="1"/>
      <c r="I229" s="1"/>
    </row>
    <row r="230" spans="7:9" hidden="1">
      <c r="G230" s="1"/>
      <c r="H230" s="1"/>
      <c r="I230" s="1"/>
    </row>
    <row r="231" spans="7:9" hidden="1">
      <c r="G231" s="1"/>
      <c r="H231" s="1"/>
      <c r="I231" s="1"/>
    </row>
    <row r="232" spans="7:9" hidden="1">
      <c r="G232" s="1"/>
      <c r="H232" s="1"/>
      <c r="I232" s="1"/>
    </row>
    <row r="233" spans="7:9" hidden="1">
      <c r="G233" s="1"/>
      <c r="H233" s="1"/>
      <c r="I233" s="1"/>
    </row>
    <row r="234" spans="7:9" hidden="1">
      <c r="G234" s="1"/>
      <c r="H234" s="1"/>
      <c r="I234" s="1"/>
    </row>
    <row r="235" spans="7:9" hidden="1">
      <c r="G235" s="1"/>
      <c r="H235" s="1"/>
      <c r="I235" s="1"/>
    </row>
    <row r="236" spans="7:9" hidden="1">
      <c r="G236" s="1"/>
      <c r="H236" s="1"/>
      <c r="I236" s="1"/>
    </row>
    <row r="237" spans="7:9" hidden="1">
      <c r="G237" s="1"/>
      <c r="H237" s="1"/>
      <c r="I237" s="1"/>
    </row>
    <row r="238" spans="7:9" hidden="1">
      <c r="G238" s="1"/>
      <c r="H238" s="1"/>
      <c r="I238" s="1"/>
    </row>
    <row r="239" spans="7:9" hidden="1">
      <c r="G239" s="1"/>
      <c r="H239" s="1"/>
      <c r="I239" s="1"/>
    </row>
    <row r="240" spans="7:9" hidden="1">
      <c r="G240" s="1"/>
      <c r="H240" s="1"/>
      <c r="I240" s="1"/>
    </row>
    <row r="241" spans="7:9" hidden="1">
      <c r="G241" s="1"/>
      <c r="H241" s="1"/>
      <c r="I241" s="1"/>
    </row>
    <row r="242" spans="7:9" hidden="1">
      <c r="G242" s="1"/>
      <c r="H242" s="1"/>
      <c r="I242" s="1"/>
    </row>
    <row r="243" spans="7:9" hidden="1">
      <c r="G243" s="1"/>
      <c r="H243" s="1"/>
      <c r="I243" s="1"/>
    </row>
    <row r="244" spans="7:9" hidden="1">
      <c r="G244" s="1"/>
      <c r="H244" s="1"/>
      <c r="I244" s="1"/>
    </row>
    <row r="245" spans="7:9" hidden="1">
      <c r="G245" s="1"/>
      <c r="H245" s="1"/>
      <c r="I245" s="1"/>
    </row>
    <row r="246" spans="7:9" hidden="1">
      <c r="G246" s="1"/>
      <c r="H246" s="1"/>
      <c r="I246" s="1"/>
    </row>
    <row r="247" spans="7:9" hidden="1">
      <c r="G247" s="1"/>
      <c r="H247" s="1"/>
      <c r="I247" s="1"/>
    </row>
    <row r="248" spans="7:9" hidden="1">
      <c r="G248" s="1"/>
      <c r="H248" s="1"/>
      <c r="I248" s="1"/>
    </row>
    <row r="249" spans="7:9" hidden="1">
      <c r="G249" s="1"/>
      <c r="H249" s="1"/>
      <c r="I249" s="1"/>
    </row>
    <row r="250" spans="7:9" hidden="1">
      <c r="G250" s="1"/>
      <c r="H250" s="1"/>
      <c r="I250" s="1"/>
    </row>
    <row r="251" spans="7:9" hidden="1">
      <c r="G251" s="1"/>
      <c r="H251" s="1"/>
      <c r="I251" s="1"/>
    </row>
    <row r="252" spans="7:9" hidden="1">
      <c r="G252" s="1"/>
      <c r="H252" s="1"/>
      <c r="I252" s="1"/>
    </row>
    <row r="253" spans="7:9" hidden="1">
      <c r="G253" s="1"/>
      <c r="H253" s="1"/>
      <c r="I253" s="1"/>
    </row>
    <row r="254" spans="7:9" hidden="1">
      <c r="G254" s="1"/>
      <c r="H254" s="1"/>
      <c r="I254" s="1"/>
    </row>
    <row r="255" spans="7:9" hidden="1">
      <c r="G255" s="1"/>
      <c r="H255" s="1"/>
      <c r="I255" s="1"/>
    </row>
    <row r="256" spans="7:9" hidden="1">
      <c r="G256" s="1"/>
      <c r="H256" s="1"/>
      <c r="I256" s="1"/>
    </row>
    <row r="257" spans="7:9" hidden="1">
      <c r="G257" s="1"/>
      <c r="H257" s="1"/>
      <c r="I257" s="1"/>
    </row>
    <row r="258" spans="7:9" hidden="1">
      <c r="G258" s="1"/>
      <c r="H258" s="1"/>
      <c r="I258" s="1"/>
    </row>
    <row r="259" spans="7:9" hidden="1">
      <c r="G259" s="1"/>
      <c r="H259" s="1"/>
      <c r="I259" s="1"/>
    </row>
    <row r="260" spans="7:9" hidden="1">
      <c r="G260" s="1"/>
      <c r="H260" s="1"/>
      <c r="I260" s="1"/>
    </row>
    <row r="261" spans="7:9" hidden="1">
      <c r="G261" s="1"/>
      <c r="H261" s="1"/>
      <c r="I261" s="1"/>
    </row>
    <row r="262" spans="7:9" hidden="1">
      <c r="G262" s="1"/>
      <c r="H262" s="1"/>
      <c r="I262" s="1"/>
    </row>
    <row r="263" spans="7:9" hidden="1">
      <c r="G263" s="1"/>
      <c r="H263" s="1"/>
      <c r="I263" s="1"/>
    </row>
    <row r="264" spans="7:9" hidden="1">
      <c r="G264" s="1"/>
      <c r="H264" s="1"/>
      <c r="I264" s="1"/>
    </row>
    <row r="265" spans="7:9" hidden="1">
      <c r="G265" s="1"/>
      <c r="H265" s="1"/>
      <c r="I265" s="1"/>
    </row>
    <row r="266" spans="7:9" hidden="1">
      <c r="G266" s="1"/>
      <c r="H266" s="1"/>
      <c r="I266" s="1"/>
    </row>
    <row r="267" spans="7:9" hidden="1">
      <c r="G267" s="1"/>
      <c r="H267" s="1"/>
      <c r="I267" s="1"/>
    </row>
    <row r="268" spans="7:9" hidden="1">
      <c r="G268" s="1"/>
      <c r="H268" s="1"/>
      <c r="I268" s="1"/>
    </row>
    <row r="269" spans="7:9" hidden="1">
      <c r="G269" s="1"/>
      <c r="H269" s="1"/>
      <c r="I269" s="1"/>
    </row>
    <row r="270" spans="7:9" hidden="1">
      <c r="G270" s="1"/>
      <c r="H270" s="1"/>
      <c r="I270" s="1"/>
    </row>
    <row r="271" spans="7:9" hidden="1">
      <c r="G271" s="1"/>
      <c r="H271" s="1"/>
      <c r="I271" s="1"/>
    </row>
    <row r="272" spans="7:9" hidden="1">
      <c r="G272" s="1"/>
      <c r="H272" s="1"/>
      <c r="I272" s="1"/>
    </row>
    <row r="273" spans="7:9" hidden="1">
      <c r="G273" s="1"/>
      <c r="H273" s="1"/>
      <c r="I273" s="1"/>
    </row>
    <row r="274" spans="7:9" hidden="1">
      <c r="G274" s="1"/>
      <c r="H274" s="1"/>
      <c r="I274" s="1"/>
    </row>
    <row r="275" spans="7:9" hidden="1">
      <c r="G275" s="1"/>
      <c r="H275" s="1"/>
      <c r="I275" s="1"/>
    </row>
    <row r="276" spans="7:9" hidden="1">
      <c r="G276" s="1"/>
      <c r="H276" s="1"/>
      <c r="I276" s="1"/>
    </row>
    <row r="277" spans="7:9" hidden="1">
      <c r="G277" s="1"/>
      <c r="H277" s="1"/>
      <c r="I277" s="1"/>
    </row>
    <row r="278" spans="7:9" hidden="1">
      <c r="G278" s="1"/>
      <c r="H278" s="1"/>
      <c r="I278" s="1"/>
    </row>
    <row r="279" spans="7:9" hidden="1">
      <c r="G279" s="1"/>
      <c r="H279" s="1"/>
      <c r="I279" s="1"/>
    </row>
    <row r="280" spans="7:9" hidden="1">
      <c r="G280" s="1"/>
      <c r="H280" s="1"/>
      <c r="I280" s="1"/>
    </row>
    <row r="281" spans="7:9" hidden="1">
      <c r="G281" s="1"/>
      <c r="H281" s="1"/>
      <c r="I281" s="1"/>
    </row>
    <row r="282" spans="7:9" hidden="1">
      <c r="G282" s="1"/>
      <c r="H282" s="1"/>
      <c r="I282" s="1"/>
    </row>
    <row r="283" spans="7:9" hidden="1">
      <c r="G283" s="1"/>
      <c r="H283" s="1"/>
      <c r="I283" s="1"/>
    </row>
    <row r="284" spans="7:9" hidden="1">
      <c r="G284" s="1"/>
      <c r="H284" s="1"/>
      <c r="I284" s="1"/>
    </row>
    <row r="285" spans="7:9" hidden="1">
      <c r="G285" s="1"/>
      <c r="H285" s="1"/>
      <c r="I285" s="1"/>
    </row>
    <row r="286" spans="7:9" hidden="1">
      <c r="G286" s="1"/>
      <c r="H286" s="1"/>
      <c r="I286" s="1"/>
    </row>
    <row r="287" spans="7:9" hidden="1">
      <c r="G287" s="1"/>
      <c r="H287" s="1"/>
      <c r="I287" s="1"/>
    </row>
    <row r="288" spans="7:9" hidden="1">
      <c r="G288" s="1"/>
      <c r="H288" s="1"/>
      <c r="I288" s="1"/>
    </row>
    <row r="289" spans="7:9" hidden="1">
      <c r="G289" s="1"/>
      <c r="H289" s="1"/>
      <c r="I289" s="1"/>
    </row>
    <row r="290" spans="7:9" hidden="1">
      <c r="G290" s="1"/>
      <c r="H290" s="1"/>
      <c r="I290" s="1"/>
    </row>
    <row r="291" spans="7:9" hidden="1">
      <c r="G291" s="1"/>
      <c r="H291" s="1"/>
      <c r="I291" s="1"/>
    </row>
    <row r="292" spans="7:9" hidden="1">
      <c r="G292" s="1"/>
      <c r="H292" s="1"/>
      <c r="I292" s="1"/>
    </row>
    <row r="293" spans="7:9" hidden="1">
      <c r="G293" s="1"/>
      <c r="H293" s="1"/>
      <c r="I293" s="1"/>
    </row>
    <row r="294" spans="7:9" hidden="1">
      <c r="G294" s="1"/>
      <c r="H294" s="1"/>
      <c r="I294" s="1"/>
    </row>
    <row r="295" spans="7:9" hidden="1">
      <c r="G295" s="1"/>
      <c r="H295" s="1"/>
      <c r="I295" s="1"/>
    </row>
    <row r="296" spans="7:9" hidden="1">
      <c r="G296" s="1"/>
      <c r="H296" s="1"/>
      <c r="I296" s="1"/>
    </row>
    <row r="297" spans="7:9" hidden="1">
      <c r="G297" s="1"/>
      <c r="H297" s="1"/>
      <c r="I297" s="1"/>
    </row>
    <row r="298" spans="7:9" hidden="1">
      <c r="G298" s="1"/>
      <c r="H298" s="1"/>
      <c r="I298" s="1"/>
    </row>
    <row r="299" spans="7:9" hidden="1">
      <c r="G299" s="1"/>
      <c r="H299" s="1"/>
      <c r="I299" s="1"/>
    </row>
    <row r="300" spans="7:9" hidden="1">
      <c r="G300" s="1"/>
      <c r="H300" s="1"/>
      <c r="I300" s="1"/>
    </row>
    <row r="301" spans="7:9" hidden="1">
      <c r="G301" s="1"/>
      <c r="H301" s="1"/>
      <c r="I301" s="1"/>
    </row>
    <row r="302" spans="7:9" hidden="1">
      <c r="G302" s="1"/>
      <c r="H302" s="1"/>
      <c r="I302" s="1"/>
    </row>
    <row r="303" spans="7:9" hidden="1">
      <c r="G303" s="1"/>
      <c r="H303" s="1"/>
      <c r="I303" s="1"/>
    </row>
    <row r="304" spans="7:9" hidden="1">
      <c r="G304" s="1"/>
      <c r="H304" s="1"/>
      <c r="I304" s="1"/>
    </row>
    <row r="305" spans="7:9" hidden="1">
      <c r="G305" s="1"/>
      <c r="H305" s="1"/>
      <c r="I305" s="1"/>
    </row>
    <row r="306" spans="7:9" hidden="1">
      <c r="G306" s="1"/>
      <c r="H306" s="1"/>
      <c r="I306" s="1"/>
    </row>
    <row r="307" spans="7:9" hidden="1">
      <c r="G307" s="1"/>
      <c r="H307" s="1"/>
      <c r="I307" s="1"/>
    </row>
    <row r="308" spans="7:9" hidden="1">
      <c r="G308" s="1"/>
      <c r="H308" s="1"/>
      <c r="I308" s="1"/>
    </row>
    <row r="309" spans="7:9" hidden="1">
      <c r="G309" s="1"/>
      <c r="H309" s="1"/>
      <c r="I309" s="1"/>
    </row>
    <row r="310" spans="7:9" hidden="1">
      <c r="G310" s="1"/>
      <c r="H310" s="1"/>
      <c r="I310" s="1"/>
    </row>
    <row r="311" spans="7:9" hidden="1">
      <c r="G311" s="1"/>
      <c r="H311" s="1"/>
      <c r="I311" s="1"/>
    </row>
    <row r="312" spans="7:9" hidden="1">
      <c r="G312" s="1"/>
      <c r="H312" s="1"/>
      <c r="I312" s="1"/>
    </row>
    <row r="313" spans="7:9" hidden="1">
      <c r="G313" s="1"/>
      <c r="H313" s="1"/>
      <c r="I313" s="1"/>
    </row>
    <row r="314" spans="7:9" hidden="1">
      <c r="G314" s="1"/>
      <c r="H314" s="1"/>
      <c r="I314" s="1"/>
    </row>
    <row r="315" spans="7:9" hidden="1">
      <c r="G315" s="1"/>
      <c r="H315" s="1"/>
      <c r="I315" s="1"/>
    </row>
    <row r="316" spans="7:9" hidden="1">
      <c r="G316" s="1"/>
      <c r="H316" s="1"/>
      <c r="I316" s="1"/>
    </row>
    <row r="317" spans="7:9" hidden="1">
      <c r="G317" s="1"/>
      <c r="H317" s="1"/>
      <c r="I317" s="1"/>
    </row>
    <row r="318" spans="7:9" hidden="1">
      <c r="G318" s="1"/>
      <c r="H318" s="1"/>
      <c r="I318" s="1"/>
    </row>
    <row r="319" spans="7:9" hidden="1">
      <c r="G319" s="1"/>
      <c r="H319" s="1"/>
      <c r="I319" s="1"/>
    </row>
    <row r="320" spans="7:9" hidden="1">
      <c r="G320" s="1"/>
      <c r="H320" s="1"/>
      <c r="I320" s="1"/>
    </row>
    <row r="321" spans="7:9" hidden="1">
      <c r="G321" s="1"/>
      <c r="H321" s="1"/>
      <c r="I321" s="1"/>
    </row>
    <row r="322" spans="7:9" hidden="1">
      <c r="G322" s="1"/>
      <c r="H322" s="1"/>
      <c r="I322" s="1"/>
    </row>
    <row r="323" spans="7:9" hidden="1">
      <c r="G323" s="1"/>
      <c r="H323" s="1"/>
      <c r="I323" s="1"/>
    </row>
    <row r="324" spans="7:9" hidden="1">
      <c r="G324" s="1"/>
      <c r="H324" s="1"/>
      <c r="I324" s="1"/>
    </row>
    <row r="325" spans="7:9" hidden="1">
      <c r="G325" s="1"/>
      <c r="H325" s="1"/>
      <c r="I325" s="1"/>
    </row>
    <row r="326" spans="7:9" hidden="1">
      <c r="G326" s="1"/>
      <c r="H326" s="1"/>
      <c r="I326" s="1"/>
    </row>
    <row r="327" spans="7:9" hidden="1">
      <c r="G327" s="1"/>
      <c r="H327" s="1"/>
      <c r="I327" s="1"/>
    </row>
    <row r="328" spans="7:9" hidden="1">
      <c r="G328" s="1"/>
      <c r="H328" s="1"/>
      <c r="I328" s="1"/>
    </row>
    <row r="329" spans="7:9" hidden="1">
      <c r="G329" s="1"/>
      <c r="H329" s="1"/>
      <c r="I329" s="1"/>
    </row>
    <row r="330" spans="7:9" hidden="1">
      <c r="G330" s="1"/>
      <c r="H330" s="1"/>
      <c r="I330" s="1"/>
    </row>
    <row r="331" spans="7:9" hidden="1">
      <c r="G331" s="1"/>
      <c r="H331" s="1"/>
      <c r="I331" s="1"/>
    </row>
    <row r="332" spans="7:9" hidden="1">
      <c r="G332" s="1"/>
      <c r="H332" s="1"/>
      <c r="I332" s="1"/>
    </row>
    <row r="333" spans="7:9" hidden="1">
      <c r="G333" s="1"/>
      <c r="H333" s="1"/>
      <c r="I333" s="1"/>
    </row>
    <row r="334" spans="7:9" hidden="1">
      <c r="G334" s="1"/>
      <c r="H334" s="1"/>
      <c r="I334" s="1"/>
    </row>
    <row r="335" spans="7:9" hidden="1">
      <c r="G335" s="1"/>
      <c r="H335" s="1"/>
      <c r="I335" s="1"/>
    </row>
    <row r="336" spans="7:9" hidden="1">
      <c r="G336" s="1"/>
      <c r="H336" s="1"/>
      <c r="I336" s="1"/>
    </row>
    <row r="337" spans="7:9" hidden="1">
      <c r="G337" s="1"/>
      <c r="H337" s="1"/>
      <c r="I337" s="1"/>
    </row>
    <row r="338" spans="7:9" hidden="1">
      <c r="G338" s="1"/>
      <c r="H338" s="1"/>
      <c r="I338" s="1"/>
    </row>
    <row r="339" spans="7:9" hidden="1">
      <c r="G339" s="1"/>
      <c r="H339" s="1"/>
      <c r="I339" s="1"/>
    </row>
    <row r="340" spans="7:9" hidden="1">
      <c r="G340" s="1"/>
      <c r="H340" s="1"/>
      <c r="I340" s="1"/>
    </row>
    <row r="341" spans="7:9" hidden="1">
      <c r="G341" s="1"/>
      <c r="H341" s="1"/>
      <c r="I341" s="1"/>
    </row>
    <row r="342" spans="7:9" hidden="1">
      <c r="G342" s="1"/>
      <c r="H342" s="1"/>
      <c r="I342" s="1"/>
    </row>
    <row r="343" spans="7:9" hidden="1">
      <c r="G343" s="1"/>
      <c r="H343" s="1"/>
      <c r="I343" s="1"/>
    </row>
    <row r="344" spans="7:9" hidden="1">
      <c r="G344" s="1"/>
      <c r="H344" s="1"/>
      <c r="I344" s="1"/>
    </row>
    <row r="345" spans="7:9" hidden="1">
      <c r="G345" s="1"/>
      <c r="H345" s="1"/>
      <c r="I345" s="1"/>
    </row>
    <row r="346" spans="7:9" hidden="1">
      <c r="G346" s="1"/>
      <c r="H346" s="1"/>
      <c r="I346" s="1"/>
    </row>
    <row r="347" spans="7:9" hidden="1">
      <c r="G347" s="1"/>
      <c r="H347" s="1"/>
      <c r="I347" s="1"/>
    </row>
    <row r="348" spans="7:9" hidden="1">
      <c r="G348" s="1"/>
      <c r="H348" s="1"/>
      <c r="I348" s="1"/>
    </row>
    <row r="349" spans="7:9" hidden="1">
      <c r="G349" s="1"/>
      <c r="H349" s="1"/>
      <c r="I349" s="1"/>
    </row>
    <row r="350" spans="7:9" hidden="1">
      <c r="G350" s="1"/>
      <c r="H350" s="1"/>
      <c r="I350" s="1"/>
    </row>
    <row r="351" spans="7:9" hidden="1">
      <c r="G351" s="1"/>
      <c r="H351" s="1"/>
      <c r="I351" s="1"/>
    </row>
    <row r="352" spans="7:9" hidden="1">
      <c r="G352" s="1"/>
      <c r="H352" s="1"/>
      <c r="I352" s="1"/>
    </row>
    <row r="353" spans="7:9" hidden="1">
      <c r="G353" s="1"/>
      <c r="H353" s="1"/>
      <c r="I353" s="1"/>
    </row>
    <row r="354" spans="7:9" hidden="1">
      <c r="G354" s="1"/>
      <c r="H354" s="1"/>
      <c r="I354" s="1"/>
    </row>
    <row r="355" spans="7:9" hidden="1">
      <c r="G355" s="1"/>
      <c r="H355" s="1"/>
      <c r="I355" s="1"/>
    </row>
    <row r="356" spans="7:9" hidden="1">
      <c r="G356" s="1"/>
      <c r="H356" s="1"/>
      <c r="I356" s="1"/>
    </row>
    <row r="357" spans="7:9" hidden="1">
      <c r="G357" s="1"/>
      <c r="H357" s="1"/>
      <c r="I357" s="1"/>
    </row>
    <row r="358" spans="7:9" hidden="1">
      <c r="G358" s="1"/>
      <c r="H358" s="1"/>
      <c r="I358" s="1"/>
    </row>
    <row r="359" spans="7:9" hidden="1">
      <c r="G359" s="1"/>
      <c r="H359" s="1"/>
      <c r="I359" s="1"/>
    </row>
    <row r="360" spans="7:9" hidden="1">
      <c r="G360" s="1"/>
      <c r="H360" s="1"/>
      <c r="I360" s="1"/>
    </row>
    <row r="361" spans="7:9" hidden="1">
      <c r="G361" s="1"/>
      <c r="H361" s="1"/>
      <c r="I361" s="1"/>
    </row>
    <row r="362" spans="7:9" hidden="1">
      <c r="G362" s="1"/>
      <c r="H362" s="1"/>
      <c r="I362" s="1"/>
    </row>
    <row r="363" spans="7:9" hidden="1">
      <c r="G363" s="1"/>
      <c r="H363" s="1"/>
      <c r="I363" s="1"/>
    </row>
    <row r="364" spans="7:9" hidden="1">
      <c r="G364" s="1"/>
      <c r="H364" s="1"/>
      <c r="I364" s="1"/>
    </row>
    <row r="365" spans="7:9" hidden="1">
      <c r="G365" s="1"/>
      <c r="H365" s="1"/>
      <c r="I365" s="1"/>
    </row>
    <row r="366" spans="7:9" hidden="1">
      <c r="G366" s="1"/>
      <c r="H366" s="1"/>
      <c r="I366" s="1"/>
    </row>
    <row r="367" spans="7:9" hidden="1">
      <c r="G367" s="1"/>
      <c r="H367" s="1"/>
      <c r="I367" s="1"/>
    </row>
    <row r="368" spans="7:9" hidden="1">
      <c r="G368" s="1"/>
      <c r="H368" s="1"/>
      <c r="I368" s="1"/>
    </row>
    <row r="369" spans="7:9" hidden="1">
      <c r="G369" s="1"/>
      <c r="H369" s="1"/>
      <c r="I369" s="1"/>
    </row>
    <row r="370" spans="7:9" hidden="1">
      <c r="G370" s="1"/>
      <c r="H370" s="1"/>
      <c r="I370" s="1"/>
    </row>
    <row r="371" spans="7:9" hidden="1">
      <c r="G371" s="1"/>
      <c r="H371" s="1"/>
      <c r="I371" s="1"/>
    </row>
    <row r="372" spans="7:9" hidden="1">
      <c r="G372" s="1"/>
      <c r="H372" s="1"/>
      <c r="I372" s="1"/>
    </row>
    <row r="373" spans="7:9" hidden="1">
      <c r="G373" s="1"/>
      <c r="H373" s="1"/>
      <c r="I373" s="1"/>
    </row>
    <row r="374" spans="7:9" hidden="1">
      <c r="G374" s="1"/>
      <c r="H374" s="1"/>
      <c r="I374" s="1"/>
    </row>
    <row r="375" spans="7:9" hidden="1">
      <c r="G375" s="1"/>
      <c r="H375" s="1"/>
      <c r="I375" s="1"/>
    </row>
    <row r="376" spans="7:9" hidden="1">
      <c r="G376" s="1"/>
      <c r="H376" s="1"/>
      <c r="I376" s="1"/>
    </row>
    <row r="377" spans="7:9" hidden="1">
      <c r="G377" s="1"/>
      <c r="H377" s="1"/>
      <c r="I377" s="1"/>
    </row>
    <row r="378" spans="7:9" hidden="1">
      <c r="G378" s="1"/>
      <c r="H378" s="1"/>
      <c r="I378" s="1"/>
    </row>
    <row r="379" spans="7:9" hidden="1">
      <c r="G379" s="1"/>
      <c r="H379" s="1"/>
      <c r="I379" s="1"/>
    </row>
    <row r="380" spans="7:9" hidden="1">
      <c r="G380" s="1"/>
      <c r="H380" s="1"/>
      <c r="I380" s="1"/>
    </row>
    <row r="381" spans="7:9" hidden="1">
      <c r="G381" s="1"/>
      <c r="H381" s="1"/>
      <c r="I381" s="1"/>
    </row>
    <row r="382" spans="7:9" hidden="1">
      <c r="G382" s="1"/>
      <c r="H382" s="1"/>
      <c r="I382" s="1"/>
    </row>
    <row r="383" spans="7:9" hidden="1">
      <c r="G383" s="1"/>
      <c r="H383" s="1"/>
      <c r="I383" s="1"/>
    </row>
    <row r="384" spans="7:9" hidden="1">
      <c r="G384" s="1"/>
      <c r="H384" s="1"/>
      <c r="I384" s="1"/>
    </row>
    <row r="385" spans="7:9" hidden="1">
      <c r="G385" s="1"/>
      <c r="H385" s="1"/>
      <c r="I385" s="1"/>
    </row>
    <row r="386" spans="7:9" hidden="1">
      <c r="G386" s="1"/>
      <c r="H386" s="1"/>
      <c r="I386" s="1"/>
    </row>
    <row r="387" spans="7:9" hidden="1">
      <c r="G387" s="1"/>
      <c r="H387" s="1"/>
      <c r="I387" s="1"/>
    </row>
    <row r="388" spans="7:9" hidden="1">
      <c r="G388" s="1"/>
      <c r="H388" s="1"/>
      <c r="I388" s="1"/>
    </row>
    <row r="389" spans="7:9" hidden="1">
      <c r="G389" s="1"/>
      <c r="H389" s="1"/>
      <c r="I389" s="1"/>
    </row>
    <row r="390" spans="7:9" hidden="1">
      <c r="G390" s="1"/>
      <c r="H390" s="1"/>
      <c r="I390" s="1"/>
    </row>
    <row r="391" spans="7:9" hidden="1">
      <c r="G391" s="1"/>
      <c r="H391" s="1"/>
      <c r="I391" s="1"/>
    </row>
    <row r="392" spans="7:9" hidden="1">
      <c r="G392" s="1"/>
      <c r="H392" s="1"/>
      <c r="I392" s="1"/>
    </row>
    <row r="393" spans="7:9" hidden="1">
      <c r="G393" s="1"/>
      <c r="H393" s="1"/>
      <c r="I393" s="1"/>
    </row>
    <row r="394" spans="7:9" hidden="1">
      <c r="G394" s="1"/>
      <c r="H394" s="1"/>
      <c r="I394" s="1"/>
    </row>
    <row r="395" spans="7:9" hidden="1">
      <c r="G395" s="1"/>
      <c r="H395" s="1"/>
      <c r="I395" s="1"/>
    </row>
    <row r="396" spans="7:9" hidden="1">
      <c r="G396" s="1"/>
      <c r="H396" s="1"/>
      <c r="I396" s="1"/>
    </row>
    <row r="397" spans="7:9" hidden="1">
      <c r="G397" s="1"/>
      <c r="H397" s="1"/>
      <c r="I397" s="1"/>
    </row>
    <row r="398" spans="7:9" hidden="1">
      <c r="G398" s="1"/>
      <c r="H398" s="1"/>
      <c r="I398" s="1"/>
    </row>
    <row r="399" spans="7:9" hidden="1">
      <c r="G399" s="1"/>
      <c r="H399" s="1"/>
      <c r="I399" s="1"/>
    </row>
    <row r="400" spans="7:9" hidden="1">
      <c r="G400" s="1"/>
      <c r="H400" s="1"/>
      <c r="I400" s="1"/>
    </row>
    <row r="401" spans="7:9" hidden="1">
      <c r="G401" s="1"/>
      <c r="H401" s="1"/>
      <c r="I401" s="1"/>
    </row>
    <row r="402" spans="7:9" hidden="1">
      <c r="G402" s="1"/>
      <c r="H402" s="1"/>
      <c r="I402" s="1"/>
    </row>
    <row r="403" spans="7:9" hidden="1">
      <c r="G403" s="1"/>
      <c r="H403" s="1"/>
      <c r="I403" s="1"/>
    </row>
    <row r="404" spans="7:9" hidden="1">
      <c r="G404" s="1"/>
      <c r="H404" s="1"/>
      <c r="I404" s="1"/>
    </row>
    <row r="405" spans="7:9" hidden="1">
      <c r="G405" s="1"/>
      <c r="H405" s="1"/>
      <c r="I405" s="1"/>
    </row>
    <row r="406" spans="7:9" hidden="1">
      <c r="G406" s="1"/>
      <c r="H406" s="1"/>
      <c r="I406" s="1"/>
    </row>
    <row r="407" spans="7:9" hidden="1">
      <c r="G407" s="1"/>
      <c r="H407" s="1"/>
      <c r="I407" s="1"/>
    </row>
    <row r="408" spans="7:9" hidden="1">
      <c r="G408" s="1"/>
      <c r="H408" s="1"/>
      <c r="I408" s="1"/>
    </row>
    <row r="409" spans="7:9" hidden="1">
      <c r="G409" s="1"/>
      <c r="H409" s="1"/>
      <c r="I409" s="1"/>
    </row>
    <row r="410" spans="7:9" hidden="1">
      <c r="G410" s="1"/>
      <c r="H410" s="1"/>
      <c r="I410" s="1"/>
    </row>
    <row r="557"/>
    <row r="558"/>
    <row r="559"/>
    <row r="560"/>
    <row r="561"/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Stavebné úpravy objektov živočíšnej výroby - farma VÝCHODNÁ p.d. VÝCHODNÁ / SO 03 Stavebné úpravy odchovne mladého dobytka parc.č.4848/22</oddHeader>
    <oddFooter>&amp;RStrana &amp;P z &amp;N    &amp;L&amp;7Spracované systémom Systematic® Kalkulus,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6065E-CDBE-4EE4-8A8F-945699943C9E}">
  <dimension ref="A1:AA46"/>
  <sheetViews>
    <sheetView workbookViewId="0">
      <selection activeCell="B10" sqref="B10:J10"/>
    </sheetView>
  </sheetViews>
  <sheetFormatPr baseColWidth="10" defaultColWidth="0" defaultRowHeight="15" zeroHeight="1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640625" customWidth="1"/>
    <col min="28" max="16384" width="9.1640625" hidden="1"/>
  </cols>
  <sheetData>
    <row r="1" spans="1:23" ht="28" customHeight="1" thickBot="1">
      <c r="A1" s="25"/>
      <c r="B1" s="26"/>
      <c r="C1" s="26"/>
      <c r="D1" s="26"/>
      <c r="E1" s="26"/>
      <c r="F1" s="27" t="s">
        <v>123</v>
      </c>
      <c r="G1" s="26"/>
      <c r="H1" s="26"/>
      <c r="I1" s="26"/>
      <c r="J1" s="26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>
        <v>30.126000000000001</v>
      </c>
    </row>
    <row r="2" spans="1:23" ht="30" customHeight="1" thickTop="1">
      <c r="A2" s="28"/>
      <c r="B2" s="197" t="s">
        <v>118</v>
      </c>
      <c r="C2" s="198"/>
      <c r="D2" s="198"/>
      <c r="E2" s="198"/>
      <c r="F2" s="198"/>
      <c r="G2" s="198"/>
      <c r="H2" s="198"/>
      <c r="I2" s="198"/>
      <c r="J2" s="199"/>
      <c r="K2" s="29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3" ht="18" customHeight="1">
      <c r="A3" s="28"/>
      <c r="B3" s="38" t="s">
        <v>397</v>
      </c>
      <c r="C3" s="35"/>
      <c r="D3" s="31"/>
      <c r="E3" s="31"/>
      <c r="F3" s="31"/>
      <c r="G3" s="31"/>
      <c r="H3" s="31"/>
      <c r="I3" s="42" t="s">
        <v>124</v>
      </c>
      <c r="J3" s="48"/>
      <c r="K3" s="29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3" ht="18" customHeight="1">
      <c r="A4" s="28"/>
      <c r="B4" s="38"/>
      <c r="C4" s="35"/>
      <c r="D4" s="31"/>
      <c r="E4" s="31"/>
      <c r="F4" s="31"/>
      <c r="G4" s="31"/>
      <c r="H4" s="31"/>
      <c r="I4" s="42" t="s">
        <v>4</v>
      </c>
      <c r="J4" s="48"/>
      <c r="K4" s="29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18" customHeight="1" thickBot="1">
      <c r="A5" s="28"/>
      <c r="B5" s="38" t="s">
        <v>125</v>
      </c>
      <c r="C5" s="35"/>
      <c r="D5" s="31"/>
      <c r="E5" s="31"/>
      <c r="F5" s="31" t="s">
        <v>116</v>
      </c>
      <c r="G5" s="31"/>
      <c r="H5" s="31"/>
      <c r="I5" s="42" t="s">
        <v>126</v>
      </c>
      <c r="J5" s="48" t="s">
        <v>8</v>
      </c>
      <c r="K5" s="29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20" customHeight="1" thickTop="1">
      <c r="A6" s="28"/>
      <c r="B6" s="197" t="s">
        <v>0</v>
      </c>
      <c r="C6" s="198"/>
      <c r="D6" s="198"/>
      <c r="E6" s="198"/>
      <c r="F6" s="198"/>
      <c r="G6" s="198"/>
      <c r="H6" s="198"/>
      <c r="I6" s="198"/>
      <c r="J6" s="199"/>
      <c r="K6" s="29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3" ht="18" customHeight="1">
      <c r="A7" s="28"/>
      <c r="B7" s="52" t="s">
        <v>127</v>
      </c>
      <c r="C7" s="53"/>
      <c r="D7" s="54"/>
      <c r="E7" s="54"/>
      <c r="F7" s="54"/>
      <c r="G7" s="54" t="s">
        <v>128</v>
      </c>
      <c r="H7" s="54"/>
      <c r="I7" s="55"/>
      <c r="J7" s="56"/>
      <c r="K7" s="29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3" ht="25" customHeight="1">
      <c r="A8" s="28"/>
      <c r="B8" s="200" t="s">
        <v>3</v>
      </c>
      <c r="C8" s="201"/>
      <c r="D8" s="201"/>
      <c r="E8" s="201"/>
      <c r="F8" s="201"/>
      <c r="G8" s="201"/>
      <c r="H8" s="201"/>
      <c r="I8" s="201"/>
      <c r="J8" s="202"/>
      <c r="K8" s="2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3" ht="18" customHeight="1">
      <c r="A9" s="28"/>
      <c r="B9" s="38" t="s">
        <v>127</v>
      </c>
      <c r="C9" s="35"/>
      <c r="D9" s="31"/>
      <c r="E9" s="31"/>
      <c r="F9" s="31"/>
      <c r="G9" s="31" t="s">
        <v>128</v>
      </c>
      <c r="H9" s="31"/>
      <c r="I9" s="42"/>
      <c r="J9" s="48"/>
      <c r="K9" s="2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3" ht="20" customHeight="1">
      <c r="A10" s="28"/>
      <c r="B10" s="200" t="s">
        <v>5</v>
      </c>
      <c r="C10" s="201"/>
      <c r="D10" s="201"/>
      <c r="E10" s="201"/>
      <c r="F10" s="201"/>
      <c r="G10" s="201"/>
      <c r="H10" s="201"/>
      <c r="I10" s="201"/>
      <c r="J10" s="202"/>
      <c r="K10" s="29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3" ht="18" customHeight="1" thickBot="1">
      <c r="A11" s="28"/>
      <c r="B11" s="38" t="s">
        <v>127</v>
      </c>
      <c r="C11" s="35"/>
      <c r="D11" s="31"/>
      <c r="E11" s="31"/>
      <c r="F11" s="31"/>
      <c r="G11" s="31" t="s">
        <v>128</v>
      </c>
      <c r="H11" s="31"/>
      <c r="I11" s="42"/>
      <c r="J11" s="48"/>
      <c r="K11" s="29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3" ht="18" customHeight="1" thickTop="1">
      <c r="A12" s="28"/>
      <c r="B12" s="57"/>
      <c r="C12" s="58"/>
      <c r="D12" s="59"/>
      <c r="E12" s="59"/>
      <c r="F12" s="59"/>
      <c r="G12" s="59"/>
      <c r="H12" s="59"/>
      <c r="I12" s="60"/>
      <c r="J12" s="61"/>
      <c r="K12" s="2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3" ht="18" customHeight="1" thickBot="1">
      <c r="A13" s="28"/>
      <c r="B13" s="52"/>
      <c r="C13" s="53"/>
      <c r="D13" s="54"/>
      <c r="E13" s="54"/>
      <c r="F13" s="54"/>
      <c r="G13" s="54"/>
      <c r="H13" s="54"/>
      <c r="I13" s="55"/>
      <c r="J13" s="56"/>
      <c r="K13" s="2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3" ht="18" customHeight="1" thickTop="1">
      <c r="A14" s="28"/>
      <c r="B14" s="62" t="s">
        <v>129</v>
      </c>
      <c r="C14" s="86" t="s">
        <v>130</v>
      </c>
      <c r="D14" s="87" t="s">
        <v>17</v>
      </c>
      <c r="E14" s="88" t="s">
        <v>18</v>
      </c>
      <c r="F14" s="86" t="s">
        <v>131</v>
      </c>
      <c r="G14" s="62" t="s">
        <v>132</v>
      </c>
      <c r="H14" s="58"/>
      <c r="I14" s="60"/>
      <c r="J14" s="61"/>
      <c r="K14" s="2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3" ht="18" customHeight="1">
      <c r="A15" s="28"/>
      <c r="B15" s="94">
        <v>1</v>
      </c>
      <c r="C15" s="95" t="s">
        <v>133</v>
      </c>
      <c r="D15" s="96"/>
      <c r="E15" s="97"/>
      <c r="F15" s="106"/>
      <c r="G15" s="110" t="s">
        <v>134</v>
      </c>
      <c r="H15" s="66" t="s">
        <v>135</v>
      </c>
      <c r="I15" s="44"/>
      <c r="J15" s="49">
        <v>0</v>
      </c>
      <c r="K15" s="29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3" ht="18" customHeight="1">
      <c r="A16" s="28"/>
      <c r="B16" s="89">
        <v>2</v>
      </c>
      <c r="C16" s="90" t="s">
        <v>136</v>
      </c>
      <c r="D16" s="91"/>
      <c r="E16" s="92"/>
      <c r="F16" s="107"/>
      <c r="G16" s="110" t="s">
        <v>137</v>
      </c>
      <c r="H16" s="75"/>
      <c r="I16" s="84"/>
      <c r="J16" s="119"/>
      <c r="K16" s="29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6" ht="18" customHeight="1">
      <c r="A17" s="28"/>
      <c r="B17" s="65">
        <v>3</v>
      </c>
      <c r="C17" s="12" t="s">
        <v>138</v>
      </c>
      <c r="D17" s="72">
        <f>'Rekap 42965'!B12</f>
        <v>0</v>
      </c>
      <c r="E17" s="71">
        <f>'Rekap 42965'!C12</f>
        <v>0</v>
      </c>
      <c r="F17" s="11">
        <f>'Rekap 42965'!D12</f>
        <v>0</v>
      </c>
      <c r="G17" s="110" t="s">
        <v>139</v>
      </c>
      <c r="H17" s="75" t="s">
        <v>140</v>
      </c>
      <c r="I17" s="84"/>
      <c r="J17" s="119">
        <f>'PS 032   Ustajnenie mlad42965'!Z17</f>
        <v>0</v>
      </c>
      <c r="K17" s="29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6" ht="18" customHeight="1">
      <c r="A18" s="28"/>
      <c r="B18" s="63">
        <v>4</v>
      </c>
      <c r="C18" s="68" t="s">
        <v>141</v>
      </c>
      <c r="D18" s="73"/>
      <c r="E18" s="20"/>
      <c r="F18" s="75"/>
      <c r="G18" s="110" t="s">
        <v>142</v>
      </c>
      <c r="H18" s="75" t="s">
        <v>143</v>
      </c>
      <c r="I18" s="84"/>
      <c r="J18" s="119"/>
      <c r="K18" s="29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6" ht="18" customHeight="1">
      <c r="A19" s="28"/>
      <c r="B19" s="63">
        <v>5</v>
      </c>
      <c r="C19" s="68" t="s">
        <v>144</v>
      </c>
      <c r="D19" s="73"/>
      <c r="E19" s="20"/>
      <c r="F19" s="75"/>
      <c r="G19" s="110" t="s">
        <v>145</v>
      </c>
      <c r="H19" s="75"/>
      <c r="I19" s="84"/>
      <c r="J19" s="119"/>
      <c r="K19" s="29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6" ht="18" customHeight="1" thickBot="1">
      <c r="A20" s="28"/>
      <c r="B20" s="63">
        <v>6</v>
      </c>
      <c r="C20" s="69" t="s">
        <v>120</v>
      </c>
      <c r="D20" s="74"/>
      <c r="E20" s="100"/>
      <c r="F20" s="108">
        <f>SUM(F15:F19)</f>
        <v>0</v>
      </c>
      <c r="G20" s="110" t="s">
        <v>146</v>
      </c>
      <c r="H20" s="75" t="s">
        <v>120</v>
      </c>
      <c r="I20" s="123"/>
      <c r="J20" s="99">
        <f>SUM(J15:J19)</f>
        <v>0</v>
      </c>
      <c r="K20" s="2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6" ht="18" customHeight="1" thickTop="1">
      <c r="A21" s="28"/>
      <c r="B21" s="64" t="s">
        <v>147</v>
      </c>
      <c r="C21" s="67" t="s">
        <v>148</v>
      </c>
      <c r="D21" s="70"/>
      <c r="E21" s="34"/>
      <c r="F21" s="98"/>
      <c r="G21" s="111" t="s">
        <v>149</v>
      </c>
      <c r="H21" s="77" t="s">
        <v>148</v>
      </c>
      <c r="I21" s="44"/>
      <c r="J21" s="124"/>
      <c r="K21" s="29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6" ht="18" customHeight="1">
      <c r="A22" s="28"/>
      <c r="B22" s="65">
        <v>11</v>
      </c>
      <c r="C22" s="53" t="s">
        <v>150</v>
      </c>
      <c r="D22" s="44"/>
      <c r="E22" s="84" t="s">
        <v>151</v>
      </c>
      <c r="F22" s="11">
        <f>((F15*U22*0)+(F16*V22*0)+(F17*W22*0))/100</f>
        <v>0</v>
      </c>
      <c r="G22" s="112" t="s">
        <v>152</v>
      </c>
      <c r="H22" s="11" t="s">
        <v>153</v>
      </c>
      <c r="I22" s="84" t="s">
        <v>151</v>
      </c>
      <c r="J22" s="118">
        <f>((F15*X22*0)+(F16*Y22*0)+(F17*Z22*0))/100</f>
        <v>0</v>
      </c>
      <c r="K22" s="29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14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28"/>
      <c r="B23" s="63">
        <v>12</v>
      </c>
      <c r="C23" s="35" t="s">
        <v>154</v>
      </c>
      <c r="D23" s="43"/>
      <c r="E23" s="84" t="s">
        <v>155</v>
      </c>
      <c r="F23" s="75">
        <f>((F15*U23*0)+(F16*V23*0)+(F17*W23*0))/100</f>
        <v>0</v>
      </c>
      <c r="G23" s="110" t="s">
        <v>156</v>
      </c>
      <c r="H23" s="75" t="s">
        <v>157</v>
      </c>
      <c r="I23" s="84" t="s">
        <v>151</v>
      </c>
      <c r="J23" s="119">
        <f>((F15*X23*0)+(F16*Y23*0)+(F17*Z23*0))/100</f>
        <v>0</v>
      </c>
      <c r="K23" s="29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14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28"/>
      <c r="B24" s="63">
        <v>13</v>
      </c>
      <c r="C24" s="35" t="s">
        <v>158</v>
      </c>
      <c r="D24" s="43"/>
      <c r="E24" s="84" t="s">
        <v>151</v>
      </c>
      <c r="F24" s="75">
        <f>((F15*U24*0)+(F16*V24*0)+(F17*W24*0))/100</f>
        <v>0</v>
      </c>
      <c r="G24" s="110" t="s">
        <v>159</v>
      </c>
      <c r="H24" s="75" t="s">
        <v>160</v>
      </c>
      <c r="I24" s="84" t="s">
        <v>155</v>
      </c>
      <c r="J24" s="119">
        <f>((F15*X24*0)+(F16*Y24*0)+(F17*Z24*0))/100</f>
        <v>0</v>
      </c>
      <c r="K24" s="29"/>
      <c r="L24" s="14"/>
      <c r="M24" s="14"/>
      <c r="N24" s="14"/>
      <c r="O24" s="14"/>
      <c r="P24" s="14"/>
      <c r="Q24" s="14"/>
      <c r="R24" s="14"/>
      <c r="S24" s="14"/>
      <c r="T24" s="14"/>
      <c r="U24" s="14">
        <v>1</v>
      </c>
      <c r="V24" s="1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28"/>
      <c r="B25" s="63">
        <v>14</v>
      </c>
      <c r="C25" s="35"/>
      <c r="D25" s="43"/>
      <c r="E25" s="84"/>
      <c r="F25" s="75"/>
      <c r="G25" s="110" t="s">
        <v>161</v>
      </c>
      <c r="H25" s="75"/>
      <c r="I25" s="84"/>
      <c r="J25" s="119"/>
      <c r="K25" s="29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6" ht="18" customHeight="1" thickBot="1">
      <c r="A26" s="28"/>
      <c r="B26" s="63">
        <v>15</v>
      </c>
      <c r="C26" s="35"/>
      <c r="D26" s="43"/>
      <c r="E26" s="43"/>
      <c r="F26" s="109"/>
      <c r="G26" s="110" t="s">
        <v>162</v>
      </c>
      <c r="H26" s="75" t="s">
        <v>120</v>
      </c>
      <c r="I26" s="123"/>
      <c r="J26" s="99">
        <f>SUM(J22:J25)+SUM(F22:F25)</f>
        <v>0</v>
      </c>
      <c r="K26" s="2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6" ht="18" customHeight="1" thickTop="1">
      <c r="A27" s="28"/>
      <c r="B27" s="101"/>
      <c r="C27" s="126" t="s">
        <v>163</v>
      </c>
      <c r="D27" s="132"/>
      <c r="E27" s="129"/>
      <c r="F27" s="76"/>
      <c r="G27" s="113" t="s">
        <v>164</v>
      </c>
      <c r="H27" s="105" t="s">
        <v>165</v>
      </c>
      <c r="I27" s="44"/>
      <c r="J27" s="49"/>
      <c r="K27" s="2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6" ht="18" customHeight="1">
      <c r="A28" s="28"/>
      <c r="B28" s="41"/>
      <c r="C28" s="127"/>
      <c r="D28" s="133"/>
      <c r="E28" s="130"/>
      <c r="F28" s="33"/>
      <c r="G28" s="114" t="s">
        <v>166</v>
      </c>
      <c r="H28" s="107" t="s">
        <v>167</v>
      </c>
      <c r="I28" s="120"/>
      <c r="J28" s="93">
        <f>F20+J20+F26+J26</f>
        <v>0</v>
      </c>
      <c r="K28" s="29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6" ht="18" customHeight="1">
      <c r="A29" s="28"/>
      <c r="B29" s="78"/>
      <c r="C29" s="128"/>
      <c r="D29" s="134"/>
      <c r="E29" s="130"/>
      <c r="F29" s="33"/>
      <c r="G29" s="112" t="s">
        <v>168</v>
      </c>
      <c r="H29" s="11" t="s">
        <v>169</v>
      </c>
      <c r="I29" s="121">
        <f>J28-SUM('PS 032   Ustajnenie mlad42965'!K9:'PS 032   Ustajnenie mlad42965'!K16)</f>
        <v>0</v>
      </c>
      <c r="J29" s="118">
        <f>ROUND(((ROUND(I29,2)*23)*1/100),2)</f>
        <v>0</v>
      </c>
      <c r="K29" s="29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6" ht="18" customHeight="1">
      <c r="A30" s="28"/>
      <c r="B30" s="38"/>
      <c r="C30" s="68"/>
      <c r="D30" s="84"/>
      <c r="E30" s="130"/>
      <c r="F30" s="33"/>
      <c r="G30" s="110" t="s">
        <v>170</v>
      </c>
      <c r="H30" s="75" t="s">
        <v>171</v>
      </c>
      <c r="I30" s="84">
        <f>SUM('PS 032   Ustajnenie mlad42965'!K9:'PS 032   Ustajnenie mlad42965'!K16)</f>
        <v>0</v>
      </c>
      <c r="J30" s="119">
        <f>ROUND(((ROUND(I30,2)*0)/100),2)</f>
        <v>0</v>
      </c>
      <c r="K30" s="29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6" ht="18" customHeight="1">
      <c r="A31" s="28"/>
      <c r="B31" s="39"/>
      <c r="C31" s="135"/>
      <c r="D31" s="85"/>
      <c r="E31" s="130"/>
      <c r="F31" s="33"/>
      <c r="G31" s="114" t="s">
        <v>172</v>
      </c>
      <c r="H31" s="107" t="s">
        <v>173</v>
      </c>
      <c r="I31" s="45"/>
      <c r="J31" s="125">
        <f>SUM(J28:J30)</f>
        <v>0</v>
      </c>
      <c r="K31" s="29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6" ht="18" customHeight="1" thickBot="1">
      <c r="A32" s="28"/>
      <c r="B32" s="52"/>
      <c r="C32" s="12"/>
      <c r="D32" s="122"/>
      <c r="E32" s="131"/>
      <c r="F32" s="115"/>
      <c r="G32" s="112" t="s">
        <v>174</v>
      </c>
      <c r="H32" s="11"/>
      <c r="I32" s="122"/>
      <c r="J32" s="118"/>
      <c r="K32" s="29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8" customHeight="1" thickTop="1">
      <c r="A33" s="28"/>
      <c r="B33" s="101"/>
      <c r="C33" s="102"/>
      <c r="D33" s="32" t="s">
        <v>175</v>
      </c>
      <c r="E33" s="103"/>
      <c r="F33" s="104"/>
      <c r="G33" s="116" t="s">
        <v>176</v>
      </c>
      <c r="H33" s="103" t="s">
        <v>177</v>
      </c>
      <c r="I33" s="76"/>
      <c r="J33" s="117"/>
      <c r="K33" s="29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ht="18" customHeight="1">
      <c r="A34" s="28"/>
      <c r="B34" s="40"/>
      <c r="C34" s="36"/>
      <c r="D34" s="30"/>
      <c r="E34" s="30"/>
      <c r="F34" s="30"/>
      <c r="G34" s="30"/>
      <c r="H34" s="30"/>
      <c r="I34" s="46"/>
      <c r="J34" s="50"/>
      <c r="K34" s="29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ht="18" customHeight="1">
      <c r="A35" s="28"/>
      <c r="B35" s="41"/>
      <c r="C35" s="37"/>
      <c r="D35" s="13"/>
      <c r="E35" s="13"/>
      <c r="F35" s="13"/>
      <c r="G35" s="13"/>
      <c r="H35" s="13"/>
      <c r="I35" s="47"/>
      <c r="J35" s="51"/>
      <c r="K35" s="29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18" customHeight="1">
      <c r="A36" s="28"/>
      <c r="B36" s="41"/>
      <c r="C36" s="37"/>
      <c r="D36" s="13"/>
      <c r="E36" s="13"/>
      <c r="F36" s="13"/>
      <c r="G36" s="13"/>
      <c r="H36" s="13"/>
      <c r="I36" s="47"/>
      <c r="J36" s="51"/>
      <c r="K36" s="2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t="18" customHeight="1">
      <c r="A37" s="28"/>
      <c r="B37" s="41"/>
      <c r="C37" s="37"/>
      <c r="D37" s="13"/>
      <c r="E37" s="13"/>
      <c r="F37" s="13"/>
      <c r="G37" s="13"/>
      <c r="H37" s="13"/>
      <c r="I37" s="47"/>
      <c r="J37" s="51"/>
      <c r="K37" s="29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18" customHeight="1">
      <c r="A38" s="28"/>
      <c r="B38" s="41"/>
      <c r="C38" s="37"/>
      <c r="D38" s="13"/>
      <c r="E38" s="13"/>
      <c r="F38" s="13"/>
      <c r="G38" s="13"/>
      <c r="H38" s="13"/>
      <c r="I38" s="47"/>
      <c r="J38" s="51"/>
      <c r="K38" s="29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ht="18" customHeight="1">
      <c r="A39" s="28"/>
      <c r="B39" s="41"/>
      <c r="C39" s="37"/>
      <c r="D39" s="13"/>
      <c r="E39" s="13"/>
      <c r="F39" s="13"/>
      <c r="G39" s="13"/>
      <c r="H39" s="13"/>
      <c r="I39" s="47"/>
      <c r="J39" s="51"/>
      <c r="K39" s="29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ht="18" customHeight="1" thickBot="1">
      <c r="A40" s="28"/>
      <c r="B40" s="78"/>
      <c r="C40" s="79"/>
      <c r="D40" s="80"/>
      <c r="E40" s="80"/>
      <c r="F40" s="80"/>
      <c r="G40" s="80"/>
      <c r="H40" s="80"/>
      <c r="I40" s="81"/>
      <c r="J40" s="82"/>
      <c r="K40" s="29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ht="16" thickTop="1">
      <c r="A41" s="28"/>
      <c r="B41" s="83"/>
      <c r="C41" s="83"/>
      <c r="D41" s="83"/>
      <c r="E41" s="83"/>
      <c r="F41" s="83"/>
      <c r="G41" s="83"/>
      <c r="H41" s="83"/>
      <c r="I41" s="83"/>
      <c r="J41" s="83"/>
      <c r="K41" s="29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/>
    <row r="43" spans="1:22"/>
    <row r="44" spans="1:22"/>
    <row r="45" spans="1:22"/>
    <row r="46" spans="1:22"/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673C6-AF16-48EA-A64D-2BCEE774FF17}">
  <dimension ref="A1:Z62"/>
  <sheetViews>
    <sheetView workbookViewId="0">
      <selection activeCell="A5" sqref="A5"/>
    </sheetView>
  </sheetViews>
  <sheetFormatPr baseColWidth="10" defaultColWidth="0" defaultRowHeight="15" zeroHeight="1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640625" hidden="1" customWidth="1"/>
    <col min="10" max="26" width="0" hidden="1" customWidth="1"/>
    <col min="27" max="16384" width="9.1640625" hidden="1"/>
  </cols>
  <sheetData>
    <row r="1" spans="1:23" ht="20" customHeight="1">
      <c r="A1" s="204" t="s">
        <v>0</v>
      </c>
      <c r="B1" s="205"/>
      <c r="C1" s="205"/>
      <c r="D1" s="206"/>
      <c r="E1" s="4" t="s">
        <v>116</v>
      </c>
      <c r="F1" s="4"/>
      <c r="G1" s="2"/>
      <c r="H1" s="2"/>
      <c r="I1" s="2"/>
      <c r="J1" s="2"/>
      <c r="K1" s="2"/>
      <c r="L1" s="2"/>
      <c r="W1">
        <v>30.126000000000001</v>
      </c>
    </row>
    <row r="2" spans="1:23" ht="35" customHeight="1">
      <c r="A2" s="204" t="s">
        <v>3</v>
      </c>
      <c r="B2" s="205"/>
      <c r="C2" s="205"/>
      <c r="D2" s="206"/>
      <c r="E2" s="4" t="s">
        <v>4</v>
      </c>
      <c r="F2" s="4"/>
      <c r="G2" s="2"/>
      <c r="H2" s="2"/>
      <c r="I2" s="2"/>
      <c r="J2" s="2"/>
      <c r="K2" s="2"/>
      <c r="L2" s="2"/>
    </row>
    <row r="3" spans="1:23" ht="27.75" customHeight="1">
      <c r="A3" s="204" t="s">
        <v>5</v>
      </c>
      <c r="B3" s="205"/>
      <c r="C3" s="205"/>
      <c r="D3" s="206"/>
      <c r="E3" s="4" t="s">
        <v>117</v>
      </c>
      <c r="F3" s="4"/>
      <c r="G3" s="2"/>
      <c r="H3" s="2"/>
      <c r="I3" s="2"/>
      <c r="J3" s="2"/>
      <c r="K3" s="2"/>
      <c r="L3" s="2"/>
    </row>
    <row r="4" spans="1:23">
      <c r="A4" s="2" t="s">
        <v>118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>
      <c r="A5" s="2" t="s">
        <v>397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3">
      <c r="A8" s="173" t="s">
        <v>10</v>
      </c>
      <c r="B8" s="173"/>
      <c r="C8" s="173"/>
      <c r="D8" s="173"/>
      <c r="E8" s="173"/>
      <c r="F8" s="173"/>
      <c r="G8" s="2"/>
      <c r="H8" s="2"/>
      <c r="I8" s="2"/>
      <c r="J8" s="2"/>
      <c r="K8" s="2"/>
      <c r="L8" s="2"/>
    </row>
    <row r="9" spans="1:23">
      <c r="A9" s="174" t="s">
        <v>119</v>
      </c>
      <c r="B9" s="174" t="s">
        <v>17</v>
      </c>
      <c r="C9" s="174" t="s">
        <v>18</v>
      </c>
      <c r="D9" s="174" t="s">
        <v>120</v>
      </c>
      <c r="E9" s="174" t="s">
        <v>121</v>
      </c>
      <c r="F9" s="174" t="s">
        <v>122</v>
      </c>
      <c r="G9" s="172"/>
      <c r="H9" s="137"/>
      <c r="I9" s="137"/>
      <c r="J9" s="137"/>
      <c r="K9" s="137"/>
      <c r="L9" s="137"/>
    </row>
    <row r="10" spans="1:23">
      <c r="A10" s="175" t="s">
        <v>200</v>
      </c>
      <c r="B10" s="176"/>
      <c r="C10" s="177"/>
      <c r="D10" s="177"/>
      <c r="E10" s="178"/>
      <c r="F10" s="178"/>
      <c r="G10" s="95"/>
      <c r="H10" s="95"/>
      <c r="I10" s="95"/>
      <c r="J10" s="95"/>
      <c r="K10" s="95"/>
      <c r="L10" s="95"/>
    </row>
    <row r="11" spans="1:23">
      <c r="A11" s="179" t="s">
        <v>202</v>
      </c>
      <c r="B11" s="177">
        <f>'PS 032   Ustajnenie mlad42965'!L13</f>
        <v>0</v>
      </c>
      <c r="C11" s="177">
        <f>'PS 032   Ustajnenie mlad42965'!M13</f>
        <v>0</v>
      </c>
      <c r="D11" s="177">
        <f>'PS 032   Ustajnenie mlad42965'!I13</f>
        <v>0</v>
      </c>
      <c r="E11" s="178">
        <f>'PS 032   Ustajnenie mlad42965'!S13</f>
        <v>0</v>
      </c>
      <c r="F11" s="178">
        <f>'PS 032   Ustajnenie mlad42965'!V13</f>
        <v>0</v>
      </c>
      <c r="G11" s="12"/>
      <c r="H11" s="12"/>
      <c r="I11" s="12"/>
      <c r="J11" s="12"/>
      <c r="K11" s="12"/>
      <c r="L11" s="12"/>
    </row>
    <row r="12" spans="1:23">
      <c r="A12" s="175" t="s">
        <v>200</v>
      </c>
      <c r="B12" s="176">
        <f>'PS 032   Ustajnenie mlad42965'!L15</f>
        <v>0</v>
      </c>
      <c r="C12" s="176">
        <f>'PS 032   Ustajnenie mlad42965'!M15</f>
        <v>0</v>
      </c>
      <c r="D12" s="176">
        <f>'PS 032   Ustajnenie mlad42965'!I15</f>
        <v>0</v>
      </c>
      <c r="E12" s="180">
        <f>'PS 032   Ustajnenie mlad42965'!S15</f>
        <v>0</v>
      </c>
      <c r="F12" s="180">
        <f>'PS 032   Ustajnenie mlad42965'!V15</f>
        <v>0</v>
      </c>
      <c r="G12" s="140"/>
      <c r="H12" s="140"/>
      <c r="I12" s="140"/>
      <c r="J12" s="140"/>
      <c r="K12" s="140"/>
      <c r="L12" s="140"/>
    </row>
    <row r="13" spans="1:23">
      <c r="A13" s="179"/>
      <c r="B13" s="177"/>
      <c r="C13" s="177"/>
      <c r="D13" s="177"/>
      <c r="E13" s="178"/>
      <c r="F13" s="178"/>
      <c r="G13" s="12"/>
      <c r="H13" s="12"/>
      <c r="I13" s="12"/>
      <c r="J13" s="12"/>
      <c r="K13" s="12"/>
      <c r="L13" s="12"/>
    </row>
    <row r="14" spans="1:23">
      <c r="A14" s="175" t="s">
        <v>115</v>
      </c>
      <c r="B14" s="176">
        <f>'PS 032   Ustajnenie mlad42965'!L17</f>
        <v>0</v>
      </c>
      <c r="C14" s="176">
        <f>'PS 032   Ustajnenie mlad42965'!M17</f>
        <v>0</v>
      </c>
      <c r="D14" s="176">
        <f>'PS 032   Ustajnenie mlad42965'!I17</f>
        <v>0</v>
      </c>
      <c r="E14" s="180">
        <f>'PS 032   Ustajnenie mlad42965'!S17</f>
        <v>0</v>
      </c>
      <c r="F14" s="180">
        <f>'PS 032   Ustajnenie mlad42965'!V17</f>
        <v>0</v>
      </c>
      <c r="G14" s="140"/>
      <c r="H14" s="140"/>
      <c r="I14" s="140"/>
      <c r="J14" s="140"/>
      <c r="K14" s="140"/>
      <c r="L14" s="140"/>
    </row>
    <row r="15" spans="1:23">
      <c r="A15" s="181"/>
      <c r="B15" s="182"/>
      <c r="C15" s="182"/>
      <c r="D15" s="182"/>
      <c r="E15" s="183"/>
      <c r="F15" s="183"/>
    </row>
    <row r="16" spans="1:23">
      <c r="B16" s="1"/>
      <c r="C16" s="1"/>
      <c r="D16" s="1"/>
      <c r="E16" s="136"/>
      <c r="F16" s="136"/>
    </row>
    <row r="17" spans="2:6">
      <c r="B17" s="1"/>
      <c r="C17" s="1"/>
      <c r="D17" s="1"/>
      <c r="E17" s="136"/>
      <c r="F17" s="136"/>
    </row>
    <row r="18" spans="2:6">
      <c r="B18" s="1"/>
      <c r="C18" s="1"/>
      <c r="D18" s="1"/>
      <c r="E18" s="136"/>
      <c r="F18" s="136"/>
    </row>
    <row r="19" spans="2:6">
      <c r="B19" s="1"/>
      <c r="C19" s="1"/>
      <c r="D19" s="1"/>
      <c r="E19" s="136"/>
      <c r="F19" s="136"/>
    </row>
    <row r="20" spans="2:6">
      <c r="B20" s="1"/>
      <c r="C20" s="1"/>
      <c r="D20" s="1"/>
      <c r="E20" s="136"/>
      <c r="F20" s="136"/>
    </row>
    <row r="21" spans="2:6">
      <c r="B21" s="1"/>
      <c r="C21" s="1"/>
      <c r="D21" s="1"/>
      <c r="E21" s="136"/>
      <c r="F21" s="136"/>
    </row>
    <row r="22" spans="2:6">
      <c r="B22" s="1"/>
      <c r="C22" s="1"/>
      <c r="D22" s="1"/>
      <c r="E22" s="136"/>
      <c r="F22" s="136"/>
    </row>
    <row r="23" spans="2:6">
      <c r="B23" s="1"/>
      <c r="C23" s="1"/>
      <c r="D23" s="1"/>
      <c r="E23" s="136"/>
      <c r="F23" s="136"/>
    </row>
    <row r="24" spans="2:6">
      <c r="B24" s="1"/>
      <c r="C24" s="1"/>
      <c r="D24" s="1"/>
      <c r="E24" s="136"/>
      <c r="F24" s="136"/>
    </row>
    <row r="25" spans="2:6">
      <c r="B25" s="1"/>
      <c r="C25" s="1"/>
      <c r="D25" s="1"/>
      <c r="E25" s="136"/>
      <c r="F25" s="136"/>
    </row>
    <row r="26" spans="2:6">
      <c r="B26" s="1"/>
      <c r="C26" s="1"/>
      <c r="D26" s="1"/>
      <c r="E26" s="136"/>
      <c r="F26" s="136"/>
    </row>
    <row r="27" spans="2:6">
      <c r="B27" s="1"/>
      <c r="C27" s="1"/>
      <c r="D27" s="1"/>
      <c r="E27" s="136"/>
      <c r="F27" s="136"/>
    </row>
    <row r="28" spans="2:6">
      <c r="B28" s="1"/>
      <c r="C28" s="1"/>
      <c r="D28" s="1"/>
      <c r="E28" s="136"/>
      <c r="F28" s="136"/>
    </row>
    <row r="29" spans="2:6">
      <c r="B29" s="1"/>
      <c r="C29" s="1"/>
      <c r="D29" s="1"/>
      <c r="E29" s="136"/>
      <c r="F29" s="136"/>
    </row>
    <row r="30" spans="2:6">
      <c r="B30" s="1"/>
      <c r="C30" s="1"/>
      <c r="D30" s="1"/>
      <c r="E30" s="136"/>
      <c r="F30" s="136"/>
    </row>
    <row r="31" spans="2:6">
      <c r="B31" s="1"/>
      <c r="C31" s="1"/>
      <c r="D31" s="1"/>
      <c r="E31" s="136"/>
      <c r="F31" s="136"/>
    </row>
    <row r="32" spans="2:6">
      <c r="B32" s="1"/>
      <c r="C32" s="1"/>
      <c r="D32" s="1"/>
      <c r="E32" s="136"/>
      <c r="F32" s="136"/>
    </row>
    <row r="33" spans="2:6">
      <c r="B33" s="1"/>
      <c r="C33" s="1"/>
      <c r="D33" s="1"/>
      <c r="E33" s="136"/>
      <c r="F33" s="136"/>
    </row>
    <row r="34" spans="2:6">
      <c r="B34" s="1"/>
      <c r="C34" s="1"/>
      <c r="D34" s="1"/>
      <c r="E34" s="136"/>
      <c r="F34" s="136"/>
    </row>
    <row r="35" spans="2:6">
      <c r="B35" s="1"/>
      <c r="C35" s="1"/>
      <c r="D35" s="1"/>
      <c r="E35" s="136"/>
      <c r="F35" s="136"/>
    </row>
    <row r="36" spans="2:6">
      <c r="B36" s="1"/>
      <c r="C36" s="1"/>
      <c r="D36" s="1"/>
      <c r="E36" s="136"/>
      <c r="F36" s="136"/>
    </row>
    <row r="37" spans="2:6">
      <c r="B37" s="1"/>
      <c r="C37" s="1"/>
      <c r="D37" s="1"/>
      <c r="E37" s="136"/>
      <c r="F37" s="136"/>
    </row>
    <row r="38" spans="2:6">
      <c r="B38" s="1"/>
      <c r="C38" s="1"/>
      <c r="D38" s="1"/>
      <c r="E38" s="136"/>
      <c r="F38" s="136"/>
    </row>
    <row r="39" spans="2:6">
      <c r="B39" s="1"/>
      <c r="C39" s="1"/>
      <c r="D39" s="1"/>
      <c r="E39" s="136"/>
      <c r="F39" s="136"/>
    </row>
    <row r="40" spans="2:6">
      <c r="B40" s="1"/>
      <c r="C40" s="1"/>
      <c r="D40" s="1"/>
      <c r="E40" s="136"/>
      <c r="F40" s="136"/>
    </row>
    <row r="41" spans="2:6">
      <c r="B41" s="1"/>
      <c r="C41" s="1"/>
      <c r="D41" s="1"/>
      <c r="E41" s="136"/>
      <c r="F41" s="136"/>
    </row>
    <row r="42" spans="2:6">
      <c r="B42" s="1"/>
      <c r="C42" s="1"/>
      <c r="D42" s="1"/>
      <c r="E42" s="136"/>
      <c r="F42" s="136"/>
    </row>
    <row r="43" spans="2:6">
      <c r="B43" s="1"/>
      <c r="C43" s="1"/>
      <c r="D43" s="1"/>
      <c r="E43" s="136"/>
      <c r="F43" s="136"/>
    </row>
    <row r="44" spans="2:6">
      <c r="B44" s="1"/>
      <c r="C44" s="1"/>
      <c r="D44" s="1"/>
      <c r="E44" s="136"/>
      <c r="F44" s="136"/>
    </row>
    <row r="45" spans="2:6">
      <c r="B45" s="1"/>
      <c r="C45" s="1"/>
      <c r="D45" s="1"/>
      <c r="E45" s="136"/>
      <c r="F45" s="136"/>
    </row>
    <row r="46" spans="2:6">
      <c r="B46" s="1"/>
      <c r="C46" s="1"/>
      <c r="D46" s="1"/>
      <c r="E46" s="136"/>
      <c r="F46" s="136"/>
    </row>
    <row r="47" spans="2:6">
      <c r="B47" s="1"/>
      <c r="C47" s="1"/>
      <c r="D47" s="1"/>
      <c r="E47" s="136"/>
      <c r="F47" s="136"/>
    </row>
    <row r="48" spans="2:6">
      <c r="B48" s="1"/>
      <c r="C48" s="1"/>
      <c r="D48" s="1"/>
      <c r="E48" s="136"/>
      <c r="F48" s="136"/>
    </row>
    <row r="49" spans="2:6">
      <c r="B49" s="1"/>
      <c r="C49" s="1"/>
      <c r="D49" s="1"/>
      <c r="E49" s="136"/>
      <c r="F49" s="136"/>
    </row>
    <row r="50" spans="2:6">
      <c r="B50" s="1"/>
      <c r="C50" s="1"/>
      <c r="D50" s="1"/>
      <c r="E50" s="136"/>
      <c r="F50" s="136"/>
    </row>
    <row r="51" spans="2:6">
      <c r="B51" s="1"/>
      <c r="C51" s="1"/>
      <c r="D51" s="1"/>
      <c r="E51" s="136"/>
      <c r="F51" s="136"/>
    </row>
    <row r="52" spans="2:6">
      <c r="B52" s="1"/>
      <c r="C52" s="1"/>
      <c r="D52" s="1"/>
      <c r="E52" s="136"/>
      <c r="F52" s="136"/>
    </row>
    <row r="53" spans="2:6">
      <c r="B53" s="1"/>
      <c r="C53" s="1"/>
      <c r="D53" s="1"/>
      <c r="E53" s="136"/>
      <c r="F53" s="136"/>
    </row>
    <row r="54" spans="2:6">
      <c r="B54" s="1"/>
      <c r="C54" s="1"/>
      <c r="D54" s="1"/>
      <c r="E54" s="136"/>
      <c r="F54" s="136"/>
    </row>
    <row r="55" spans="2:6">
      <c r="B55" s="1"/>
      <c r="C55" s="1"/>
      <c r="D55" s="1"/>
      <c r="E55" s="136"/>
      <c r="F55" s="136"/>
    </row>
    <row r="56" spans="2:6">
      <c r="B56" s="1"/>
      <c r="C56" s="1"/>
      <c r="D56" s="1"/>
      <c r="E56" s="136"/>
      <c r="F56" s="136"/>
    </row>
    <row r="57" spans="2:6">
      <c r="B57" s="1"/>
      <c r="C57" s="1"/>
      <c r="D57" s="1"/>
      <c r="E57" s="136"/>
      <c r="F57" s="136"/>
    </row>
    <row r="58" spans="2:6"/>
    <row r="59" spans="2:6"/>
    <row r="60" spans="2:6"/>
    <row r="61" spans="2:6"/>
    <row r="62" spans="2:6"/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F9D9-0980-48D1-8448-E6B4F7BF2EBE}">
  <dimension ref="A1:Z44"/>
  <sheetViews>
    <sheetView workbookViewId="0">
      <selection activeCell="A2" sqref="A2"/>
    </sheetView>
  </sheetViews>
  <sheetFormatPr baseColWidth="10" defaultColWidth="0" defaultRowHeight="15" zeroHeight="1"/>
  <cols>
    <col min="1" max="1" width="32.6640625" customWidth="1"/>
    <col min="2" max="2" width="10.6640625" customWidth="1"/>
    <col min="3" max="5" width="8.6640625" customWidth="1"/>
    <col min="6" max="6" width="9.6640625" customWidth="1"/>
    <col min="7" max="7" width="10.6640625" customWidth="1"/>
    <col min="8" max="8" width="3.6640625" customWidth="1"/>
    <col min="9" max="26" width="0" hidden="1" customWidth="1"/>
    <col min="27" max="16384" width="9.1640625" hidden="1"/>
  </cols>
  <sheetData>
    <row r="1" spans="1:2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6">
      <c r="A2" s="2" t="s">
        <v>178</v>
      </c>
      <c r="B2" s="2"/>
      <c r="C2" s="2"/>
      <c r="D2" s="2"/>
      <c r="E2" s="2"/>
      <c r="F2" s="3" t="s">
        <v>179</v>
      </c>
      <c r="G2" s="3"/>
      <c r="H2" s="2"/>
      <c r="I2" s="2"/>
      <c r="J2" s="2"/>
      <c r="K2" s="2"/>
      <c r="L2" s="2"/>
    </row>
    <row r="3" spans="1:26">
      <c r="A3" s="203" t="s">
        <v>118</v>
      </c>
      <c r="B3" s="203"/>
      <c r="C3" s="203"/>
      <c r="D3" s="203"/>
      <c r="E3" s="203"/>
      <c r="F3" s="5" t="s">
        <v>180</v>
      </c>
      <c r="G3" s="5" t="s">
        <v>181</v>
      </c>
      <c r="H3" s="2"/>
      <c r="I3" s="2"/>
      <c r="J3" s="2"/>
      <c r="K3" s="2"/>
      <c r="L3" s="2"/>
    </row>
    <row r="4" spans="1:26">
      <c r="A4" s="203"/>
      <c r="B4" s="203"/>
      <c r="C4" s="203"/>
      <c r="D4" s="203"/>
      <c r="E4" s="203"/>
      <c r="F4" s="171">
        <v>0.23</v>
      </c>
      <c r="G4" s="171">
        <v>0</v>
      </c>
      <c r="H4" s="2"/>
      <c r="I4" s="2"/>
      <c r="J4" s="2"/>
      <c r="K4" s="2"/>
      <c r="L4" s="2"/>
    </row>
    <row r="5" spans="1:26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26">
      <c r="A6" s="6" t="s">
        <v>182</v>
      </c>
      <c r="B6" s="6" t="s">
        <v>183</v>
      </c>
      <c r="C6" s="6" t="s">
        <v>148</v>
      </c>
      <c r="D6" s="6" t="s">
        <v>184</v>
      </c>
      <c r="E6" s="6" t="s">
        <v>185</v>
      </c>
      <c r="F6" s="6" t="s">
        <v>186</v>
      </c>
      <c r="G6" s="6" t="s">
        <v>187</v>
      </c>
      <c r="H6" s="2"/>
      <c r="I6" s="2"/>
      <c r="J6" s="2"/>
      <c r="K6" s="2"/>
      <c r="L6" s="2"/>
    </row>
    <row r="7" spans="1:26" ht="26" thickBot="1">
      <c r="A7" s="184" t="s">
        <v>188</v>
      </c>
      <c r="B7" s="8">
        <f>'SO 01 Stavebné úpravy voľ42959'!I62-Rekapitulácia!D7</f>
        <v>0</v>
      </c>
      <c r="C7" s="8">
        <f>'Kryci_list 42959'!J26</f>
        <v>0</v>
      </c>
      <c r="D7" s="8">
        <f>'Kryci_list 42959'!J18</f>
        <v>0</v>
      </c>
      <c r="E7" s="8">
        <f>'Kryci_list 42959'!J17</f>
        <v>0</v>
      </c>
      <c r="F7" s="8">
        <f>'Kryci_list 42959'!J15</f>
        <v>0</v>
      </c>
      <c r="G7" s="8">
        <f>B7+C7+D7+E7+F7</f>
        <v>0</v>
      </c>
      <c r="H7" s="8"/>
      <c r="I7" s="8"/>
      <c r="J7" s="8"/>
      <c r="K7" s="8"/>
      <c r="L7" s="7"/>
      <c r="Q7">
        <v>30.126000000000001</v>
      </c>
      <c r="Z7" s="1"/>
    </row>
    <row r="8" spans="1:26" ht="16" thickTop="1">
      <c r="A8" s="9" t="s">
        <v>189</v>
      </c>
      <c r="B8" s="9"/>
      <c r="C8" s="9"/>
      <c r="D8" s="9"/>
      <c r="E8" s="9"/>
      <c r="F8" s="9"/>
      <c r="G8" s="10">
        <f>SUM(G9:G10)</f>
        <v>0</v>
      </c>
      <c r="H8" s="7"/>
      <c r="I8" s="7"/>
      <c r="J8" s="7"/>
      <c r="K8" s="7"/>
      <c r="L8" s="7"/>
      <c r="Z8" s="1">
        <f>SUM(G9:G10)</f>
        <v>0</v>
      </c>
    </row>
    <row r="9" spans="1:26">
      <c r="A9" s="7" t="s">
        <v>190</v>
      </c>
      <c r="B9" s="8">
        <f>'PS 011 Kŕmenie, napájani42961'!I17-Rekapitulácia!D9</f>
        <v>0</v>
      </c>
      <c r="C9" s="8">
        <f>'Kryci_list 42961'!J26</f>
        <v>0</v>
      </c>
      <c r="D9" s="8">
        <f>'Kryci_list 42961'!J18</f>
        <v>0</v>
      </c>
      <c r="E9" s="8">
        <f>'Kryci_list 42961'!J17</f>
        <v>0</v>
      </c>
      <c r="F9" s="8">
        <f>'Kryci_list 42961'!J15</f>
        <v>0</v>
      </c>
      <c r="G9" s="8">
        <f>B9+C9+D9+E9+F9</f>
        <v>0</v>
      </c>
      <c r="H9" s="8"/>
      <c r="I9" s="8"/>
      <c r="J9" s="8"/>
      <c r="K9" s="8"/>
      <c r="L9" s="7"/>
      <c r="Q9">
        <v>30.126000000000001</v>
      </c>
      <c r="Z9" s="1"/>
    </row>
    <row r="10" spans="1:26" ht="16" thickBot="1">
      <c r="A10" s="7" t="s">
        <v>191</v>
      </c>
      <c r="B10" s="8">
        <f>'PS 012  Ustajnenie dojní42962'!I17-Rekapitulácia!D10</f>
        <v>0</v>
      </c>
      <c r="C10" s="8">
        <f>'Kryci_list 42962'!J26</f>
        <v>0</v>
      </c>
      <c r="D10" s="8">
        <f>'Kryci_list 42962'!J18</f>
        <v>0</v>
      </c>
      <c r="E10" s="8">
        <f>'Kryci_list 42962'!J17</f>
        <v>0</v>
      </c>
      <c r="F10" s="8">
        <f>'Kryci_list 42962'!J15</f>
        <v>0</v>
      </c>
      <c r="G10" s="8">
        <f>B10+C10+D10+E10+F10</f>
        <v>0</v>
      </c>
      <c r="H10" s="8"/>
      <c r="I10" s="8"/>
      <c r="J10" s="8"/>
      <c r="K10" s="8"/>
      <c r="L10" s="7"/>
      <c r="Q10">
        <v>30.126000000000001</v>
      </c>
      <c r="Z10" s="1"/>
    </row>
    <row r="11" spans="1:26" ht="26" thickTop="1">
      <c r="A11" s="185" t="s">
        <v>192</v>
      </c>
      <c r="B11" s="10">
        <f>'SO 02 Stavebné úpravy odc42963'!I123-Rekapitulácia!D11</f>
        <v>0</v>
      </c>
      <c r="C11" s="10">
        <f>'Kryci_list 42963'!J26</f>
        <v>0</v>
      </c>
      <c r="D11" s="10">
        <f>'Kryci_list 42963'!J18</f>
        <v>0</v>
      </c>
      <c r="E11" s="10">
        <f>'Kryci_list 42963'!J17</f>
        <v>0</v>
      </c>
      <c r="F11" s="10">
        <f>'Kryci_list 42963'!J15</f>
        <v>0</v>
      </c>
      <c r="G11" s="10">
        <f>B11+C11+D11+E11+F11</f>
        <v>0</v>
      </c>
      <c r="H11" s="8"/>
      <c r="I11" s="8"/>
      <c r="J11" s="8"/>
      <c r="K11" s="8"/>
      <c r="L11" s="7"/>
      <c r="Q11">
        <v>30.126000000000001</v>
      </c>
      <c r="Z11" s="1"/>
    </row>
    <row r="12" spans="1:26" ht="25">
      <c r="A12" s="184" t="s">
        <v>193</v>
      </c>
      <c r="B12" s="8">
        <f>'SO 03 Stavebné úpravy odc42964'!I57-Rekapitulácia!D12</f>
        <v>0</v>
      </c>
      <c r="C12" s="8">
        <f>'Kryci_list 42964'!J26</f>
        <v>0</v>
      </c>
      <c r="D12" s="8">
        <f>'Kryci_list 42964'!J18</f>
        <v>0</v>
      </c>
      <c r="E12" s="8">
        <f>'Kryci_list 42964'!J17</f>
        <v>0</v>
      </c>
      <c r="F12" s="8">
        <f>'Kryci_list 42964'!J15</f>
        <v>0</v>
      </c>
      <c r="G12" s="8">
        <f>B12+C12+D12+E12+F12</f>
        <v>0</v>
      </c>
      <c r="H12" s="8"/>
      <c r="I12" s="8"/>
      <c r="J12" s="8"/>
      <c r="K12" s="8"/>
      <c r="L12" s="7"/>
      <c r="Q12">
        <v>30.126000000000001</v>
      </c>
      <c r="Z12" s="1"/>
    </row>
    <row r="13" spans="1:26">
      <c r="A13" s="19" t="s">
        <v>194</v>
      </c>
      <c r="B13" s="20">
        <f>'PS 032   Ustajnenie mlad42965'!I17-Rekapitulácia!D13</f>
        <v>0</v>
      </c>
      <c r="C13" s="20">
        <f>'Kryci_list 42965'!J26</f>
        <v>0</v>
      </c>
      <c r="D13" s="20">
        <f>'Kryci_list 42965'!J18</f>
        <v>0</v>
      </c>
      <c r="E13" s="20">
        <f>'Kryci_list 42965'!J17</f>
        <v>0</v>
      </c>
      <c r="F13" s="20">
        <f>'Kryci_list 42965'!J15</f>
        <v>0</v>
      </c>
      <c r="G13" s="20">
        <f>B13+C13+D13+E13+F13</f>
        <v>0</v>
      </c>
      <c r="H13" s="11"/>
      <c r="I13" s="11"/>
      <c r="J13" s="11"/>
      <c r="K13" s="11"/>
      <c r="L13" s="12"/>
      <c r="Q13">
        <v>30.126000000000001</v>
      </c>
    </row>
    <row r="14" spans="1:26">
      <c r="A14" s="23" t="s">
        <v>195</v>
      </c>
      <c r="B14" s="24">
        <f>SUM(B7:B13)</f>
        <v>0</v>
      </c>
      <c r="C14" s="24">
        <f>SUM(C7:C13)</f>
        <v>0</v>
      </c>
      <c r="D14" s="24">
        <f>SUM(D7:D13)</f>
        <v>0</v>
      </c>
      <c r="E14" s="24">
        <f>SUM(E7:E13)</f>
        <v>0</v>
      </c>
      <c r="F14" s="24">
        <f>SUM(F7:F13)</f>
        <v>0</v>
      </c>
      <c r="G14" s="24">
        <f>SUM(G7:G13)-SUM(Z7:Z13)</f>
        <v>0</v>
      </c>
      <c r="H14" s="18"/>
      <c r="I14" s="2"/>
      <c r="J14" s="2"/>
      <c r="K14" s="2"/>
      <c r="L14" s="2"/>
    </row>
    <row r="15" spans="1:26">
      <c r="A15" s="21" t="s">
        <v>196</v>
      </c>
      <c r="B15" s="22">
        <f>G14-SUM(Rekapitulácia!K7:'Rekapitulácia'!K13)*1</f>
        <v>0</v>
      </c>
      <c r="C15" s="22"/>
      <c r="D15" s="22"/>
      <c r="E15" s="22"/>
      <c r="F15" s="22"/>
      <c r="G15" s="22">
        <f>ROUND(((ROUND(B15,2)*23)/100),2)*1</f>
        <v>0</v>
      </c>
      <c r="H15" s="2"/>
      <c r="I15" s="2"/>
      <c r="J15" s="2"/>
      <c r="K15" s="2"/>
      <c r="L15" s="2"/>
    </row>
    <row r="16" spans="1:26">
      <c r="A16" s="2" t="s">
        <v>197</v>
      </c>
      <c r="B16" s="15">
        <f>(G14-B15)</f>
        <v>0</v>
      </c>
      <c r="C16" s="15"/>
      <c r="D16" s="15"/>
      <c r="E16" s="15"/>
      <c r="F16" s="15"/>
      <c r="G16" s="15">
        <f>ROUND(((ROUND(B16,2)*0)/100),2)</f>
        <v>0</v>
      </c>
      <c r="H16" s="2"/>
      <c r="I16" s="2"/>
      <c r="J16" s="2"/>
      <c r="K16" s="2"/>
      <c r="L16" s="2"/>
    </row>
    <row r="17" spans="1:12">
      <c r="A17" s="2" t="s">
        <v>209</v>
      </c>
      <c r="B17" s="15"/>
      <c r="C17" s="15"/>
      <c r="D17" s="15"/>
      <c r="E17" s="15"/>
      <c r="F17" s="15"/>
      <c r="G17" s="15">
        <f>SUM(G14:G16)</f>
        <v>0</v>
      </c>
      <c r="H17" s="2"/>
      <c r="I17" s="2"/>
      <c r="J17" s="2"/>
      <c r="K17" s="2"/>
      <c r="L17" s="2"/>
    </row>
    <row r="18" spans="1:12">
      <c r="A18" s="2"/>
      <c r="B18" s="15"/>
      <c r="C18" s="15"/>
      <c r="D18" s="15"/>
      <c r="E18" s="15"/>
      <c r="F18" s="15"/>
      <c r="G18" s="15"/>
      <c r="H18" s="2"/>
      <c r="I18" s="2"/>
      <c r="J18" s="2"/>
      <c r="K18" s="2"/>
      <c r="L18" s="2"/>
    </row>
    <row r="19" spans="1:12">
      <c r="A19" s="2"/>
      <c r="B19" s="15"/>
      <c r="C19" s="15"/>
      <c r="D19" s="15"/>
      <c r="E19" s="15"/>
      <c r="F19" s="15"/>
      <c r="G19" s="15"/>
      <c r="H19" s="2"/>
      <c r="I19" s="2"/>
      <c r="J19" s="2"/>
      <c r="K19" s="2"/>
      <c r="L19" s="2"/>
    </row>
    <row r="20" spans="1:1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/>
    <row r="41" spans="1:12"/>
    <row r="42" spans="1:12"/>
    <row r="43" spans="1:12"/>
    <row r="44" spans="1:12"/>
  </sheetData>
  <mergeCells count="1">
    <mergeCell ref="A3:E4"/>
  </mergeCells>
  <pageMargins left="0.7" right="0.7" top="0.75" bottom="0.75" header="0.3" footer="0.3"/>
  <pageSetup paperSize="9" scale="9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2A5A3-C8C8-4606-AACC-40A2D0050EAD}">
  <dimension ref="A1:AA521"/>
  <sheetViews>
    <sheetView workbookViewId="0">
      <pane ySplit="8" topLeftCell="A9" activePane="bottomLeft" state="frozen"/>
      <selection pane="bottomLeft" activeCell="C3" sqref="C3:H3"/>
    </sheetView>
  </sheetViews>
  <sheetFormatPr baseColWidth="10" defaultColWidth="0" defaultRowHeight="15" zeroHeight="1"/>
  <cols>
    <col min="1" max="1" width="4.6640625" customWidth="1"/>
    <col min="2" max="2" width="0" hidden="1" customWidth="1"/>
    <col min="3" max="3" width="13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9.6640625" customWidth="1"/>
    <col min="20" max="21" width="0" hidden="1" customWidth="1"/>
    <col min="22" max="22" width="7.6640625" customWidth="1"/>
    <col min="23" max="26" width="0" hidden="1" customWidth="1"/>
    <col min="27" max="27" width="9.1640625" customWidth="1"/>
    <col min="28" max="16384" width="9.1640625" hidden="1"/>
  </cols>
  <sheetData>
    <row r="1" spans="1:26" ht="20" customHeight="1">
      <c r="A1" s="142"/>
      <c r="B1" s="142"/>
      <c r="C1" s="203" t="s">
        <v>0</v>
      </c>
      <c r="D1" s="207"/>
      <c r="E1" s="207"/>
      <c r="F1" s="207"/>
      <c r="G1" s="207"/>
      <c r="H1" s="207"/>
      <c r="I1" s="4" t="s">
        <v>1</v>
      </c>
      <c r="J1" s="142"/>
      <c r="K1" s="13"/>
      <c r="L1" s="13"/>
      <c r="M1" s="13"/>
      <c r="N1" s="13"/>
      <c r="O1" s="13"/>
      <c r="P1" s="2"/>
      <c r="Q1" s="13"/>
      <c r="R1" s="13"/>
      <c r="S1" s="13"/>
      <c r="T1" s="13"/>
      <c r="U1" s="13"/>
      <c r="V1" s="13"/>
      <c r="W1" s="12">
        <v>30.126000000000001</v>
      </c>
      <c r="X1" s="12"/>
      <c r="Y1" s="12"/>
      <c r="Z1" s="12"/>
    </row>
    <row r="2" spans="1:26" ht="20" customHeight="1">
      <c r="A2" s="142"/>
      <c r="B2" s="142"/>
      <c r="C2" s="203" t="s">
        <v>3</v>
      </c>
      <c r="D2" s="207"/>
      <c r="E2" s="207"/>
      <c r="F2" s="207"/>
      <c r="G2" s="207"/>
      <c r="H2" s="207"/>
      <c r="I2" s="4" t="s">
        <v>4</v>
      </c>
      <c r="J2" s="142"/>
      <c r="K2" s="13"/>
      <c r="L2" s="13"/>
      <c r="M2" s="13"/>
      <c r="N2" s="13"/>
      <c r="O2" s="13"/>
      <c r="P2" s="2"/>
      <c r="Q2" s="13"/>
      <c r="R2" s="13"/>
      <c r="S2" s="13"/>
      <c r="T2" s="13"/>
      <c r="U2" s="13"/>
      <c r="V2" s="13"/>
      <c r="W2" s="12"/>
      <c r="X2" s="12"/>
      <c r="Y2" s="12"/>
      <c r="Z2" s="12"/>
    </row>
    <row r="3" spans="1:26" ht="20" customHeight="1">
      <c r="A3" s="142"/>
      <c r="B3" s="142"/>
      <c r="C3" s="203" t="s">
        <v>5</v>
      </c>
      <c r="D3" s="207"/>
      <c r="E3" s="207"/>
      <c r="F3" s="207"/>
      <c r="G3" s="207"/>
      <c r="H3" s="207"/>
      <c r="I3" s="4"/>
      <c r="J3" s="142"/>
      <c r="K3" s="13"/>
      <c r="L3" s="13"/>
      <c r="M3" s="13"/>
      <c r="N3" s="13"/>
      <c r="O3" s="13"/>
      <c r="P3" s="2"/>
      <c r="Q3" s="13"/>
      <c r="R3" s="13"/>
      <c r="S3" s="13"/>
      <c r="T3" s="13"/>
      <c r="U3" s="13"/>
      <c r="V3" s="13"/>
      <c r="W3" s="12"/>
      <c r="X3" s="12"/>
      <c r="Y3" s="12"/>
      <c r="Z3" s="12"/>
    </row>
    <row r="4" spans="1:26">
      <c r="A4" s="13"/>
      <c r="B4" s="13"/>
      <c r="C4" s="2" t="s">
        <v>6</v>
      </c>
      <c r="D4" s="13"/>
      <c r="E4" s="13"/>
      <c r="F4" s="13"/>
      <c r="G4" s="13"/>
      <c r="H4" s="13"/>
      <c r="I4" s="13" t="s">
        <v>7</v>
      </c>
      <c r="J4" s="13"/>
      <c r="K4" s="13"/>
      <c r="L4" s="13"/>
      <c r="M4" s="13"/>
      <c r="N4" s="13"/>
      <c r="O4" s="13"/>
      <c r="P4" s="13" t="s">
        <v>8</v>
      </c>
      <c r="Q4" s="13"/>
      <c r="R4" s="13"/>
      <c r="S4" s="13"/>
      <c r="T4" s="13"/>
      <c r="U4" s="13"/>
      <c r="V4" s="13"/>
      <c r="W4" s="12"/>
      <c r="X4" s="12"/>
      <c r="Y4" s="12"/>
      <c r="Z4" s="12"/>
    </row>
    <row r="5" spans="1:26">
      <c r="A5" s="13"/>
      <c r="B5" s="13"/>
      <c r="C5" s="2" t="s">
        <v>397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2"/>
      <c r="X5" s="12"/>
      <c r="Y5" s="12"/>
      <c r="Z5" s="12"/>
    </row>
    <row r="6" spans="1:26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2"/>
      <c r="X6" s="12"/>
      <c r="Y6" s="12"/>
      <c r="Z6" s="12"/>
    </row>
    <row r="7" spans="1:26">
      <c r="A7" s="13"/>
      <c r="B7" s="13"/>
      <c r="C7" s="2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2"/>
      <c r="X7" s="12"/>
      <c r="Y7" s="12"/>
      <c r="Z7" s="12"/>
    </row>
    <row r="8" spans="1:26">
      <c r="A8" s="164" t="s">
        <v>11</v>
      </c>
      <c r="B8" s="164" t="s">
        <v>12</v>
      </c>
      <c r="C8" s="164" t="s">
        <v>13</v>
      </c>
      <c r="D8" s="164" t="s">
        <v>14</v>
      </c>
      <c r="E8" s="164" t="s">
        <v>15</v>
      </c>
      <c r="F8" s="164" t="s">
        <v>16</v>
      </c>
      <c r="G8" s="164" t="s">
        <v>17</v>
      </c>
      <c r="H8" s="164" t="s">
        <v>18</v>
      </c>
      <c r="I8" s="164" t="s">
        <v>19</v>
      </c>
      <c r="J8" s="164"/>
      <c r="K8" s="164"/>
      <c r="L8" s="164"/>
      <c r="M8" s="164"/>
      <c r="N8" s="164"/>
      <c r="O8" s="164"/>
      <c r="P8" s="164" t="s">
        <v>20</v>
      </c>
      <c r="Q8" s="164"/>
      <c r="R8" s="165"/>
      <c r="S8" s="164" t="s">
        <v>21</v>
      </c>
      <c r="T8" s="165"/>
      <c r="U8" s="165"/>
      <c r="V8" s="164" t="s">
        <v>22</v>
      </c>
      <c r="W8" s="154"/>
      <c r="X8" s="154"/>
      <c r="Y8" s="154"/>
      <c r="Z8" s="154"/>
    </row>
    <row r="9" spans="1:26">
      <c r="A9" s="143"/>
      <c r="B9" s="95"/>
      <c r="C9" s="166"/>
      <c r="D9" s="138" t="s">
        <v>200</v>
      </c>
      <c r="E9" s="138"/>
      <c r="F9" s="144"/>
      <c r="G9" s="139"/>
      <c r="H9" s="139"/>
      <c r="I9" s="139"/>
      <c r="J9" s="139"/>
      <c r="K9" s="138"/>
      <c r="L9" s="138"/>
      <c r="M9" s="138"/>
      <c r="N9" s="138"/>
      <c r="O9" s="138"/>
      <c r="P9" s="144"/>
      <c r="Q9" s="144"/>
      <c r="R9" s="145"/>
      <c r="S9" s="144"/>
      <c r="T9" s="145"/>
      <c r="U9" s="145"/>
      <c r="V9" s="144"/>
      <c r="W9" s="12"/>
      <c r="X9" s="12"/>
      <c r="Y9" s="11"/>
      <c r="Z9" s="12"/>
    </row>
    <row r="10" spans="1:26">
      <c r="A10" s="146"/>
      <c r="B10" s="12"/>
      <c r="C10" s="147" t="s">
        <v>201</v>
      </c>
      <c r="D10" s="148" t="s">
        <v>202</v>
      </c>
      <c r="E10" s="12"/>
      <c r="F10" s="149"/>
      <c r="G10" s="11"/>
      <c r="H10" s="11"/>
      <c r="I10" s="11"/>
      <c r="J10" s="11"/>
      <c r="K10" s="12"/>
      <c r="L10" s="12"/>
      <c r="M10" s="12"/>
      <c r="N10" s="12"/>
      <c r="O10" s="12"/>
      <c r="P10" s="149"/>
      <c r="Q10" s="149"/>
      <c r="R10" s="149"/>
      <c r="S10" s="149"/>
      <c r="T10" s="149"/>
      <c r="U10" s="149"/>
      <c r="V10" s="149"/>
      <c r="W10" s="12"/>
      <c r="X10" s="12"/>
      <c r="Y10" s="11"/>
      <c r="Z10" s="12"/>
    </row>
    <row r="11" spans="1:26" ht="25" customHeight="1">
      <c r="A11" s="150">
        <v>1</v>
      </c>
      <c r="B11" s="151" t="s">
        <v>26</v>
      </c>
      <c r="C11" s="167" t="s">
        <v>203</v>
      </c>
      <c r="D11" s="151" t="s">
        <v>401</v>
      </c>
      <c r="E11" s="151" t="s">
        <v>84</v>
      </c>
      <c r="F11" s="152">
        <v>1</v>
      </c>
      <c r="G11" s="153"/>
      <c r="H11" s="153"/>
      <c r="I11" s="153"/>
      <c r="J11" s="153">
        <f>ROUND(F11*(N11),2)</f>
        <v>16918</v>
      </c>
      <c r="K11" s="11">
        <f>ROUND(F11*(O11),2)</f>
        <v>0</v>
      </c>
      <c r="L11" s="11">
        <f>ROUND(F11*(G11),2)</f>
        <v>0</v>
      </c>
      <c r="M11" s="11">
        <f>ROUND(F11*(H11),2)</f>
        <v>0</v>
      </c>
      <c r="N11" s="12">
        <v>16918</v>
      </c>
      <c r="O11" s="12"/>
      <c r="P11" s="149">
        <v>0</v>
      </c>
      <c r="Q11" s="149"/>
      <c r="R11" s="149">
        <v>0</v>
      </c>
      <c r="S11" s="149">
        <f>ROUND(F11*(P11),3)</f>
        <v>0</v>
      </c>
      <c r="T11" s="149"/>
      <c r="U11" s="149"/>
      <c r="V11" s="149">
        <f>ROUND(F11*(X11),3)</f>
        <v>0</v>
      </c>
      <c r="W11" s="12"/>
      <c r="X11" s="12">
        <v>0</v>
      </c>
      <c r="Y11" s="11"/>
      <c r="Z11" s="12">
        <v>0</v>
      </c>
    </row>
    <row r="12" spans="1:26" ht="25" customHeight="1">
      <c r="A12" s="156">
        <v>2</v>
      </c>
      <c r="B12" s="157" t="s">
        <v>205</v>
      </c>
      <c r="C12" s="169" t="s">
        <v>206</v>
      </c>
      <c r="D12" s="157" t="s">
        <v>402</v>
      </c>
      <c r="E12" s="157" t="s">
        <v>84</v>
      </c>
      <c r="F12" s="158">
        <v>1</v>
      </c>
      <c r="G12" s="159"/>
      <c r="H12" s="159"/>
      <c r="I12" s="159"/>
      <c r="J12" s="159">
        <f>ROUND(F12*(N12),2)</f>
        <v>30729</v>
      </c>
      <c r="K12" s="11">
        <f>ROUND(F12*(O12),2)</f>
        <v>0</v>
      </c>
      <c r="L12" s="11">
        <f>ROUND(F12*(G12),2)</f>
        <v>0</v>
      </c>
      <c r="M12" s="11">
        <f>ROUND(F12*(H12),2)</f>
        <v>0</v>
      </c>
      <c r="N12" s="12">
        <v>30729</v>
      </c>
      <c r="O12" s="12"/>
      <c r="P12" s="149">
        <v>0</v>
      </c>
      <c r="Q12" s="149"/>
      <c r="R12" s="149">
        <v>0</v>
      </c>
      <c r="S12" s="149">
        <f>ROUND(F12*(P12),3)</f>
        <v>0</v>
      </c>
      <c r="T12" s="149"/>
      <c r="U12" s="149"/>
      <c r="V12" s="149">
        <f>ROUND(F12*(X12),3)</f>
        <v>0</v>
      </c>
      <c r="W12" s="12"/>
      <c r="X12" s="12">
        <v>0</v>
      </c>
      <c r="Y12" s="11"/>
      <c r="Z12" s="12">
        <v>0</v>
      </c>
    </row>
    <row r="13" spans="1:26">
      <c r="A13" s="146"/>
      <c r="B13" s="12"/>
      <c r="C13" s="147" t="s">
        <v>201</v>
      </c>
      <c r="D13" s="140" t="s">
        <v>202</v>
      </c>
      <c r="E13" s="140"/>
      <c r="F13" s="145"/>
      <c r="G13" s="141"/>
      <c r="H13" s="141"/>
      <c r="I13" s="141"/>
      <c r="J13" s="141"/>
      <c r="K13" s="141"/>
      <c r="L13" s="141">
        <f>ROUND((SUM(L10:L12))/1,2)</f>
        <v>0</v>
      </c>
      <c r="M13" s="141">
        <f>ROUND((SUM(M10:M12))/1,2)</f>
        <v>0</v>
      </c>
      <c r="N13" s="140"/>
      <c r="O13" s="140"/>
      <c r="P13" s="145"/>
      <c r="Q13" s="145"/>
      <c r="R13" s="145"/>
      <c r="S13" s="145">
        <f>ROUND((SUM(S10:S12))/1,2)</f>
        <v>0</v>
      </c>
      <c r="T13" s="145"/>
      <c r="U13" s="145"/>
      <c r="V13" s="145">
        <f>ROUND((SUM(V10:V12))/1,2)</f>
        <v>0</v>
      </c>
      <c r="W13" s="12"/>
      <c r="X13" s="12"/>
      <c r="Y13" s="11"/>
      <c r="Z13" s="12"/>
    </row>
    <row r="14" spans="1:26">
      <c r="A14" s="146"/>
      <c r="B14" s="12"/>
      <c r="C14" s="168"/>
      <c r="D14" s="12"/>
      <c r="E14" s="12"/>
      <c r="F14" s="149"/>
      <c r="G14" s="11"/>
      <c r="H14" s="11"/>
      <c r="I14" s="11"/>
      <c r="J14" s="11"/>
      <c r="K14" s="11"/>
      <c r="L14" s="11"/>
      <c r="M14" s="11"/>
      <c r="N14" s="12"/>
      <c r="O14" s="12"/>
      <c r="P14" s="149"/>
      <c r="Q14" s="149"/>
      <c r="R14" s="149"/>
      <c r="S14" s="149"/>
      <c r="T14" s="149"/>
      <c r="U14" s="149"/>
      <c r="V14" s="149"/>
      <c r="W14" s="12"/>
      <c r="X14" s="12"/>
      <c r="Y14" s="11"/>
      <c r="Z14" s="12"/>
    </row>
    <row r="15" spans="1:26">
      <c r="A15" s="146"/>
      <c r="B15" s="12"/>
      <c r="C15" s="147"/>
      <c r="D15" s="140" t="s">
        <v>200</v>
      </c>
      <c r="E15" s="140"/>
      <c r="F15" s="145"/>
      <c r="G15" s="141"/>
      <c r="H15" s="141"/>
      <c r="I15" s="141"/>
      <c r="J15" s="141"/>
      <c r="K15" s="141"/>
      <c r="L15" s="141">
        <f>ROUND((SUM(L9:L14))/2,2)</f>
        <v>0</v>
      </c>
      <c r="M15" s="141">
        <f>ROUND((SUM(M9:M14))/2,2)</f>
        <v>0</v>
      </c>
      <c r="N15" s="140"/>
      <c r="O15" s="140"/>
      <c r="P15" s="145"/>
      <c r="Q15" s="145"/>
      <c r="R15" s="145"/>
      <c r="S15" s="145">
        <f>ROUND((SUM(S9:S14))/2,2)</f>
        <v>0</v>
      </c>
      <c r="T15" s="145"/>
      <c r="U15" s="145"/>
      <c r="V15" s="145">
        <f>ROUND((SUM(V9:V14))/2,2)</f>
        <v>0</v>
      </c>
      <c r="W15" s="12"/>
      <c r="X15" s="12"/>
      <c r="Y15" s="11"/>
      <c r="Z15" s="12"/>
    </row>
    <row r="16" spans="1:26">
      <c r="A16" s="146"/>
      <c r="B16" s="12"/>
      <c r="C16" s="168"/>
      <c r="D16" s="12"/>
      <c r="E16" s="12"/>
      <c r="F16" s="149"/>
      <c r="G16" s="11"/>
      <c r="H16" s="11"/>
      <c r="I16" s="11"/>
      <c r="J16" s="11"/>
      <c r="K16" s="11"/>
      <c r="L16" s="11"/>
      <c r="M16" s="11"/>
      <c r="N16" s="12"/>
      <c r="O16" s="12"/>
      <c r="P16" s="149"/>
      <c r="Q16" s="149"/>
      <c r="R16" s="149"/>
      <c r="S16" s="149"/>
      <c r="T16" s="149"/>
      <c r="U16" s="149"/>
      <c r="V16" s="149"/>
      <c r="W16" s="12"/>
      <c r="X16" s="12"/>
      <c r="Y16" s="11"/>
      <c r="Z16" s="12"/>
    </row>
    <row r="17" spans="1:26">
      <c r="A17" s="160"/>
      <c r="B17" s="161"/>
      <c r="C17" s="170"/>
      <c r="D17" s="161" t="s">
        <v>115</v>
      </c>
      <c r="E17" s="161"/>
      <c r="F17" s="162"/>
      <c r="G17" s="163"/>
      <c r="H17" s="163"/>
      <c r="I17" s="163"/>
      <c r="J17" s="163"/>
      <c r="K17" s="163">
        <f>ROUND((SUM(K9:K16))/3,2)</f>
        <v>0</v>
      </c>
      <c r="L17" s="163">
        <f>ROUND((SUM(L9:L16))/3,2)</f>
        <v>0</v>
      </c>
      <c r="M17" s="163">
        <f>ROUND((SUM(M9:M16))/3,2)</f>
        <v>0</v>
      </c>
      <c r="N17" s="161"/>
      <c r="O17" s="161"/>
      <c r="P17" s="162"/>
      <c r="Q17" s="162"/>
      <c r="R17" s="162"/>
      <c r="S17" s="162">
        <f>ROUND((SUM(S9:S16))/3,2)</f>
        <v>0</v>
      </c>
      <c r="T17" s="162"/>
      <c r="U17" s="162"/>
      <c r="V17" s="162">
        <f>ROUND((SUM(V9:V16))/3,2)</f>
        <v>0</v>
      </c>
      <c r="W17" s="12"/>
      <c r="X17" s="11"/>
      <c r="Y17" s="11">
        <f>(SUM(Y9:Y16))</f>
        <v>0</v>
      </c>
      <c r="Z17" s="12">
        <f>(SUM(Z9:Z16))</f>
        <v>0</v>
      </c>
    </row>
    <row r="18" spans="1:26">
      <c r="A18" s="146"/>
      <c r="B18" s="12"/>
      <c r="C18" s="168"/>
      <c r="D18" s="12"/>
      <c r="E18" s="12"/>
      <c r="F18" s="149"/>
      <c r="G18" s="11"/>
      <c r="H18" s="11"/>
      <c r="I18" s="11"/>
      <c r="J18" s="11"/>
      <c r="K18" s="12"/>
      <c r="L18" s="12"/>
      <c r="M18" s="12"/>
      <c r="N18" s="12"/>
      <c r="O18" s="12"/>
      <c r="P18" s="149"/>
      <c r="Q18" s="149"/>
      <c r="R18" s="149"/>
      <c r="S18" s="149"/>
      <c r="T18" s="149"/>
      <c r="U18" s="149"/>
      <c r="V18" s="149"/>
      <c r="W18" s="12"/>
      <c r="X18" s="12"/>
      <c r="Y18" s="11"/>
      <c r="Z18" s="12"/>
    </row>
    <row r="19" spans="1:26">
      <c r="G19" s="1"/>
      <c r="H19" s="1"/>
      <c r="I19" s="1"/>
    </row>
    <row r="20" spans="1:26">
      <c r="G20" s="1"/>
      <c r="H20" s="1"/>
      <c r="I20" s="1"/>
    </row>
    <row r="21" spans="1:26" hidden="1">
      <c r="G21" s="1"/>
      <c r="H21" s="1"/>
      <c r="I21" s="1"/>
    </row>
    <row r="22" spans="1:26" hidden="1">
      <c r="G22" s="1"/>
      <c r="H22" s="1"/>
      <c r="I22" s="1"/>
    </row>
    <row r="23" spans="1:26" hidden="1">
      <c r="G23" s="1"/>
      <c r="H23" s="1"/>
      <c r="I23" s="1"/>
    </row>
    <row r="24" spans="1:26" hidden="1">
      <c r="G24" s="1"/>
      <c r="H24" s="1"/>
      <c r="I24" s="1"/>
    </row>
    <row r="25" spans="1:26" hidden="1">
      <c r="G25" s="1"/>
      <c r="H25" s="1"/>
      <c r="I25" s="1"/>
    </row>
    <row r="26" spans="1:26" hidden="1">
      <c r="G26" s="1"/>
      <c r="H26" s="1"/>
      <c r="I26" s="1"/>
    </row>
    <row r="27" spans="1:26" hidden="1">
      <c r="G27" s="1"/>
      <c r="H27" s="1"/>
      <c r="I27" s="1"/>
    </row>
    <row r="28" spans="1:26" hidden="1">
      <c r="G28" s="1"/>
      <c r="H28" s="1"/>
      <c r="I28" s="1"/>
    </row>
    <row r="29" spans="1:26" hidden="1">
      <c r="G29" s="1"/>
      <c r="H29" s="1"/>
      <c r="I29" s="1"/>
    </row>
    <row r="30" spans="1:26" hidden="1">
      <c r="G30" s="1"/>
      <c r="H30" s="1"/>
      <c r="I30" s="1"/>
    </row>
    <row r="31" spans="1:26" hidden="1">
      <c r="G31" s="1"/>
      <c r="H31" s="1"/>
      <c r="I31" s="1"/>
    </row>
    <row r="32" spans="1:26" hidden="1">
      <c r="G32" s="1"/>
      <c r="H32" s="1"/>
      <c r="I32" s="1"/>
    </row>
    <row r="33" spans="7:9" hidden="1">
      <c r="G33" s="1"/>
      <c r="H33" s="1"/>
      <c r="I33" s="1"/>
    </row>
    <row r="34" spans="7:9" hidden="1">
      <c r="G34" s="1"/>
      <c r="H34" s="1"/>
      <c r="I34" s="1"/>
    </row>
    <row r="35" spans="7:9" hidden="1">
      <c r="G35" s="1"/>
      <c r="H35" s="1"/>
      <c r="I35" s="1"/>
    </row>
    <row r="36" spans="7:9" hidden="1">
      <c r="G36" s="1"/>
      <c r="H36" s="1"/>
      <c r="I36" s="1"/>
    </row>
    <row r="37" spans="7:9" hidden="1">
      <c r="G37" s="1"/>
      <c r="H37" s="1"/>
      <c r="I37" s="1"/>
    </row>
    <row r="38" spans="7:9" hidden="1">
      <c r="G38" s="1"/>
      <c r="H38" s="1"/>
      <c r="I38" s="1"/>
    </row>
    <row r="39" spans="7:9" hidden="1">
      <c r="G39" s="1"/>
      <c r="H39" s="1"/>
      <c r="I39" s="1"/>
    </row>
    <row r="40" spans="7:9" hidden="1">
      <c r="G40" s="1"/>
      <c r="H40" s="1"/>
      <c r="I40" s="1"/>
    </row>
    <row r="41" spans="7:9" hidden="1">
      <c r="G41" s="1"/>
      <c r="H41" s="1"/>
      <c r="I41" s="1"/>
    </row>
    <row r="42" spans="7:9" hidden="1">
      <c r="G42" s="1"/>
      <c r="H42" s="1"/>
      <c r="I42" s="1"/>
    </row>
    <row r="43" spans="7:9" hidden="1">
      <c r="G43" s="1"/>
      <c r="H43" s="1"/>
      <c r="I43" s="1"/>
    </row>
    <row r="44" spans="7:9" hidden="1">
      <c r="G44" s="1"/>
      <c r="H44" s="1"/>
      <c r="I44" s="1"/>
    </row>
    <row r="45" spans="7:9" hidden="1">
      <c r="G45" s="1"/>
      <c r="H45" s="1"/>
      <c r="I45" s="1"/>
    </row>
    <row r="46" spans="7:9" hidden="1">
      <c r="G46" s="1"/>
      <c r="H46" s="1"/>
      <c r="I46" s="1"/>
    </row>
    <row r="47" spans="7:9" hidden="1">
      <c r="G47" s="1"/>
      <c r="H47" s="1"/>
      <c r="I47" s="1"/>
    </row>
    <row r="48" spans="7:9" hidden="1">
      <c r="G48" s="1"/>
      <c r="H48" s="1"/>
      <c r="I48" s="1"/>
    </row>
    <row r="49" spans="7:9" hidden="1">
      <c r="G49" s="1"/>
      <c r="H49" s="1"/>
      <c r="I49" s="1"/>
    </row>
    <row r="50" spans="7:9" hidden="1">
      <c r="G50" s="1"/>
      <c r="H50" s="1"/>
      <c r="I50" s="1"/>
    </row>
    <row r="51" spans="7:9" hidden="1">
      <c r="G51" s="1"/>
      <c r="H51" s="1"/>
      <c r="I51" s="1"/>
    </row>
    <row r="52" spans="7:9" hidden="1">
      <c r="G52" s="1"/>
      <c r="H52" s="1"/>
      <c r="I52" s="1"/>
    </row>
    <row r="53" spans="7:9" hidden="1">
      <c r="G53" s="1"/>
      <c r="H53" s="1"/>
      <c r="I53" s="1"/>
    </row>
    <row r="54" spans="7:9" hidden="1">
      <c r="G54" s="1"/>
      <c r="H54" s="1"/>
      <c r="I54" s="1"/>
    </row>
    <row r="55" spans="7:9" hidden="1">
      <c r="G55" s="1"/>
      <c r="H55" s="1"/>
      <c r="I55" s="1"/>
    </row>
    <row r="56" spans="7:9" hidden="1">
      <c r="G56" s="1"/>
      <c r="H56" s="1"/>
      <c r="I56" s="1"/>
    </row>
    <row r="57" spans="7:9" hidden="1">
      <c r="G57" s="1"/>
      <c r="H57" s="1"/>
      <c r="I57" s="1"/>
    </row>
    <row r="58" spans="7:9" hidden="1">
      <c r="G58" s="1"/>
      <c r="H58" s="1"/>
      <c r="I58" s="1"/>
    </row>
    <row r="59" spans="7:9" hidden="1">
      <c r="G59" s="1"/>
      <c r="H59" s="1"/>
      <c r="I59" s="1"/>
    </row>
    <row r="60" spans="7:9" hidden="1">
      <c r="G60" s="1"/>
      <c r="H60" s="1"/>
      <c r="I60" s="1"/>
    </row>
    <row r="61" spans="7:9" hidden="1">
      <c r="G61" s="1"/>
      <c r="H61" s="1"/>
      <c r="I61" s="1"/>
    </row>
    <row r="62" spans="7:9" hidden="1">
      <c r="G62" s="1"/>
      <c r="H62" s="1"/>
      <c r="I62" s="1"/>
    </row>
    <row r="63" spans="7:9" hidden="1">
      <c r="G63" s="1"/>
      <c r="H63" s="1"/>
      <c r="I63" s="1"/>
    </row>
    <row r="64" spans="7:9" hidden="1">
      <c r="G64" s="1"/>
      <c r="H64" s="1"/>
      <c r="I64" s="1"/>
    </row>
    <row r="65" spans="7:9" hidden="1">
      <c r="G65" s="1"/>
      <c r="H65" s="1"/>
      <c r="I65" s="1"/>
    </row>
    <row r="66" spans="7:9" hidden="1">
      <c r="G66" s="1"/>
      <c r="H66" s="1"/>
      <c r="I66" s="1"/>
    </row>
    <row r="67" spans="7:9" hidden="1">
      <c r="G67" s="1"/>
      <c r="H67" s="1"/>
      <c r="I67" s="1"/>
    </row>
    <row r="68" spans="7:9" hidden="1">
      <c r="G68" s="1"/>
      <c r="H68" s="1"/>
      <c r="I68" s="1"/>
    </row>
    <row r="69" spans="7:9" hidden="1">
      <c r="G69" s="1"/>
      <c r="H69" s="1"/>
      <c r="I69" s="1"/>
    </row>
    <row r="70" spans="7:9" hidden="1">
      <c r="G70" s="1"/>
      <c r="H70" s="1"/>
      <c r="I70" s="1"/>
    </row>
    <row r="71" spans="7:9" hidden="1">
      <c r="G71" s="1"/>
      <c r="H71" s="1"/>
      <c r="I71" s="1"/>
    </row>
    <row r="72" spans="7:9" hidden="1">
      <c r="G72" s="1"/>
      <c r="H72" s="1"/>
      <c r="I72" s="1"/>
    </row>
    <row r="73" spans="7:9" hidden="1">
      <c r="G73" s="1"/>
      <c r="H73" s="1"/>
      <c r="I73" s="1"/>
    </row>
    <row r="74" spans="7:9" hidden="1">
      <c r="G74" s="1"/>
      <c r="H74" s="1"/>
      <c r="I74" s="1"/>
    </row>
    <row r="75" spans="7:9" hidden="1">
      <c r="G75" s="1"/>
      <c r="H75" s="1"/>
      <c r="I75" s="1"/>
    </row>
    <row r="76" spans="7:9" hidden="1">
      <c r="G76" s="1"/>
      <c r="H76" s="1"/>
      <c r="I76" s="1"/>
    </row>
    <row r="77" spans="7:9" hidden="1">
      <c r="G77" s="1"/>
      <c r="H77" s="1"/>
      <c r="I77" s="1"/>
    </row>
    <row r="78" spans="7:9" hidden="1">
      <c r="G78" s="1"/>
      <c r="H78" s="1"/>
      <c r="I78" s="1"/>
    </row>
    <row r="79" spans="7:9" hidden="1">
      <c r="G79" s="1"/>
      <c r="H79" s="1"/>
      <c r="I79" s="1"/>
    </row>
    <row r="80" spans="7:9" hidden="1">
      <c r="G80" s="1"/>
      <c r="H80" s="1"/>
      <c r="I80" s="1"/>
    </row>
    <row r="81" spans="7:9" hidden="1">
      <c r="G81" s="1"/>
      <c r="H81" s="1"/>
      <c r="I81" s="1"/>
    </row>
    <row r="82" spans="7:9" hidden="1">
      <c r="G82" s="1"/>
      <c r="H82" s="1"/>
      <c r="I82" s="1"/>
    </row>
    <row r="83" spans="7:9" hidden="1">
      <c r="G83" s="1"/>
      <c r="H83" s="1"/>
      <c r="I83" s="1"/>
    </row>
    <row r="84" spans="7:9" hidden="1">
      <c r="G84" s="1"/>
      <c r="H84" s="1"/>
      <c r="I84" s="1"/>
    </row>
    <row r="85" spans="7:9" hidden="1">
      <c r="G85" s="1"/>
      <c r="H85" s="1"/>
      <c r="I85" s="1"/>
    </row>
    <row r="86" spans="7:9" hidden="1">
      <c r="G86" s="1"/>
      <c r="H86" s="1"/>
      <c r="I86" s="1"/>
    </row>
    <row r="87" spans="7:9" hidden="1">
      <c r="G87" s="1"/>
      <c r="H87" s="1"/>
      <c r="I87" s="1"/>
    </row>
    <row r="88" spans="7:9" hidden="1">
      <c r="G88" s="1"/>
      <c r="H88" s="1"/>
      <c r="I88" s="1"/>
    </row>
    <row r="89" spans="7:9" hidden="1">
      <c r="G89" s="1"/>
      <c r="H89" s="1"/>
      <c r="I89" s="1"/>
    </row>
    <row r="90" spans="7:9" hidden="1">
      <c r="G90" s="1"/>
      <c r="H90" s="1"/>
      <c r="I90" s="1"/>
    </row>
    <row r="91" spans="7:9" hidden="1">
      <c r="G91" s="1"/>
      <c r="H91" s="1"/>
      <c r="I91" s="1"/>
    </row>
    <row r="92" spans="7:9" hidden="1">
      <c r="G92" s="1"/>
      <c r="H92" s="1"/>
      <c r="I92" s="1"/>
    </row>
    <row r="93" spans="7:9" hidden="1">
      <c r="G93" s="1"/>
      <c r="H93" s="1"/>
      <c r="I93" s="1"/>
    </row>
    <row r="94" spans="7:9" hidden="1">
      <c r="G94" s="1"/>
      <c r="H94" s="1"/>
      <c r="I94" s="1"/>
    </row>
    <row r="95" spans="7:9" hidden="1">
      <c r="G95" s="1"/>
      <c r="H95" s="1"/>
      <c r="I95" s="1"/>
    </row>
    <row r="96" spans="7:9" hidden="1">
      <c r="G96" s="1"/>
      <c r="H96" s="1"/>
      <c r="I96" s="1"/>
    </row>
    <row r="97" spans="7:9" hidden="1">
      <c r="G97" s="1"/>
      <c r="H97" s="1"/>
      <c r="I97" s="1"/>
    </row>
    <row r="98" spans="7:9" hidden="1">
      <c r="G98" s="1"/>
      <c r="H98" s="1"/>
      <c r="I98" s="1"/>
    </row>
    <row r="99" spans="7:9" hidden="1">
      <c r="G99" s="1"/>
      <c r="H99" s="1"/>
      <c r="I99" s="1"/>
    </row>
    <row r="100" spans="7:9" hidden="1">
      <c r="G100" s="1"/>
      <c r="H100" s="1"/>
      <c r="I100" s="1"/>
    </row>
    <row r="101" spans="7:9" hidden="1">
      <c r="G101" s="1"/>
      <c r="H101" s="1"/>
      <c r="I101" s="1"/>
    </row>
    <row r="102" spans="7:9" hidden="1">
      <c r="G102" s="1"/>
      <c r="H102" s="1"/>
      <c r="I102" s="1"/>
    </row>
    <row r="103" spans="7:9" hidden="1">
      <c r="G103" s="1"/>
      <c r="H103" s="1"/>
      <c r="I103" s="1"/>
    </row>
    <row r="104" spans="7:9" hidden="1">
      <c r="G104" s="1"/>
      <c r="H104" s="1"/>
      <c r="I104" s="1"/>
    </row>
    <row r="105" spans="7:9" hidden="1">
      <c r="G105" s="1"/>
      <c r="H105" s="1"/>
      <c r="I105" s="1"/>
    </row>
    <row r="106" spans="7:9" hidden="1">
      <c r="G106" s="1"/>
      <c r="H106" s="1"/>
      <c r="I106" s="1"/>
    </row>
    <row r="107" spans="7:9" hidden="1">
      <c r="G107" s="1"/>
      <c r="H107" s="1"/>
      <c r="I107" s="1"/>
    </row>
    <row r="108" spans="7:9" hidden="1">
      <c r="G108" s="1"/>
      <c r="H108" s="1"/>
      <c r="I108" s="1"/>
    </row>
    <row r="109" spans="7:9" hidden="1">
      <c r="G109" s="1"/>
      <c r="H109" s="1"/>
      <c r="I109" s="1"/>
    </row>
    <row r="110" spans="7:9" hidden="1">
      <c r="G110" s="1"/>
      <c r="H110" s="1"/>
      <c r="I110" s="1"/>
    </row>
    <row r="111" spans="7:9" hidden="1">
      <c r="G111" s="1"/>
      <c r="H111" s="1"/>
      <c r="I111" s="1"/>
    </row>
    <row r="112" spans="7:9" hidden="1">
      <c r="G112" s="1"/>
      <c r="H112" s="1"/>
      <c r="I112" s="1"/>
    </row>
    <row r="113" spans="7:9" hidden="1">
      <c r="G113" s="1"/>
      <c r="H113" s="1"/>
      <c r="I113" s="1"/>
    </row>
    <row r="114" spans="7:9" hidden="1">
      <c r="G114" s="1"/>
      <c r="H114" s="1"/>
      <c r="I114" s="1"/>
    </row>
    <row r="115" spans="7:9" hidden="1">
      <c r="G115" s="1"/>
      <c r="H115" s="1"/>
      <c r="I115" s="1"/>
    </row>
    <row r="116" spans="7:9" hidden="1">
      <c r="G116" s="1"/>
      <c r="H116" s="1"/>
      <c r="I116" s="1"/>
    </row>
    <row r="117" spans="7:9" hidden="1">
      <c r="G117" s="1"/>
      <c r="H117" s="1"/>
      <c r="I117" s="1"/>
    </row>
    <row r="118" spans="7:9" hidden="1">
      <c r="G118" s="1"/>
      <c r="H118" s="1"/>
      <c r="I118" s="1"/>
    </row>
    <row r="119" spans="7:9" hidden="1">
      <c r="G119" s="1"/>
      <c r="H119" s="1"/>
      <c r="I119" s="1"/>
    </row>
    <row r="120" spans="7:9" hidden="1">
      <c r="G120" s="1"/>
      <c r="H120" s="1"/>
      <c r="I120" s="1"/>
    </row>
    <row r="121" spans="7:9" hidden="1">
      <c r="G121" s="1"/>
      <c r="H121" s="1"/>
      <c r="I121" s="1"/>
    </row>
    <row r="122" spans="7:9" hidden="1">
      <c r="G122" s="1"/>
      <c r="H122" s="1"/>
      <c r="I122" s="1"/>
    </row>
    <row r="123" spans="7:9" hidden="1">
      <c r="G123" s="1"/>
      <c r="H123" s="1"/>
      <c r="I123" s="1"/>
    </row>
    <row r="124" spans="7:9" hidden="1">
      <c r="G124" s="1"/>
      <c r="H124" s="1"/>
      <c r="I124" s="1"/>
    </row>
    <row r="125" spans="7:9" hidden="1">
      <c r="G125" s="1"/>
      <c r="H125" s="1"/>
      <c r="I125" s="1"/>
    </row>
    <row r="126" spans="7:9" hidden="1">
      <c r="G126" s="1"/>
      <c r="H126" s="1"/>
      <c r="I126" s="1"/>
    </row>
    <row r="127" spans="7:9" hidden="1">
      <c r="G127" s="1"/>
      <c r="H127" s="1"/>
      <c r="I127" s="1"/>
    </row>
    <row r="128" spans="7:9" hidden="1">
      <c r="G128" s="1"/>
      <c r="H128" s="1"/>
      <c r="I128" s="1"/>
    </row>
    <row r="129" spans="7:9" hidden="1">
      <c r="G129" s="1"/>
      <c r="H129" s="1"/>
      <c r="I129" s="1"/>
    </row>
    <row r="130" spans="7:9" hidden="1">
      <c r="G130" s="1"/>
      <c r="H130" s="1"/>
      <c r="I130" s="1"/>
    </row>
    <row r="131" spans="7:9" hidden="1">
      <c r="G131" s="1"/>
      <c r="H131" s="1"/>
      <c r="I131" s="1"/>
    </row>
    <row r="132" spans="7:9" hidden="1">
      <c r="G132" s="1"/>
      <c r="H132" s="1"/>
      <c r="I132" s="1"/>
    </row>
    <row r="133" spans="7:9" hidden="1">
      <c r="G133" s="1"/>
      <c r="H133" s="1"/>
      <c r="I133" s="1"/>
    </row>
    <row r="134" spans="7:9" hidden="1">
      <c r="G134" s="1"/>
      <c r="H134" s="1"/>
      <c r="I134" s="1"/>
    </row>
    <row r="135" spans="7:9" hidden="1">
      <c r="G135" s="1"/>
      <c r="H135" s="1"/>
      <c r="I135" s="1"/>
    </row>
    <row r="136" spans="7:9" hidden="1">
      <c r="G136" s="1"/>
      <c r="H136" s="1"/>
      <c r="I136" s="1"/>
    </row>
    <row r="137" spans="7:9" hidden="1">
      <c r="G137" s="1"/>
      <c r="H137" s="1"/>
      <c r="I137" s="1"/>
    </row>
    <row r="138" spans="7:9" hidden="1">
      <c r="G138" s="1"/>
      <c r="H138" s="1"/>
      <c r="I138" s="1"/>
    </row>
    <row r="139" spans="7:9" hidden="1">
      <c r="G139" s="1"/>
      <c r="H139" s="1"/>
      <c r="I139" s="1"/>
    </row>
    <row r="140" spans="7:9" hidden="1">
      <c r="G140" s="1"/>
      <c r="H140" s="1"/>
      <c r="I140" s="1"/>
    </row>
    <row r="141" spans="7:9" hidden="1">
      <c r="G141" s="1"/>
      <c r="H141" s="1"/>
      <c r="I141" s="1"/>
    </row>
    <row r="142" spans="7:9" hidden="1">
      <c r="G142" s="1"/>
      <c r="H142" s="1"/>
      <c r="I142" s="1"/>
    </row>
    <row r="143" spans="7:9" hidden="1">
      <c r="G143" s="1"/>
      <c r="H143" s="1"/>
      <c r="I143" s="1"/>
    </row>
    <row r="144" spans="7:9" hidden="1">
      <c r="G144" s="1"/>
      <c r="H144" s="1"/>
      <c r="I144" s="1"/>
    </row>
    <row r="145" spans="7:9" hidden="1">
      <c r="G145" s="1"/>
      <c r="H145" s="1"/>
      <c r="I145" s="1"/>
    </row>
    <row r="146" spans="7:9" hidden="1">
      <c r="G146" s="1"/>
      <c r="H146" s="1"/>
      <c r="I146" s="1"/>
    </row>
    <row r="147" spans="7:9" hidden="1">
      <c r="G147" s="1"/>
      <c r="H147" s="1"/>
      <c r="I147" s="1"/>
    </row>
    <row r="148" spans="7:9" hidden="1">
      <c r="G148" s="1"/>
      <c r="H148" s="1"/>
      <c r="I148" s="1"/>
    </row>
    <row r="149" spans="7:9" hidden="1">
      <c r="G149" s="1"/>
      <c r="H149" s="1"/>
      <c r="I149" s="1"/>
    </row>
    <row r="150" spans="7:9" hidden="1">
      <c r="G150" s="1"/>
      <c r="H150" s="1"/>
      <c r="I150" s="1"/>
    </row>
    <row r="151" spans="7:9" hidden="1">
      <c r="G151" s="1"/>
      <c r="H151" s="1"/>
      <c r="I151" s="1"/>
    </row>
    <row r="152" spans="7:9" hidden="1">
      <c r="G152" s="1"/>
      <c r="H152" s="1"/>
      <c r="I152" s="1"/>
    </row>
    <row r="153" spans="7:9" hidden="1">
      <c r="G153" s="1"/>
      <c r="H153" s="1"/>
      <c r="I153" s="1"/>
    </row>
    <row r="154" spans="7:9" hidden="1">
      <c r="G154" s="1"/>
      <c r="H154" s="1"/>
      <c r="I154" s="1"/>
    </row>
    <row r="155" spans="7:9" hidden="1">
      <c r="G155" s="1"/>
      <c r="H155" s="1"/>
      <c r="I155" s="1"/>
    </row>
    <row r="156" spans="7:9" hidden="1">
      <c r="G156" s="1"/>
      <c r="H156" s="1"/>
      <c r="I156" s="1"/>
    </row>
    <row r="157" spans="7:9" hidden="1">
      <c r="G157" s="1"/>
      <c r="H157" s="1"/>
      <c r="I157" s="1"/>
    </row>
    <row r="158" spans="7:9" hidden="1">
      <c r="G158" s="1"/>
      <c r="H158" s="1"/>
      <c r="I158" s="1"/>
    </row>
    <row r="159" spans="7:9" hidden="1">
      <c r="G159" s="1"/>
      <c r="H159" s="1"/>
      <c r="I159" s="1"/>
    </row>
    <row r="160" spans="7:9" hidden="1">
      <c r="G160" s="1"/>
      <c r="H160" s="1"/>
      <c r="I160" s="1"/>
    </row>
    <row r="161" spans="7:9" hidden="1">
      <c r="G161" s="1"/>
      <c r="H161" s="1"/>
      <c r="I161" s="1"/>
    </row>
    <row r="162" spans="7:9" hidden="1">
      <c r="G162" s="1"/>
      <c r="H162" s="1"/>
      <c r="I162" s="1"/>
    </row>
    <row r="163" spans="7:9" hidden="1">
      <c r="G163" s="1"/>
      <c r="H163" s="1"/>
      <c r="I163" s="1"/>
    </row>
    <row r="164" spans="7:9" hidden="1">
      <c r="G164" s="1"/>
      <c r="H164" s="1"/>
      <c r="I164" s="1"/>
    </row>
    <row r="165" spans="7:9" hidden="1">
      <c r="G165" s="1"/>
      <c r="H165" s="1"/>
      <c r="I165" s="1"/>
    </row>
    <row r="166" spans="7:9" hidden="1">
      <c r="G166" s="1"/>
      <c r="H166" s="1"/>
      <c r="I166" s="1"/>
    </row>
    <row r="167" spans="7:9" hidden="1">
      <c r="G167" s="1"/>
      <c r="H167" s="1"/>
      <c r="I167" s="1"/>
    </row>
    <row r="168" spans="7:9" hidden="1">
      <c r="G168" s="1"/>
      <c r="H168" s="1"/>
      <c r="I168" s="1"/>
    </row>
    <row r="169" spans="7:9" hidden="1">
      <c r="G169" s="1"/>
      <c r="H169" s="1"/>
      <c r="I169" s="1"/>
    </row>
    <row r="170" spans="7:9" hidden="1">
      <c r="G170" s="1"/>
      <c r="H170" s="1"/>
      <c r="I170" s="1"/>
    </row>
    <row r="171" spans="7:9" hidden="1">
      <c r="G171" s="1"/>
      <c r="H171" s="1"/>
      <c r="I171" s="1"/>
    </row>
    <row r="172" spans="7:9" hidden="1">
      <c r="G172" s="1"/>
      <c r="H172" s="1"/>
      <c r="I172" s="1"/>
    </row>
    <row r="173" spans="7:9" hidden="1">
      <c r="G173" s="1"/>
      <c r="H173" s="1"/>
      <c r="I173" s="1"/>
    </row>
    <row r="174" spans="7:9" hidden="1">
      <c r="G174" s="1"/>
      <c r="H174" s="1"/>
      <c r="I174" s="1"/>
    </row>
    <row r="175" spans="7:9" hidden="1">
      <c r="G175" s="1"/>
      <c r="H175" s="1"/>
      <c r="I175" s="1"/>
    </row>
    <row r="176" spans="7:9" hidden="1">
      <c r="G176" s="1"/>
      <c r="H176" s="1"/>
      <c r="I176" s="1"/>
    </row>
    <row r="177" spans="7:9" hidden="1">
      <c r="G177" s="1"/>
      <c r="H177" s="1"/>
      <c r="I177" s="1"/>
    </row>
    <row r="178" spans="7:9" hidden="1">
      <c r="G178" s="1"/>
      <c r="H178" s="1"/>
      <c r="I178" s="1"/>
    </row>
    <row r="179" spans="7:9" hidden="1">
      <c r="G179" s="1"/>
      <c r="H179" s="1"/>
      <c r="I179" s="1"/>
    </row>
    <row r="180" spans="7:9" hidden="1">
      <c r="G180" s="1"/>
      <c r="H180" s="1"/>
      <c r="I180" s="1"/>
    </row>
    <row r="181" spans="7:9" hidden="1">
      <c r="G181" s="1"/>
      <c r="H181" s="1"/>
      <c r="I181" s="1"/>
    </row>
    <row r="182" spans="7:9" hidden="1">
      <c r="G182" s="1"/>
      <c r="H182" s="1"/>
      <c r="I182" s="1"/>
    </row>
    <row r="183" spans="7:9" hidden="1">
      <c r="G183" s="1"/>
      <c r="H183" s="1"/>
      <c r="I183" s="1"/>
    </row>
    <row r="184" spans="7:9" hidden="1">
      <c r="G184" s="1"/>
      <c r="H184" s="1"/>
      <c r="I184" s="1"/>
    </row>
    <row r="185" spans="7:9" hidden="1">
      <c r="G185" s="1"/>
      <c r="H185" s="1"/>
      <c r="I185" s="1"/>
    </row>
    <row r="186" spans="7:9" hidden="1">
      <c r="G186" s="1"/>
      <c r="H186" s="1"/>
      <c r="I186" s="1"/>
    </row>
    <row r="187" spans="7:9" hidden="1">
      <c r="G187" s="1"/>
      <c r="H187" s="1"/>
      <c r="I187" s="1"/>
    </row>
    <row r="188" spans="7:9" hidden="1">
      <c r="G188" s="1"/>
      <c r="H188" s="1"/>
      <c r="I188" s="1"/>
    </row>
    <row r="189" spans="7:9" hidden="1">
      <c r="G189" s="1"/>
      <c r="H189" s="1"/>
      <c r="I189" s="1"/>
    </row>
    <row r="190" spans="7:9" hidden="1">
      <c r="G190" s="1"/>
      <c r="H190" s="1"/>
      <c r="I190" s="1"/>
    </row>
    <row r="191" spans="7:9" hidden="1">
      <c r="G191" s="1"/>
      <c r="H191" s="1"/>
      <c r="I191" s="1"/>
    </row>
    <row r="192" spans="7:9" hidden="1">
      <c r="G192" s="1"/>
      <c r="H192" s="1"/>
      <c r="I192" s="1"/>
    </row>
    <row r="193" spans="7:9" hidden="1">
      <c r="G193" s="1"/>
      <c r="H193" s="1"/>
      <c r="I193" s="1"/>
    </row>
    <row r="194" spans="7:9" hidden="1">
      <c r="G194" s="1"/>
      <c r="H194" s="1"/>
      <c r="I194" s="1"/>
    </row>
    <row r="195" spans="7:9" hidden="1">
      <c r="G195" s="1"/>
      <c r="H195" s="1"/>
      <c r="I195" s="1"/>
    </row>
    <row r="196" spans="7:9" hidden="1">
      <c r="G196" s="1"/>
      <c r="H196" s="1"/>
      <c r="I196" s="1"/>
    </row>
    <row r="197" spans="7:9" hidden="1">
      <c r="G197" s="1"/>
      <c r="H197" s="1"/>
      <c r="I197" s="1"/>
    </row>
    <row r="198" spans="7:9" hidden="1">
      <c r="G198" s="1"/>
      <c r="H198" s="1"/>
      <c r="I198" s="1"/>
    </row>
    <row r="199" spans="7:9" hidden="1">
      <c r="G199" s="1"/>
      <c r="H199" s="1"/>
      <c r="I199" s="1"/>
    </row>
    <row r="200" spans="7:9" hidden="1">
      <c r="G200" s="1"/>
      <c r="H200" s="1"/>
      <c r="I200" s="1"/>
    </row>
    <row r="201" spans="7:9" hidden="1">
      <c r="G201" s="1"/>
      <c r="H201" s="1"/>
      <c r="I201" s="1"/>
    </row>
    <row r="202" spans="7:9" hidden="1">
      <c r="G202" s="1"/>
      <c r="H202" s="1"/>
      <c r="I202" s="1"/>
    </row>
    <row r="203" spans="7:9" hidden="1">
      <c r="G203" s="1"/>
      <c r="H203" s="1"/>
      <c r="I203" s="1"/>
    </row>
    <row r="204" spans="7:9" hidden="1">
      <c r="G204" s="1"/>
      <c r="H204" s="1"/>
      <c r="I204" s="1"/>
    </row>
    <row r="205" spans="7:9" hidden="1">
      <c r="G205" s="1"/>
      <c r="H205" s="1"/>
      <c r="I205" s="1"/>
    </row>
    <row r="206" spans="7:9" hidden="1">
      <c r="G206" s="1"/>
      <c r="H206" s="1"/>
      <c r="I206" s="1"/>
    </row>
    <row r="207" spans="7:9" hidden="1">
      <c r="G207" s="1"/>
      <c r="H207" s="1"/>
      <c r="I207" s="1"/>
    </row>
    <row r="208" spans="7:9" hidden="1">
      <c r="G208" s="1"/>
      <c r="H208" s="1"/>
      <c r="I208" s="1"/>
    </row>
    <row r="209" spans="7:9" hidden="1">
      <c r="G209" s="1"/>
      <c r="H209" s="1"/>
      <c r="I209" s="1"/>
    </row>
    <row r="210" spans="7:9" hidden="1">
      <c r="G210" s="1"/>
      <c r="H210" s="1"/>
      <c r="I210" s="1"/>
    </row>
    <row r="211" spans="7:9" hidden="1">
      <c r="G211" s="1"/>
      <c r="H211" s="1"/>
      <c r="I211" s="1"/>
    </row>
    <row r="212" spans="7:9" hidden="1">
      <c r="G212" s="1"/>
      <c r="H212" s="1"/>
      <c r="I212" s="1"/>
    </row>
    <row r="213" spans="7:9" hidden="1">
      <c r="G213" s="1"/>
      <c r="H213" s="1"/>
      <c r="I213" s="1"/>
    </row>
    <row r="214" spans="7:9" hidden="1">
      <c r="G214" s="1"/>
      <c r="H214" s="1"/>
      <c r="I214" s="1"/>
    </row>
    <row r="215" spans="7:9" hidden="1">
      <c r="G215" s="1"/>
      <c r="H215" s="1"/>
      <c r="I215" s="1"/>
    </row>
    <row r="216" spans="7:9" hidden="1">
      <c r="G216" s="1"/>
      <c r="H216" s="1"/>
      <c r="I216" s="1"/>
    </row>
    <row r="217" spans="7:9" hidden="1">
      <c r="G217" s="1"/>
      <c r="H217" s="1"/>
      <c r="I217" s="1"/>
    </row>
    <row r="218" spans="7:9" hidden="1">
      <c r="G218" s="1"/>
      <c r="H218" s="1"/>
      <c r="I218" s="1"/>
    </row>
    <row r="219" spans="7:9" hidden="1">
      <c r="G219" s="1"/>
      <c r="H219" s="1"/>
      <c r="I219" s="1"/>
    </row>
    <row r="220" spans="7:9" hidden="1">
      <c r="G220" s="1"/>
      <c r="H220" s="1"/>
      <c r="I220" s="1"/>
    </row>
    <row r="221" spans="7:9" hidden="1">
      <c r="G221" s="1"/>
      <c r="H221" s="1"/>
      <c r="I221" s="1"/>
    </row>
    <row r="222" spans="7:9" hidden="1">
      <c r="G222" s="1"/>
      <c r="H222" s="1"/>
      <c r="I222" s="1"/>
    </row>
    <row r="223" spans="7:9" hidden="1">
      <c r="G223" s="1"/>
      <c r="H223" s="1"/>
      <c r="I223" s="1"/>
    </row>
    <row r="224" spans="7:9" hidden="1">
      <c r="G224" s="1"/>
      <c r="H224" s="1"/>
      <c r="I224" s="1"/>
    </row>
    <row r="225" spans="7:9" hidden="1">
      <c r="G225" s="1"/>
      <c r="H225" s="1"/>
      <c r="I225" s="1"/>
    </row>
    <row r="226" spans="7:9" hidden="1">
      <c r="G226" s="1"/>
      <c r="H226" s="1"/>
      <c r="I226" s="1"/>
    </row>
    <row r="227" spans="7:9" hidden="1">
      <c r="G227" s="1"/>
      <c r="H227" s="1"/>
      <c r="I227" s="1"/>
    </row>
    <row r="228" spans="7:9" hidden="1">
      <c r="G228" s="1"/>
      <c r="H228" s="1"/>
      <c r="I228" s="1"/>
    </row>
    <row r="229" spans="7:9" hidden="1">
      <c r="G229" s="1"/>
      <c r="H229" s="1"/>
      <c r="I229" s="1"/>
    </row>
    <row r="230" spans="7:9" hidden="1">
      <c r="G230" s="1"/>
      <c r="H230" s="1"/>
      <c r="I230" s="1"/>
    </row>
    <row r="231" spans="7:9" hidden="1">
      <c r="G231" s="1"/>
      <c r="H231" s="1"/>
      <c r="I231" s="1"/>
    </row>
    <row r="232" spans="7:9" hidden="1">
      <c r="G232" s="1"/>
      <c r="H232" s="1"/>
      <c r="I232" s="1"/>
    </row>
    <row r="233" spans="7:9" hidden="1">
      <c r="G233" s="1"/>
      <c r="H233" s="1"/>
      <c r="I233" s="1"/>
    </row>
    <row r="234" spans="7:9" hidden="1">
      <c r="G234" s="1"/>
      <c r="H234" s="1"/>
      <c r="I234" s="1"/>
    </row>
    <row r="235" spans="7:9" hidden="1">
      <c r="G235" s="1"/>
      <c r="H235" s="1"/>
      <c r="I235" s="1"/>
    </row>
    <row r="236" spans="7:9" hidden="1">
      <c r="G236" s="1"/>
      <c r="H236" s="1"/>
      <c r="I236" s="1"/>
    </row>
    <row r="237" spans="7:9" hidden="1">
      <c r="G237" s="1"/>
      <c r="H237" s="1"/>
      <c r="I237" s="1"/>
    </row>
    <row r="238" spans="7:9" hidden="1">
      <c r="G238" s="1"/>
      <c r="H238" s="1"/>
      <c r="I238" s="1"/>
    </row>
    <row r="239" spans="7:9" hidden="1">
      <c r="G239" s="1"/>
      <c r="H239" s="1"/>
      <c r="I239" s="1"/>
    </row>
    <row r="240" spans="7:9" hidden="1">
      <c r="G240" s="1"/>
      <c r="H240" s="1"/>
      <c r="I240" s="1"/>
    </row>
    <row r="241" spans="7:9" hidden="1">
      <c r="G241" s="1"/>
      <c r="H241" s="1"/>
      <c r="I241" s="1"/>
    </row>
    <row r="242" spans="7:9" hidden="1">
      <c r="G242" s="1"/>
      <c r="H242" s="1"/>
      <c r="I242" s="1"/>
    </row>
    <row r="243" spans="7:9" hidden="1">
      <c r="G243" s="1"/>
      <c r="H243" s="1"/>
      <c r="I243" s="1"/>
    </row>
    <row r="244" spans="7:9" hidden="1">
      <c r="G244" s="1"/>
      <c r="H244" s="1"/>
      <c r="I244" s="1"/>
    </row>
    <row r="245" spans="7:9" hidden="1">
      <c r="G245" s="1"/>
      <c r="H245" s="1"/>
      <c r="I245" s="1"/>
    </row>
    <row r="246" spans="7:9" hidden="1">
      <c r="G246" s="1"/>
      <c r="H246" s="1"/>
      <c r="I246" s="1"/>
    </row>
    <row r="247" spans="7:9" hidden="1">
      <c r="G247" s="1"/>
      <c r="H247" s="1"/>
      <c r="I247" s="1"/>
    </row>
    <row r="248" spans="7:9" hidden="1">
      <c r="G248" s="1"/>
      <c r="H248" s="1"/>
      <c r="I248" s="1"/>
    </row>
    <row r="249" spans="7:9" hidden="1">
      <c r="G249" s="1"/>
      <c r="H249" s="1"/>
      <c r="I249" s="1"/>
    </row>
    <row r="250" spans="7:9" hidden="1">
      <c r="G250" s="1"/>
      <c r="H250" s="1"/>
      <c r="I250" s="1"/>
    </row>
    <row r="251" spans="7:9" hidden="1">
      <c r="G251" s="1"/>
      <c r="H251" s="1"/>
      <c r="I251" s="1"/>
    </row>
    <row r="252" spans="7:9" hidden="1">
      <c r="G252" s="1"/>
      <c r="H252" s="1"/>
      <c r="I252" s="1"/>
    </row>
    <row r="253" spans="7:9" hidden="1">
      <c r="G253" s="1"/>
      <c r="H253" s="1"/>
      <c r="I253" s="1"/>
    </row>
    <row r="254" spans="7:9" hidden="1">
      <c r="G254" s="1"/>
      <c r="H254" s="1"/>
      <c r="I254" s="1"/>
    </row>
    <row r="255" spans="7:9" hidden="1">
      <c r="G255" s="1"/>
      <c r="H255" s="1"/>
      <c r="I255" s="1"/>
    </row>
    <row r="256" spans="7:9" hidden="1">
      <c r="G256" s="1"/>
      <c r="H256" s="1"/>
      <c r="I256" s="1"/>
    </row>
    <row r="257" spans="7:9" hidden="1">
      <c r="G257" s="1"/>
      <c r="H257" s="1"/>
      <c r="I257" s="1"/>
    </row>
    <row r="258" spans="7:9" hidden="1">
      <c r="G258" s="1"/>
      <c r="H258" s="1"/>
      <c r="I258" s="1"/>
    </row>
    <row r="259" spans="7:9" hidden="1">
      <c r="G259" s="1"/>
      <c r="H259" s="1"/>
      <c r="I259" s="1"/>
    </row>
    <row r="260" spans="7:9" hidden="1">
      <c r="G260" s="1"/>
      <c r="H260" s="1"/>
      <c r="I260" s="1"/>
    </row>
    <row r="261" spans="7:9" hidden="1">
      <c r="G261" s="1"/>
      <c r="H261" s="1"/>
      <c r="I261" s="1"/>
    </row>
    <row r="262" spans="7:9" hidden="1">
      <c r="G262" s="1"/>
      <c r="H262" s="1"/>
      <c r="I262" s="1"/>
    </row>
    <row r="263" spans="7:9" hidden="1">
      <c r="G263" s="1"/>
      <c r="H263" s="1"/>
      <c r="I263" s="1"/>
    </row>
    <row r="264" spans="7:9" hidden="1">
      <c r="G264" s="1"/>
      <c r="H264" s="1"/>
      <c r="I264" s="1"/>
    </row>
    <row r="265" spans="7:9" hidden="1">
      <c r="G265" s="1"/>
      <c r="H265" s="1"/>
      <c r="I265" s="1"/>
    </row>
    <row r="266" spans="7:9" hidden="1">
      <c r="G266" s="1"/>
      <c r="H266" s="1"/>
      <c r="I266" s="1"/>
    </row>
    <row r="267" spans="7:9" hidden="1">
      <c r="G267" s="1"/>
      <c r="H267" s="1"/>
      <c r="I267" s="1"/>
    </row>
    <row r="268" spans="7:9" hidden="1">
      <c r="G268" s="1"/>
      <c r="H268" s="1"/>
      <c r="I268" s="1"/>
    </row>
    <row r="269" spans="7:9" hidden="1">
      <c r="G269" s="1"/>
      <c r="H269" s="1"/>
      <c r="I269" s="1"/>
    </row>
    <row r="270" spans="7:9" hidden="1">
      <c r="G270" s="1"/>
      <c r="H270" s="1"/>
      <c r="I270" s="1"/>
    </row>
    <row r="271" spans="7:9" hidden="1">
      <c r="G271" s="1"/>
      <c r="H271" s="1"/>
      <c r="I271" s="1"/>
    </row>
    <row r="272" spans="7:9" hidden="1">
      <c r="G272" s="1"/>
      <c r="H272" s="1"/>
      <c r="I272" s="1"/>
    </row>
    <row r="273" spans="7:9" hidden="1">
      <c r="G273" s="1"/>
      <c r="H273" s="1"/>
      <c r="I273" s="1"/>
    </row>
    <row r="274" spans="7:9" hidden="1">
      <c r="G274" s="1"/>
      <c r="H274" s="1"/>
      <c r="I274" s="1"/>
    </row>
    <row r="275" spans="7:9" hidden="1">
      <c r="G275" s="1"/>
      <c r="H275" s="1"/>
      <c r="I275" s="1"/>
    </row>
    <row r="276" spans="7:9" hidden="1">
      <c r="G276" s="1"/>
      <c r="H276" s="1"/>
      <c r="I276" s="1"/>
    </row>
    <row r="277" spans="7:9" hidden="1">
      <c r="G277" s="1"/>
      <c r="H277" s="1"/>
      <c r="I277" s="1"/>
    </row>
    <row r="278" spans="7:9" hidden="1">
      <c r="G278" s="1"/>
      <c r="H278" s="1"/>
      <c r="I278" s="1"/>
    </row>
    <row r="279" spans="7:9" hidden="1">
      <c r="G279" s="1"/>
      <c r="H279" s="1"/>
      <c r="I279" s="1"/>
    </row>
    <row r="280" spans="7:9" hidden="1">
      <c r="G280" s="1"/>
      <c r="H280" s="1"/>
      <c r="I280" s="1"/>
    </row>
    <row r="281" spans="7:9" hidden="1">
      <c r="G281" s="1"/>
      <c r="H281" s="1"/>
      <c r="I281" s="1"/>
    </row>
    <row r="282" spans="7:9" hidden="1">
      <c r="G282" s="1"/>
      <c r="H282" s="1"/>
      <c r="I282" s="1"/>
    </row>
    <row r="283" spans="7:9" hidden="1">
      <c r="G283" s="1"/>
      <c r="H283" s="1"/>
      <c r="I283" s="1"/>
    </row>
    <row r="284" spans="7:9" hidden="1">
      <c r="G284" s="1"/>
      <c r="H284" s="1"/>
      <c r="I284" s="1"/>
    </row>
    <row r="285" spans="7:9" hidden="1">
      <c r="G285" s="1"/>
      <c r="H285" s="1"/>
      <c r="I285" s="1"/>
    </row>
    <row r="286" spans="7:9" hidden="1">
      <c r="G286" s="1"/>
      <c r="H286" s="1"/>
      <c r="I286" s="1"/>
    </row>
    <row r="287" spans="7:9" hidden="1">
      <c r="G287" s="1"/>
      <c r="H287" s="1"/>
      <c r="I287" s="1"/>
    </row>
    <row r="288" spans="7:9" hidden="1">
      <c r="G288" s="1"/>
      <c r="H288" s="1"/>
      <c r="I288" s="1"/>
    </row>
    <row r="289" spans="7:9" hidden="1">
      <c r="G289" s="1"/>
      <c r="H289" s="1"/>
      <c r="I289" s="1"/>
    </row>
    <row r="290" spans="7:9" hidden="1">
      <c r="G290" s="1"/>
      <c r="H290" s="1"/>
      <c r="I290" s="1"/>
    </row>
    <row r="291" spans="7:9" hidden="1">
      <c r="G291" s="1"/>
      <c r="H291" s="1"/>
      <c r="I291" s="1"/>
    </row>
    <row r="292" spans="7:9" hidden="1">
      <c r="G292" s="1"/>
      <c r="H292" s="1"/>
      <c r="I292" s="1"/>
    </row>
    <row r="293" spans="7:9" hidden="1">
      <c r="G293" s="1"/>
      <c r="H293" s="1"/>
      <c r="I293" s="1"/>
    </row>
    <row r="294" spans="7:9" hidden="1">
      <c r="G294" s="1"/>
      <c r="H294" s="1"/>
      <c r="I294" s="1"/>
    </row>
    <row r="295" spans="7:9" hidden="1">
      <c r="G295" s="1"/>
      <c r="H295" s="1"/>
      <c r="I295" s="1"/>
    </row>
    <row r="296" spans="7:9" hidden="1">
      <c r="G296" s="1"/>
      <c r="H296" s="1"/>
      <c r="I296" s="1"/>
    </row>
    <row r="297" spans="7:9" hidden="1">
      <c r="G297" s="1"/>
      <c r="H297" s="1"/>
      <c r="I297" s="1"/>
    </row>
    <row r="298" spans="7:9" hidden="1">
      <c r="G298" s="1"/>
      <c r="H298" s="1"/>
      <c r="I298" s="1"/>
    </row>
    <row r="299" spans="7:9" hidden="1">
      <c r="G299" s="1"/>
      <c r="H299" s="1"/>
      <c r="I299" s="1"/>
    </row>
    <row r="300" spans="7:9" hidden="1">
      <c r="G300" s="1"/>
      <c r="H300" s="1"/>
      <c r="I300" s="1"/>
    </row>
    <row r="301" spans="7:9" hidden="1">
      <c r="G301" s="1"/>
      <c r="H301" s="1"/>
      <c r="I301" s="1"/>
    </row>
    <row r="302" spans="7:9" hidden="1">
      <c r="G302" s="1"/>
      <c r="H302" s="1"/>
      <c r="I302" s="1"/>
    </row>
    <row r="303" spans="7:9" hidden="1">
      <c r="G303" s="1"/>
      <c r="H303" s="1"/>
      <c r="I303" s="1"/>
    </row>
    <row r="304" spans="7:9" hidden="1">
      <c r="G304" s="1"/>
      <c r="H304" s="1"/>
      <c r="I304" s="1"/>
    </row>
    <row r="305" spans="7:9" hidden="1">
      <c r="G305" s="1"/>
      <c r="H305" s="1"/>
      <c r="I305" s="1"/>
    </row>
    <row r="306" spans="7:9" hidden="1">
      <c r="G306" s="1"/>
      <c r="H306" s="1"/>
      <c r="I306" s="1"/>
    </row>
    <row r="307" spans="7:9" hidden="1">
      <c r="G307" s="1"/>
      <c r="H307" s="1"/>
      <c r="I307" s="1"/>
    </row>
    <row r="308" spans="7:9" hidden="1">
      <c r="G308" s="1"/>
      <c r="H308" s="1"/>
      <c r="I308" s="1"/>
    </row>
    <row r="309" spans="7:9" hidden="1">
      <c r="G309" s="1"/>
      <c r="H309" s="1"/>
      <c r="I309" s="1"/>
    </row>
    <row r="310" spans="7:9" hidden="1">
      <c r="G310" s="1"/>
      <c r="H310" s="1"/>
      <c r="I310" s="1"/>
    </row>
    <row r="311" spans="7:9" hidden="1">
      <c r="G311" s="1"/>
      <c r="H311" s="1"/>
      <c r="I311" s="1"/>
    </row>
    <row r="312" spans="7:9" hidden="1">
      <c r="G312" s="1"/>
      <c r="H312" s="1"/>
      <c r="I312" s="1"/>
    </row>
    <row r="313" spans="7:9" hidden="1">
      <c r="G313" s="1"/>
      <c r="H313" s="1"/>
      <c r="I313" s="1"/>
    </row>
    <row r="314" spans="7:9" hidden="1">
      <c r="G314" s="1"/>
      <c r="H314" s="1"/>
      <c r="I314" s="1"/>
    </row>
    <row r="315" spans="7:9" hidden="1">
      <c r="G315" s="1"/>
      <c r="H315" s="1"/>
      <c r="I315" s="1"/>
    </row>
    <row r="316" spans="7:9" hidden="1">
      <c r="G316" s="1"/>
      <c r="H316" s="1"/>
      <c r="I316" s="1"/>
    </row>
    <row r="317" spans="7:9" hidden="1">
      <c r="G317" s="1"/>
      <c r="H317" s="1"/>
      <c r="I317" s="1"/>
    </row>
    <row r="318" spans="7:9" hidden="1">
      <c r="G318" s="1"/>
      <c r="H318" s="1"/>
      <c r="I318" s="1"/>
    </row>
    <row r="319" spans="7:9" hidden="1">
      <c r="G319" s="1"/>
      <c r="H319" s="1"/>
      <c r="I319" s="1"/>
    </row>
    <row r="320" spans="7:9" hidden="1">
      <c r="G320" s="1"/>
      <c r="H320" s="1"/>
      <c r="I320" s="1"/>
    </row>
    <row r="321" spans="7:9" hidden="1">
      <c r="G321" s="1"/>
      <c r="H321" s="1"/>
      <c r="I321" s="1"/>
    </row>
    <row r="322" spans="7:9" hidden="1">
      <c r="G322" s="1"/>
      <c r="H322" s="1"/>
      <c r="I322" s="1"/>
    </row>
    <row r="323" spans="7:9" hidden="1">
      <c r="G323" s="1"/>
      <c r="H323" s="1"/>
      <c r="I323" s="1"/>
    </row>
    <row r="324" spans="7:9" hidden="1">
      <c r="G324" s="1"/>
      <c r="H324" s="1"/>
      <c r="I324" s="1"/>
    </row>
    <row r="325" spans="7:9" hidden="1">
      <c r="G325" s="1"/>
      <c r="H325" s="1"/>
      <c r="I325" s="1"/>
    </row>
    <row r="326" spans="7:9" hidden="1">
      <c r="G326" s="1"/>
      <c r="H326" s="1"/>
      <c r="I326" s="1"/>
    </row>
    <row r="327" spans="7:9" hidden="1">
      <c r="G327" s="1"/>
      <c r="H327" s="1"/>
      <c r="I327" s="1"/>
    </row>
    <row r="328" spans="7:9" hidden="1">
      <c r="G328" s="1"/>
      <c r="H328" s="1"/>
      <c r="I328" s="1"/>
    </row>
    <row r="329" spans="7:9" hidden="1">
      <c r="G329" s="1"/>
      <c r="H329" s="1"/>
      <c r="I329" s="1"/>
    </row>
    <row r="330" spans="7:9" hidden="1">
      <c r="G330" s="1"/>
      <c r="H330" s="1"/>
      <c r="I330" s="1"/>
    </row>
    <row r="331" spans="7:9" hidden="1">
      <c r="G331" s="1"/>
      <c r="H331" s="1"/>
      <c r="I331" s="1"/>
    </row>
    <row r="332" spans="7:9" hidden="1">
      <c r="G332" s="1"/>
      <c r="H332" s="1"/>
      <c r="I332" s="1"/>
    </row>
    <row r="333" spans="7:9" hidden="1">
      <c r="G333" s="1"/>
      <c r="H333" s="1"/>
      <c r="I333" s="1"/>
    </row>
    <row r="334" spans="7:9" hidden="1">
      <c r="G334" s="1"/>
      <c r="H334" s="1"/>
      <c r="I334" s="1"/>
    </row>
    <row r="335" spans="7:9" hidden="1">
      <c r="G335" s="1"/>
      <c r="H335" s="1"/>
      <c r="I335" s="1"/>
    </row>
    <row r="336" spans="7:9" hidden="1">
      <c r="G336" s="1"/>
      <c r="H336" s="1"/>
      <c r="I336" s="1"/>
    </row>
    <row r="337" spans="7:9" hidden="1">
      <c r="G337" s="1"/>
      <c r="H337" s="1"/>
      <c r="I337" s="1"/>
    </row>
    <row r="338" spans="7:9" hidden="1">
      <c r="G338" s="1"/>
      <c r="H338" s="1"/>
      <c r="I338" s="1"/>
    </row>
    <row r="339" spans="7:9" hidden="1">
      <c r="G339" s="1"/>
      <c r="H339" s="1"/>
      <c r="I339" s="1"/>
    </row>
    <row r="340" spans="7:9" hidden="1">
      <c r="G340" s="1"/>
      <c r="H340" s="1"/>
      <c r="I340" s="1"/>
    </row>
    <row r="341" spans="7:9" hidden="1">
      <c r="G341" s="1"/>
      <c r="H341" s="1"/>
      <c r="I341" s="1"/>
    </row>
    <row r="342" spans="7:9" hidden="1">
      <c r="G342" s="1"/>
      <c r="H342" s="1"/>
      <c r="I342" s="1"/>
    </row>
    <row r="343" spans="7:9" hidden="1">
      <c r="G343" s="1"/>
      <c r="H343" s="1"/>
      <c r="I343" s="1"/>
    </row>
    <row r="344" spans="7:9" hidden="1">
      <c r="G344" s="1"/>
      <c r="H344" s="1"/>
      <c r="I344" s="1"/>
    </row>
    <row r="345" spans="7:9" hidden="1">
      <c r="G345" s="1"/>
      <c r="H345" s="1"/>
      <c r="I345" s="1"/>
    </row>
    <row r="346" spans="7:9" hidden="1">
      <c r="G346" s="1"/>
      <c r="H346" s="1"/>
      <c r="I346" s="1"/>
    </row>
    <row r="347" spans="7:9" hidden="1">
      <c r="G347" s="1"/>
      <c r="H347" s="1"/>
      <c r="I347" s="1"/>
    </row>
    <row r="348" spans="7:9" hidden="1">
      <c r="G348" s="1"/>
      <c r="H348" s="1"/>
      <c r="I348" s="1"/>
    </row>
    <row r="349" spans="7:9" hidden="1">
      <c r="G349" s="1"/>
      <c r="H349" s="1"/>
      <c r="I349" s="1"/>
    </row>
    <row r="350" spans="7:9" hidden="1">
      <c r="G350" s="1"/>
      <c r="H350" s="1"/>
      <c r="I350" s="1"/>
    </row>
    <row r="351" spans="7:9" hidden="1">
      <c r="G351" s="1"/>
      <c r="H351" s="1"/>
      <c r="I351" s="1"/>
    </row>
    <row r="352" spans="7:9" hidden="1">
      <c r="G352" s="1"/>
      <c r="H352" s="1"/>
      <c r="I352" s="1"/>
    </row>
    <row r="353" spans="7:9" hidden="1">
      <c r="G353" s="1"/>
      <c r="H353" s="1"/>
      <c r="I353" s="1"/>
    </row>
    <row r="354" spans="7:9" hidden="1">
      <c r="G354" s="1"/>
      <c r="H354" s="1"/>
      <c r="I354" s="1"/>
    </row>
    <row r="355" spans="7:9" hidden="1">
      <c r="G355" s="1"/>
      <c r="H355" s="1"/>
      <c r="I355" s="1"/>
    </row>
    <row r="356" spans="7:9" hidden="1">
      <c r="G356" s="1"/>
      <c r="H356" s="1"/>
      <c r="I356" s="1"/>
    </row>
    <row r="357" spans="7:9" hidden="1">
      <c r="G357" s="1"/>
      <c r="H357" s="1"/>
      <c r="I357" s="1"/>
    </row>
    <row r="358" spans="7:9" hidden="1">
      <c r="G358" s="1"/>
      <c r="H358" s="1"/>
      <c r="I358" s="1"/>
    </row>
    <row r="359" spans="7:9" hidden="1">
      <c r="G359" s="1"/>
      <c r="H359" s="1"/>
      <c r="I359" s="1"/>
    </row>
    <row r="360" spans="7:9" hidden="1">
      <c r="G360" s="1"/>
      <c r="H360" s="1"/>
      <c r="I360" s="1"/>
    </row>
    <row r="361" spans="7:9" hidden="1">
      <c r="G361" s="1"/>
      <c r="H361" s="1"/>
      <c r="I361" s="1"/>
    </row>
    <row r="362" spans="7:9" hidden="1">
      <c r="G362" s="1"/>
      <c r="H362" s="1"/>
      <c r="I362" s="1"/>
    </row>
    <row r="363" spans="7:9" hidden="1">
      <c r="G363" s="1"/>
      <c r="H363" s="1"/>
      <c r="I363" s="1"/>
    </row>
    <row r="364" spans="7:9" hidden="1">
      <c r="G364" s="1"/>
      <c r="H364" s="1"/>
      <c r="I364" s="1"/>
    </row>
    <row r="365" spans="7:9" hidden="1">
      <c r="G365" s="1"/>
      <c r="H365" s="1"/>
      <c r="I365" s="1"/>
    </row>
    <row r="366" spans="7:9" hidden="1">
      <c r="G366" s="1"/>
      <c r="H366" s="1"/>
      <c r="I366" s="1"/>
    </row>
    <row r="367" spans="7:9" hidden="1">
      <c r="G367" s="1"/>
      <c r="H367" s="1"/>
      <c r="I367" s="1"/>
    </row>
    <row r="368" spans="7:9" hidden="1">
      <c r="G368" s="1"/>
      <c r="H368" s="1"/>
      <c r="I368" s="1"/>
    </row>
    <row r="369" spans="7:9" hidden="1">
      <c r="G369" s="1"/>
      <c r="H369" s="1"/>
      <c r="I369" s="1"/>
    </row>
    <row r="370" spans="7:9" hidden="1">
      <c r="G370" s="1"/>
      <c r="H370" s="1"/>
      <c r="I370" s="1"/>
    </row>
    <row r="371" spans="7:9" hidden="1">
      <c r="G371" s="1"/>
      <c r="H371" s="1"/>
      <c r="I371" s="1"/>
    </row>
    <row r="372" spans="7:9" hidden="1">
      <c r="G372" s="1"/>
      <c r="H372" s="1"/>
      <c r="I372" s="1"/>
    </row>
    <row r="373" spans="7:9" hidden="1">
      <c r="G373" s="1"/>
      <c r="H373" s="1"/>
      <c r="I373" s="1"/>
    </row>
    <row r="374" spans="7:9" hidden="1">
      <c r="G374" s="1"/>
      <c r="H374" s="1"/>
      <c r="I374" s="1"/>
    </row>
    <row r="375" spans="7:9" hidden="1">
      <c r="G375" s="1"/>
      <c r="H375" s="1"/>
      <c r="I375" s="1"/>
    </row>
    <row r="376" spans="7:9" hidden="1">
      <c r="G376" s="1"/>
      <c r="H376" s="1"/>
      <c r="I376" s="1"/>
    </row>
    <row r="377" spans="7:9" hidden="1">
      <c r="G377" s="1"/>
      <c r="H377" s="1"/>
      <c r="I377" s="1"/>
    </row>
    <row r="378" spans="7:9" hidden="1">
      <c r="G378" s="1"/>
      <c r="H378" s="1"/>
      <c r="I378" s="1"/>
    </row>
    <row r="379" spans="7:9" hidden="1">
      <c r="G379" s="1"/>
      <c r="H379" s="1"/>
      <c r="I379" s="1"/>
    </row>
    <row r="380" spans="7:9" hidden="1">
      <c r="G380" s="1"/>
      <c r="H380" s="1"/>
      <c r="I380" s="1"/>
    </row>
    <row r="381" spans="7:9" hidden="1">
      <c r="G381" s="1"/>
      <c r="H381" s="1"/>
      <c r="I381" s="1"/>
    </row>
    <row r="382" spans="7:9" hidden="1">
      <c r="G382" s="1"/>
      <c r="H382" s="1"/>
      <c r="I382" s="1"/>
    </row>
    <row r="383" spans="7:9" hidden="1">
      <c r="G383" s="1"/>
      <c r="H383" s="1"/>
      <c r="I383" s="1"/>
    </row>
    <row r="384" spans="7:9" hidden="1">
      <c r="G384" s="1"/>
      <c r="H384" s="1"/>
      <c r="I384" s="1"/>
    </row>
    <row r="385" spans="7:9" hidden="1">
      <c r="G385" s="1"/>
      <c r="H385" s="1"/>
      <c r="I385" s="1"/>
    </row>
    <row r="386" spans="7:9" hidden="1">
      <c r="G386" s="1"/>
      <c r="H386" s="1"/>
      <c r="I386" s="1"/>
    </row>
    <row r="387" spans="7:9" hidden="1">
      <c r="G387" s="1"/>
      <c r="H387" s="1"/>
      <c r="I387" s="1"/>
    </row>
    <row r="388" spans="7:9" hidden="1">
      <c r="G388" s="1"/>
      <c r="H388" s="1"/>
      <c r="I388" s="1"/>
    </row>
    <row r="389" spans="7:9" hidden="1">
      <c r="G389" s="1"/>
      <c r="H389" s="1"/>
      <c r="I389" s="1"/>
    </row>
    <row r="390" spans="7:9" hidden="1">
      <c r="G390" s="1"/>
      <c r="H390" s="1"/>
      <c r="I390" s="1"/>
    </row>
    <row r="391" spans="7:9" hidden="1">
      <c r="G391" s="1"/>
      <c r="H391" s="1"/>
      <c r="I391" s="1"/>
    </row>
    <row r="392" spans="7:9" hidden="1">
      <c r="G392" s="1"/>
      <c r="H392" s="1"/>
      <c r="I392" s="1"/>
    </row>
    <row r="393" spans="7:9" hidden="1">
      <c r="G393" s="1"/>
      <c r="H393" s="1"/>
      <c r="I393" s="1"/>
    </row>
    <row r="394" spans="7:9" hidden="1">
      <c r="G394" s="1"/>
      <c r="H394" s="1"/>
      <c r="I394" s="1"/>
    </row>
    <row r="395" spans="7:9" hidden="1">
      <c r="G395" s="1"/>
      <c r="H395" s="1"/>
      <c r="I395" s="1"/>
    </row>
    <row r="396" spans="7:9" hidden="1">
      <c r="G396" s="1"/>
      <c r="H396" s="1"/>
      <c r="I396" s="1"/>
    </row>
    <row r="397" spans="7:9" hidden="1">
      <c r="G397" s="1"/>
      <c r="H397" s="1"/>
      <c r="I397" s="1"/>
    </row>
    <row r="398" spans="7:9" hidden="1">
      <c r="G398" s="1"/>
      <c r="H398" s="1"/>
      <c r="I398" s="1"/>
    </row>
    <row r="399" spans="7:9" hidden="1">
      <c r="G399" s="1"/>
      <c r="H399" s="1"/>
      <c r="I399" s="1"/>
    </row>
    <row r="400" spans="7:9" hidden="1">
      <c r="G400" s="1"/>
      <c r="H400" s="1"/>
      <c r="I400" s="1"/>
    </row>
    <row r="401" spans="7:9" hidden="1">
      <c r="G401" s="1"/>
      <c r="H401" s="1"/>
      <c r="I401" s="1"/>
    </row>
    <row r="402" spans="7:9" hidden="1">
      <c r="G402" s="1"/>
      <c r="H402" s="1"/>
      <c r="I402" s="1"/>
    </row>
    <row r="403" spans="7:9" hidden="1">
      <c r="G403" s="1"/>
      <c r="H403" s="1"/>
      <c r="I403" s="1"/>
    </row>
    <row r="404" spans="7:9" hidden="1">
      <c r="G404" s="1"/>
      <c r="H404" s="1"/>
      <c r="I404" s="1"/>
    </row>
    <row r="405" spans="7:9" hidden="1">
      <c r="G405" s="1"/>
      <c r="H405" s="1"/>
      <c r="I405" s="1"/>
    </row>
    <row r="406" spans="7:9" hidden="1">
      <c r="G406" s="1"/>
      <c r="H406" s="1"/>
      <c r="I406" s="1"/>
    </row>
    <row r="407" spans="7:9" hidden="1">
      <c r="G407" s="1"/>
      <c r="H407" s="1"/>
      <c r="I407" s="1"/>
    </row>
    <row r="408" spans="7:9" hidden="1">
      <c r="G408" s="1"/>
      <c r="H408" s="1"/>
      <c r="I408" s="1"/>
    </row>
    <row r="409" spans="7:9" hidden="1">
      <c r="G409" s="1"/>
      <c r="H409" s="1"/>
      <c r="I409" s="1"/>
    </row>
    <row r="410" spans="7:9" hidden="1">
      <c r="G410" s="1"/>
      <c r="H410" s="1"/>
      <c r="I410" s="1"/>
    </row>
    <row r="517"/>
    <row r="518"/>
    <row r="519"/>
    <row r="520"/>
    <row r="521"/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Stavebné úpravy objektov živočíšnej výroby - farma VÝCHODNÁ p.d. VÝCHODNÁ / PS 03.2   Ustajnenie mladého dobytka</oddHeader>
    <oddFooter>&amp;RStrana &amp;P z &amp;N    &amp;L&amp;7Spracované systémom Systematic® Kalkulus,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5F09B-5244-4C1B-A818-95B53F0D93F9}">
  <sheetPr>
    <pageSetUpPr fitToPage="1"/>
  </sheetPr>
  <dimension ref="A1:AA46"/>
  <sheetViews>
    <sheetView workbookViewId="0">
      <selection activeCell="B10" sqref="B10:J10"/>
    </sheetView>
  </sheetViews>
  <sheetFormatPr baseColWidth="10" defaultColWidth="0" defaultRowHeight="15" zeroHeight="1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640625" customWidth="1"/>
    <col min="28" max="16384" width="9.1640625" hidden="1"/>
  </cols>
  <sheetData>
    <row r="1" spans="1:23" ht="28" customHeight="1" thickBot="1">
      <c r="A1" s="25"/>
      <c r="B1" s="26"/>
      <c r="C1" s="26"/>
      <c r="D1" s="26"/>
      <c r="E1" s="26"/>
      <c r="F1" s="27" t="s">
        <v>123</v>
      </c>
      <c r="G1" s="26"/>
      <c r="H1" s="26"/>
      <c r="I1" s="26"/>
      <c r="J1" s="26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>
        <v>30.126000000000001</v>
      </c>
    </row>
    <row r="2" spans="1:23" ht="30" customHeight="1" thickTop="1">
      <c r="A2" s="28"/>
      <c r="B2" s="197" t="s">
        <v>118</v>
      </c>
      <c r="C2" s="198"/>
      <c r="D2" s="198"/>
      <c r="E2" s="198"/>
      <c r="F2" s="198"/>
      <c r="G2" s="198"/>
      <c r="H2" s="198"/>
      <c r="I2" s="198"/>
      <c r="J2" s="199"/>
      <c r="K2" s="29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3" ht="18" customHeight="1">
      <c r="A3" s="28"/>
      <c r="B3" s="38" t="s">
        <v>9</v>
      </c>
      <c r="C3" s="35"/>
      <c r="D3" s="31"/>
      <c r="E3" s="31"/>
      <c r="F3" s="31"/>
      <c r="G3" s="31"/>
      <c r="H3" s="31"/>
      <c r="I3" s="42" t="s">
        <v>124</v>
      </c>
      <c r="J3" s="48"/>
      <c r="K3" s="29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3" ht="18" customHeight="1">
      <c r="A4" s="28"/>
      <c r="B4" s="38"/>
      <c r="C4" s="35"/>
      <c r="D4" s="31"/>
      <c r="E4" s="31"/>
      <c r="F4" s="31"/>
      <c r="G4" s="31"/>
      <c r="H4" s="31"/>
      <c r="I4" s="42" t="s">
        <v>4</v>
      </c>
      <c r="J4" s="48"/>
      <c r="K4" s="29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18" customHeight="1" thickBot="1">
      <c r="A5" s="28"/>
      <c r="B5" s="38" t="s">
        <v>125</v>
      </c>
      <c r="C5" s="35"/>
      <c r="D5" s="31"/>
      <c r="E5" s="31"/>
      <c r="F5" s="31" t="s">
        <v>116</v>
      </c>
      <c r="G5" s="31"/>
      <c r="H5" s="31"/>
      <c r="I5" s="42" t="s">
        <v>126</v>
      </c>
      <c r="J5" s="48" t="s">
        <v>8</v>
      </c>
      <c r="K5" s="29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20" customHeight="1" thickTop="1">
      <c r="A6" s="28"/>
      <c r="B6" s="197" t="s">
        <v>0</v>
      </c>
      <c r="C6" s="198"/>
      <c r="D6" s="198"/>
      <c r="E6" s="198"/>
      <c r="F6" s="198"/>
      <c r="G6" s="198"/>
      <c r="H6" s="198"/>
      <c r="I6" s="198"/>
      <c r="J6" s="199"/>
      <c r="K6" s="29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3" ht="18" customHeight="1">
      <c r="A7" s="28"/>
      <c r="B7" s="52" t="s">
        <v>127</v>
      </c>
      <c r="C7" s="53"/>
      <c r="D7" s="54"/>
      <c r="E7" s="54"/>
      <c r="F7" s="54"/>
      <c r="G7" s="54" t="s">
        <v>128</v>
      </c>
      <c r="H7" s="54"/>
      <c r="I7" s="55"/>
      <c r="J7" s="56"/>
      <c r="K7" s="29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3" ht="25" customHeight="1">
      <c r="A8" s="28"/>
      <c r="B8" s="200" t="s">
        <v>3</v>
      </c>
      <c r="C8" s="201"/>
      <c r="D8" s="201"/>
      <c r="E8" s="201"/>
      <c r="F8" s="201"/>
      <c r="G8" s="201"/>
      <c r="H8" s="201"/>
      <c r="I8" s="201"/>
      <c r="J8" s="202"/>
      <c r="K8" s="2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3" ht="18" customHeight="1">
      <c r="A9" s="28"/>
      <c r="B9" s="38" t="s">
        <v>127</v>
      </c>
      <c r="C9" s="35"/>
      <c r="D9" s="31"/>
      <c r="E9" s="31"/>
      <c r="F9" s="31"/>
      <c r="G9" s="31" t="s">
        <v>128</v>
      </c>
      <c r="H9" s="31"/>
      <c r="I9" s="42"/>
      <c r="J9" s="48"/>
      <c r="K9" s="2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3" ht="20" customHeight="1">
      <c r="A10" s="28"/>
      <c r="B10" s="200" t="s">
        <v>5</v>
      </c>
      <c r="C10" s="201"/>
      <c r="D10" s="201"/>
      <c r="E10" s="201"/>
      <c r="F10" s="201"/>
      <c r="G10" s="201"/>
      <c r="H10" s="201"/>
      <c r="I10" s="201"/>
      <c r="J10" s="202"/>
      <c r="K10" s="29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3" ht="18" customHeight="1" thickBot="1">
      <c r="A11" s="28"/>
      <c r="B11" s="38" t="s">
        <v>127</v>
      </c>
      <c r="C11" s="35"/>
      <c r="D11" s="31"/>
      <c r="E11" s="31"/>
      <c r="F11" s="31"/>
      <c r="G11" s="31" t="s">
        <v>128</v>
      </c>
      <c r="H11" s="31"/>
      <c r="I11" s="42"/>
      <c r="J11" s="48"/>
      <c r="K11" s="29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3" ht="18" customHeight="1" thickTop="1">
      <c r="A12" s="28"/>
      <c r="B12" s="57"/>
      <c r="C12" s="58"/>
      <c r="D12" s="59"/>
      <c r="E12" s="59"/>
      <c r="F12" s="59"/>
      <c r="G12" s="59"/>
      <c r="H12" s="59"/>
      <c r="I12" s="60"/>
      <c r="J12" s="61"/>
      <c r="K12" s="2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3" ht="18" customHeight="1" thickBot="1">
      <c r="A13" s="28"/>
      <c r="B13" s="52"/>
      <c r="C13" s="53"/>
      <c r="D13" s="54"/>
      <c r="E13" s="54"/>
      <c r="F13" s="54"/>
      <c r="G13" s="54"/>
      <c r="H13" s="54"/>
      <c r="I13" s="55"/>
      <c r="J13" s="56"/>
      <c r="K13" s="2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3" ht="18" customHeight="1" thickTop="1">
      <c r="A14" s="28"/>
      <c r="B14" s="62" t="s">
        <v>129</v>
      </c>
      <c r="C14" s="86" t="s">
        <v>130</v>
      </c>
      <c r="D14" s="87" t="s">
        <v>17</v>
      </c>
      <c r="E14" s="88" t="s">
        <v>18</v>
      </c>
      <c r="F14" s="86" t="s">
        <v>131</v>
      </c>
      <c r="G14" s="62" t="s">
        <v>132</v>
      </c>
      <c r="H14" s="58"/>
      <c r="I14" s="60"/>
      <c r="J14" s="61"/>
      <c r="K14" s="2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3" ht="18" customHeight="1">
      <c r="A15" s="28"/>
      <c r="B15" s="94">
        <v>1</v>
      </c>
      <c r="C15" s="95" t="s">
        <v>133</v>
      </c>
      <c r="D15" s="96">
        <f>'Rekap 42959'!B14</f>
        <v>0</v>
      </c>
      <c r="E15" s="97">
        <f>'Rekap 42959'!C14</f>
        <v>0</v>
      </c>
      <c r="F15" s="106">
        <f>'Rekap 42959'!D14</f>
        <v>0</v>
      </c>
      <c r="G15" s="110" t="s">
        <v>134</v>
      </c>
      <c r="H15" s="66" t="s">
        <v>135</v>
      </c>
      <c r="I15" s="44"/>
      <c r="J15" s="49">
        <v>0</v>
      </c>
      <c r="K15" s="29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3" ht="18" customHeight="1">
      <c r="A16" s="28"/>
      <c r="B16" s="89">
        <v>2</v>
      </c>
      <c r="C16" s="90" t="s">
        <v>136</v>
      </c>
      <c r="D16" s="91">
        <f>'Rekap 42959'!B20</f>
        <v>0</v>
      </c>
      <c r="E16" s="92">
        <f>'Rekap 42959'!C20</f>
        <v>0</v>
      </c>
      <c r="F16" s="107">
        <f>'Rekap 42959'!D20</f>
        <v>0</v>
      </c>
      <c r="G16" s="110" t="s">
        <v>137</v>
      </c>
      <c r="H16" s="75"/>
      <c r="I16" s="84"/>
      <c r="J16" s="119"/>
      <c r="K16" s="29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6" ht="18" customHeight="1">
      <c r="A17" s="28"/>
      <c r="B17" s="65">
        <v>3</v>
      </c>
      <c r="C17" s="12" t="s">
        <v>138</v>
      </c>
      <c r="D17" s="72"/>
      <c r="E17" s="71"/>
      <c r="F17" s="11"/>
      <c r="G17" s="110" t="s">
        <v>139</v>
      </c>
      <c r="H17" s="75" t="s">
        <v>140</v>
      </c>
      <c r="I17" s="84"/>
      <c r="J17" s="119">
        <f>'SO 01 Stavebné úpravy voľ42959'!Z62</f>
        <v>0</v>
      </c>
      <c r="K17" s="29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6" ht="18" customHeight="1">
      <c r="A18" s="28"/>
      <c r="B18" s="63">
        <v>4</v>
      </c>
      <c r="C18" s="68" t="s">
        <v>141</v>
      </c>
      <c r="D18" s="73"/>
      <c r="E18" s="20"/>
      <c r="F18" s="75"/>
      <c r="G18" s="110" t="s">
        <v>142</v>
      </c>
      <c r="H18" s="75" t="s">
        <v>143</v>
      </c>
      <c r="I18" s="84"/>
      <c r="J18" s="119"/>
      <c r="K18" s="29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6" ht="18" customHeight="1">
      <c r="A19" s="28"/>
      <c r="B19" s="63">
        <v>5</v>
      </c>
      <c r="C19" s="68" t="s">
        <v>144</v>
      </c>
      <c r="D19" s="73"/>
      <c r="E19" s="20"/>
      <c r="F19" s="75"/>
      <c r="G19" s="110" t="s">
        <v>145</v>
      </c>
      <c r="H19" s="75"/>
      <c r="I19" s="84"/>
      <c r="J19" s="119"/>
      <c r="K19" s="29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6" ht="18" customHeight="1" thickBot="1">
      <c r="A20" s="28"/>
      <c r="B20" s="63">
        <v>6</v>
      </c>
      <c r="C20" s="69" t="s">
        <v>120</v>
      </c>
      <c r="D20" s="74"/>
      <c r="E20" s="100"/>
      <c r="F20" s="108">
        <f>SUM(F15:F19)</f>
        <v>0</v>
      </c>
      <c r="G20" s="110" t="s">
        <v>146</v>
      </c>
      <c r="H20" s="75" t="s">
        <v>120</v>
      </c>
      <c r="I20" s="123"/>
      <c r="J20" s="99">
        <f>SUM(J15:J19)</f>
        <v>0</v>
      </c>
      <c r="K20" s="2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6" ht="18" customHeight="1" thickTop="1">
      <c r="A21" s="28"/>
      <c r="B21" s="64" t="s">
        <v>147</v>
      </c>
      <c r="C21" s="67" t="s">
        <v>148</v>
      </c>
      <c r="D21" s="70"/>
      <c r="E21" s="34"/>
      <c r="F21" s="98"/>
      <c r="G21" s="111" t="s">
        <v>149</v>
      </c>
      <c r="H21" s="77" t="s">
        <v>148</v>
      </c>
      <c r="I21" s="44"/>
      <c r="J21" s="124"/>
      <c r="K21" s="29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6" ht="18" customHeight="1">
      <c r="A22" s="28"/>
      <c r="B22" s="65">
        <v>11</v>
      </c>
      <c r="C22" s="53" t="s">
        <v>150</v>
      </c>
      <c r="D22" s="44"/>
      <c r="E22" s="84" t="s">
        <v>151</v>
      </c>
      <c r="F22" s="11">
        <f>((F15*U22*0)+(F16*V22*0)+(F17*W22*0))/100</f>
        <v>0</v>
      </c>
      <c r="G22" s="112" t="s">
        <v>152</v>
      </c>
      <c r="H22" s="11" t="s">
        <v>153</v>
      </c>
      <c r="I22" s="84" t="s">
        <v>151</v>
      </c>
      <c r="J22" s="118">
        <f>((F15*X22*0)+(F16*Y22*0)+(F17*Z22*0))/100</f>
        <v>0</v>
      </c>
      <c r="K22" s="29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14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28"/>
      <c r="B23" s="63">
        <v>12</v>
      </c>
      <c r="C23" s="35" t="s">
        <v>154</v>
      </c>
      <c r="D23" s="43"/>
      <c r="E23" s="84" t="s">
        <v>155</v>
      </c>
      <c r="F23" s="75">
        <f>((F15*U23*0)+(F16*V23*0)+(F17*W23*0))/100</f>
        <v>0</v>
      </c>
      <c r="G23" s="110" t="s">
        <v>156</v>
      </c>
      <c r="H23" s="75" t="s">
        <v>157</v>
      </c>
      <c r="I23" s="84" t="s">
        <v>151</v>
      </c>
      <c r="J23" s="119">
        <f>((F15*X23*0)+(F16*Y23*0)+(F17*Z23*0))/100</f>
        <v>0</v>
      </c>
      <c r="K23" s="29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14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28"/>
      <c r="B24" s="63">
        <v>13</v>
      </c>
      <c r="C24" s="35" t="s">
        <v>158</v>
      </c>
      <c r="D24" s="43"/>
      <c r="E24" s="84" t="s">
        <v>151</v>
      </c>
      <c r="F24" s="75">
        <f>((F15*U24*0)+(F16*V24*0)+(F17*W24*0))/100</f>
        <v>0</v>
      </c>
      <c r="G24" s="110" t="s">
        <v>159</v>
      </c>
      <c r="H24" s="75" t="s">
        <v>160</v>
      </c>
      <c r="I24" s="84" t="s">
        <v>155</v>
      </c>
      <c r="J24" s="119">
        <f>((F15*X24*0)+(F16*Y24*0)+(F17*Z24*0))/100</f>
        <v>0</v>
      </c>
      <c r="K24" s="29"/>
      <c r="L24" s="14"/>
      <c r="M24" s="14"/>
      <c r="N24" s="14"/>
      <c r="O24" s="14"/>
      <c r="P24" s="14"/>
      <c r="Q24" s="14"/>
      <c r="R24" s="14"/>
      <c r="S24" s="14"/>
      <c r="T24" s="14"/>
      <c r="U24" s="14">
        <v>1</v>
      </c>
      <c r="V24" s="1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28"/>
      <c r="B25" s="63">
        <v>14</v>
      </c>
      <c r="C25" s="35"/>
      <c r="D25" s="43"/>
      <c r="E25" s="84"/>
      <c r="F25" s="75"/>
      <c r="G25" s="110" t="s">
        <v>161</v>
      </c>
      <c r="H25" s="75"/>
      <c r="I25" s="84"/>
      <c r="J25" s="119"/>
      <c r="K25" s="29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6" ht="18" customHeight="1" thickBot="1">
      <c r="A26" s="28"/>
      <c r="B26" s="63">
        <v>15</v>
      </c>
      <c r="C26" s="35"/>
      <c r="D26" s="43"/>
      <c r="E26" s="43"/>
      <c r="F26" s="109"/>
      <c r="G26" s="110" t="s">
        <v>162</v>
      </c>
      <c r="H26" s="75" t="s">
        <v>120</v>
      </c>
      <c r="I26" s="123"/>
      <c r="J26" s="99">
        <f>SUM(J22:J25)+SUM(F22:F25)</f>
        <v>0</v>
      </c>
      <c r="K26" s="2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6" ht="18" customHeight="1" thickTop="1">
      <c r="A27" s="28"/>
      <c r="B27" s="101"/>
      <c r="C27" s="126" t="s">
        <v>163</v>
      </c>
      <c r="D27" s="132"/>
      <c r="E27" s="129"/>
      <c r="F27" s="76"/>
      <c r="G27" s="113" t="s">
        <v>164</v>
      </c>
      <c r="H27" s="105" t="s">
        <v>165</v>
      </c>
      <c r="I27" s="44"/>
      <c r="J27" s="49"/>
      <c r="K27" s="2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6" ht="18" customHeight="1">
      <c r="A28" s="28"/>
      <c r="B28" s="41"/>
      <c r="C28" s="127"/>
      <c r="D28" s="133"/>
      <c r="E28" s="130"/>
      <c r="F28" s="33"/>
      <c r="G28" s="114" t="s">
        <v>166</v>
      </c>
      <c r="H28" s="107" t="s">
        <v>167</v>
      </c>
      <c r="I28" s="120"/>
      <c r="J28" s="93">
        <f>F20+J20+F26+J26</f>
        <v>0</v>
      </c>
      <c r="K28" s="29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6" ht="18" customHeight="1">
      <c r="A29" s="28"/>
      <c r="B29" s="78"/>
      <c r="C29" s="128"/>
      <c r="D29" s="134"/>
      <c r="E29" s="130"/>
      <c r="F29" s="33"/>
      <c r="G29" s="112" t="s">
        <v>168</v>
      </c>
      <c r="H29" s="11" t="s">
        <v>169</v>
      </c>
      <c r="I29" s="121">
        <f>J28-SUM('SO 01 Stavebné úpravy voľ42959'!K9:'SO 01 Stavebné úpravy voľ42959'!K61)</f>
        <v>0</v>
      </c>
      <c r="J29" s="118">
        <f>ROUND(((ROUND(I29,2)*23)*1/100),2)</f>
        <v>0</v>
      </c>
      <c r="K29" s="29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6" ht="18" customHeight="1">
      <c r="A30" s="28"/>
      <c r="B30" s="38"/>
      <c r="C30" s="68"/>
      <c r="D30" s="84"/>
      <c r="E30" s="130"/>
      <c r="F30" s="33"/>
      <c r="G30" s="110" t="s">
        <v>170</v>
      </c>
      <c r="H30" s="75" t="s">
        <v>171</v>
      </c>
      <c r="I30" s="84">
        <f>SUM('SO 01 Stavebné úpravy voľ42959'!K9:'SO 01 Stavebné úpravy voľ42959'!K61)</f>
        <v>0</v>
      </c>
      <c r="J30" s="119">
        <f>ROUND(((ROUND(I30,2)*0)/100),2)</f>
        <v>0</v>
      </c>
      <c r="K30" s="29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6" ht="18" customHeight="1">
      <c r="A31" s="28"/>
      <c r="B31" s="39"/>
      <c r="C31" s="135"/>
      <c r="D31" s="85"/>
      <c r="E31" s="130"/>
      <c r="F31" s="33"/>
      <c r="G31" s="114" t="s">
        <v>172</v>
      </c>
      <c r="H31" s="107" t="s">
        <v>173</v>
      </c>
      <c r="I31" s="45"/>
      <c r="J31" s="125">
        <f>SUM(J28:J30)</f>
        <v>0</v>
      </c>
      <c r="K31" s="29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6" ht="18" customHeight="1" thickBot="1">
      <c r="A32" s="28"/>
      <c r="B32" s="52"/>
      <c r="C32" s="12"/>
      <c r="D32" s="122"/>
      <c r="E32" s="131"/>
      <c r="F32" s="115"/>
      <c r="G32" s="112" t="s">
        <v>174</v>
      </c>
      <c r="H32" s="11"/>
      <c r="I32" s="122"/>
      <c r="J32" s="118"/>
      <c r="K32" s="29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8" customHeight="1" thickTop="1">
      <c r="A33" s="28"/>
      <c r="B33" s="101"/>
      <c r="C33" s="102"/>
      <c r="D33" s="32" t="s">
        <v>175</v>
      </c>
      <c r="E33" s="103"/>
      <c r="F33" s="104"/>
      <c r="G33" s="116" t="s">
        <v>176</v>
      </c>
      <c r="H33" s="103" t="s">
        <v>177</v>
      </c>
      <c r="I33" s="76"/>
      <c r="J33" s="117"/>
      <c r="K33" s="29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ht="18" customHeight="1">
      <c r="A34" s="28"/>
      <c r="B34" s="40"/>
      <c r="C34" s="36"/>
      <c r="D34" s="30"/>
      <c r="E34" s="30"/>
      <c r="F34" s="30"/>
      <c r="G34" s="30"/>
      <c r="H34" s="30"/>
      <c r="I34" s="46"/>
      <c r="J34" s="50"/>
      <c r="K34" s="29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ht="18" customHeight="1">
      <c r="A35" s="28"/>
      <c r="B35" s="41"/>
      <c r="C35" s="37"/>
      <c r="D35" s="13"/>
      <c r="E35" s="13"/>
      <c r="F35" s="13"/>
      <c r="G35" s="13"/>
      <c r="H35" s="13"/>
      <c r="I35" s="47"/>
      <c r="J35" s="51"/>
      <c r="K35" s="29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18" customHeight="1">
      <c r="A36" s="28"/>
      <c r="B36" s="41"/>
      <c r="C36" s="37"/>
      <c r="D36" s="13"/>
      <c r="E36" s="13"/>
      <c r="F36" s="13"/>
      <c r="G36" s="13"/>
      <c r="H36" s="13"/>
      <c r="I36" s="47"/>
      <c r="J36" s="51"/>
      <c r="K36" s="2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t="18" customHeight="1">
      <c r="A37" s="28"/>
      <c r="B37" s="41"/>
      <c r="C37" s="37"/>
      <c r="D37" s="13"/>
      <c r="E37" s="13"/>
      <c r="F37" s="13"/>
      <c r="G37" s="13"/>
      <c r="H37" s="13"/>
      <c r="I37" s="47"/>
      <c r="J37" s="51"/>
      <c r="K37" s="29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18" customHeight="1">
      <c r="A38" s="28"/>
      <c r="B38" s="41"/>
      <c r="C38" s="37"/>
      <c r="D38" s="13"/>
      <c r="E38" s="13"/>
      <c r="F38" s="13"/>
      <c r="G38" s="13"/>
      <c r="H38" s="13"/>
      <c r="I38" s="47"/>
      <c r="J38" s="51"/>
      <c r="K38" s="29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ht="18" customHeight="1">
      <c r="A39" s="28"/>
      <c r="B39" s="41"/>
      <c r="C39" s="37"/>
      <c r="D39" s="13"/>
      <c r="E39" s="13"/>
      <c r="F39" s="13"/>
      <c r="G39" s="13"/>
      <c r="H39" s="13"/>
      <c r="I39" s="47"/>
      <c r="J39" s="51"/>
      <c r="K39" s="29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ht="18" customHeight="1" thickBot="1">
      <c r="A40" s="28"/>
      <c r="B40" s="78"/>
      <c r="C40" s="79"/>
      <c r="D40" s="80"/>
      <c r="E40" s="80"/>
      <c r="F40" s="80"/>
      <c r="G40" s="80"/>
      <c r="H40" s="80"/>
      <c r="I40" s="81"/>
      <c r="J40" s="82"/>
      <c r="K40" s="29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ht="16" thickTop="1">
      <c r="A41" s="28"/>
      <c r="B41" s="83"/>
      <c r="C41" s="83"/>
      <c r="D41" s="83"/>
      <c r="E41" s="83"/>
      <c r="F41" s="83"/>
      <c r="G41" s="83"/>
      <c r="H41" s="83"/>
      <c r="I41" s="83"/>
      <c r="J41" s="83"/>
      <c r="K41" s="29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/>
    <row r="43" spans="1:22"/>
    <row r="44" spans="1:22"/>
    <row r="45" spans="1:22"/>
    <row r="46" spans="1:22"/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ECA5E-B09A-4A87-93F8-686A35029446}">
  <dimension ref="A1:Z62"/>
  <sheetViews>
    <sheetView workbookViewId="0">
      <selection activeCell="A3" sqref="A3:D3"/>
    </sheetView>
  </sheetViews>
  <sheetFormatPr baseColWidth="10" defaultColWidth="0" defaultRowHeight="15" zeroHeight="1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640625" hidden="1" customWidth="1"/>
    <col min="10" max="26" width="0" hidden="1" customWidth="1"/>
    <col min="27" max="16384" width="9.1640625" hidden="1"/>
  </cols>
  <sheetData>
    <row r="1" spans="1:23" ht="20" customHeight="1">
      <c r="A1" s="204" t="s">
        <v>0</v>
      </c>
      <c r="B1" s="205"/>
      <c r="C1" s="205"/>
      <c r="D1" s="206"/>
      <c r="E1" s="4" t="s">
        <v>116</v>
      </c>
      <c r="F1" s="4"/>
      <c r="G1" s="2"/>
      <c r="H1" s="2"/>
      <c r="I1" s="2"/>
      <c r="J1" s="2"/>
      <c r="K1" s="2"/>
      <c r="L1" s="2"/>
      <c r="W1">
        <v>30.126000000000001</v>
      </c>
    </row>
    <row r="2" spans="1:23" ht="35" customHeight="1">
      <c r="A2" s="204" t="s">
        <v>3</v>
      </c>
      <c r="B2" s="205"/>
      <c r="C2" s="205"/>
      <c r="D2" s="206"/>
      <c r="E2" s="4" t="s">
        <v>4</v>
      </c>
      <c r="F2" s="4"/>
      <c r="G2" s="2"/>
      <c r="H2" s="2"/>
      <c r="I2" s="2"/>
      <c r="J2" s="2"/>
      <c r="K2" s="2"/>
      <c r="L2" s="2"/>
    </row>
    <row r="3" spans="1:23" ht="29.25" customHeight="1">
      <c r="A3" s="204" t="s">
        <v>5</v>
      </c>
      <c r="B3" s="205"/>
      <c r="C3" s="205"/>
      <c r="D3" s="206"/>
      <c r="E3" s="4" t="s">
        <v>117</v>
      </c>
      <c r="F3" s="4"/>
      <c r="G3" s="2"/>
      <c r="H3" s="2"/>
      <c r="I3" s="2"/>
      <c r="J3" s="2"/>
      <c r="K3" s="2"/>
      <c r="L3" s="2"/>
    </row>
    <row r="4" spans="1:23">
      <c r="A4" s="2" t="s">
        <v>118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>
      <c r="A5" s="2" t="s">
        <v>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3">
      <c r="A8" s="173" t="s">
        <v>10</v>
      </c>
      <c r="B8" s="173"/>
      <c r="C8" s="173"/>
      <c r="D8" s="173"/>
      <c r="E8" s="173"/>
      <c r="F8" s="173"/>
      <c r="G8" s="2"/>
      <c r="H8" s="2"/>
      <c r="I8" s="2"/>
      <c r="J8" s="2"/>
      <c r="K8" s="2"/>
      <c r="L8" s="2"/>
    </row>
    <row r="9" spans="1:23">
      <c r="A9" s="174" t="s">
        <v>119</v>
      </c>
      <c r="B9" s="174" t="s">
        <v>17</v>
      </c>
      <c r="C9" s="174" t="s">
        <v>18</v>
      </c>
      <c r="D9" s="174" t="s">
        <v>120</v>
      </c>
      <c r="E9" s="174" t="s">
        <v>121</v>
      </c>
      <c r="F9" s="174" t="s">
        <v>122</v>
      </c>
      <c r="G9" s="172"/>
      <c r="H9" s="137"/>
      <c r="I9" s="137"/>
      <c r="J9" s="137"/>
      <c r="K9" s="137"/>
      <c r="L9" s="137"/>
    </row>
    <row r="10" spans="1:23">
      <c r="A10" s="175" t="s">
        <v>23</v>
      </c>
      <c r="B10" s="176"/>
      <c r="C10" s="177"/>
      <c r="D10" s="177"/>
      <c r="E10" s="178"/>
      <c r="F10" s="178"/>
      <c r="G10" s="95"/>
      <c r="H10" s="95"/>
      <c r="I10" s="95"/>
      <c r="J10" s="95"/>
      <c r="K10" s="95"/>
      <c r="L10" s="95"/>
    </row>
    <row r="11" spans="1:23">
      <c r="A11" s="179" t="s">
        <v>25</v>
      </c>
      <c r="B11" s="177"/>
      <c r="C11" s="177"/>
      <c r="D11" s="177"/>
      <c r="E11" s="178">
        <f>'SO 01 Stavebné úpravy voľ42959'!S18</f>
        <v>106.33</v>
      </c>
      <c r="F11" s="178">
        <f>'SO 01 Stavebné úpravy voľ42959'!V18</f>
        <v>0</v>
      </c>
      <c r="G11" s="12"/>
      <c r="H11" s="12"/>
      <c r="I11" s="12"/>
      <c r="J11" s="12"/>
      <c r="K11" s="12"/>
      <c r="L11" s="12"/>
    </row>
    <row r="12" spans="1:23">
      <c r="A12" s="179" t="s">
        <v>47</v>
      </c>
      <c r="B12" s="177"/>
      <c r="C12" s="177"/>
      <c r="D12" s="177"/>
      <c r="E12" s="178">
        <f>'SO 01 Stavebné úpravy voľ42959'!S32</f>
        <v>0.02</v>
      </c>
      <c r="F12" s="178">
        <f>'SO 01 Stavebné úpravy voľ42959'!V32</f>
        <v>37.229999999999997</v>
      </c>
      <c r="G12" s="12"/>
      <c r="H12" s="12"/>
      <c r="I12" s="12"/>
      <c r="J12" s="12"/>
      <c r="K12" s="12"/>
      <c r="L12" s="12"/>
    </row>
    <row r="13" spans="1:23">
      <c r="A13" s="179" t="s">
        <v>74</v>
      </c>
      <c r="B13" s="177"/>
      <c r="C13" s="177"/>
      <c r="D13" s="177"/>
      <c r="E13" s="178">
        <f>'SO 01 Stavebné úpravy voľ42959'!S36</f>
        <v>0</v>
      </c>
      <c r="F13" s="178">
        <f>'SO 01 Stavebné úpravy voľ42959'!V36</f>
        <v>0</v>
      </c>
      <c r="G13" s="12"/>
      <c r="H13" s="12"/>
      <c r="I13" s="12"/>
      <c r="J13" s="12"/>
      <c r="K13" s="12"/>
      <c r="L13" s="12"/>
    </row>
    <row r="14" spans="1:23">
      <c r="A14" s="175" t="s">
        <v>23</v>
      </c>
      <c r="B14" s="176"/>
      <c r="C14" s="176"/>
      <c r="D14" s="176"/>
      <c r="E14" s="180">
        <f>'SO 01 Stavebné úpravy voľ42959'!S38</f>
        <v>106.35</v>
      </c>
      <c r="F14" s="180">
        <f>'SO 01 Stavebné úpravy voľ42959'!V38</f>
        <v>37.229999999999997</v>
      </c>
      <c r="G14" s="140"/>
      <c r="H14" s="140"/>
      <c r="I14" s="140"/>
      <c r="J14" s="140"/>
      <c r="K14" s="140"/>
      <c r="L14" s="140"/>
    </row>
    <row r="15" spans="1:23">
      <c r="A15" s="179"/>
      <c r="B15" s="177"/>
      <c r="C15" s="177"/>
      <c r="D15" s="177"/>
      <c r="E15" s="178"/>
      <c r="F15" s="178"/>
      <c r="G15" s="12"/>
      <c r="H15" s="12"/>
      <c r="I15" s="12"/>
      <c r="J15" s="12"/>
      <c r="K15" s="12"/>
      <c r="L15" s="12"/>
    </row>
    <row r="16" spans="1:23">
      <c r="A16" s="175" t="s">
        <v>78</v>
      </c>
      <c r="B16" s="176"/>
      <c r="C16" s="177"/>
      <c r="D16" s="177"/>
      <c r="E16" s="178"/>
      <c r="F16" s="178"/>
      <c r="G16" s="12"/>
      <c r="H16" s="12"/>
      <c r="I16" s="12"/>
      <c r="J16" s="12"/>
      <c r="K16" s="12"/>
      <c r="L16" s="12"/>
    </row>
    <row r="17" spans="1:12">
      <c r="A17" s="179" t="s">
        <v>80</v>
      </c>
      <c r="B17" s="177"/>
      <c r="C17" s="177"/>
      <c r="D17" s="177"/>
      <c r="E17" s="178">
        <f>'SO 01 Stavebné úpravy voľ42959'!S43</f>
        <v>0</v>
      </c>
      <c r="F17" s="178">
        <f>'SO 01 Stavebné úpravy voľ42959'!V43</f>
        <v>0</v>
      </c>
      <c r="G17" s="12"/>
      <c r="H17" s="12"/>
      <c r="I17" s="12"/>
      <c r="J17" s="12"/>
      <c r="K17" s="12"/>
      <c r="L17" s="12"/>
    </row>
    <row r="18" spans="1:12">
      <c r="A18" s="179" t="s">
        <v>86</v>
      </c>
      <c r="B18" s="177"/>
      <c r="C18" s="177"/>
      <c r="D18" s="177"/>
      <c r="E18" s="178">
        <f>'SO 01 Stavebné úpravy voľ42959'!S50</f>
        <v>0.87</v>
      </c>
      <c r="F18" s="178">
        <f>'SO 01 Stavebné úpravy voľ42959'!V50</f>
        <v>0</v>
      </c>
      <c r="G18" s="12"/>
      <c r="H18" s="12"/>
      <c r="I18" s="12"/>
      <c r="J18" s="12"/>
      <c r="K18" s="12"/>
      <c r="L18" s="12"/>
    </row>
    <row r="19" spans="1:12">
      <c r="A19" s="179" t="s">
        <v>100</v>
      </c>
      <c r="B19" s="177"/>
      <c r="C19" s="177"/>
      <c r="D19" s="177"/>
      <c r="E19" s="178">
        <f>'SO 01 Stavebné úpravy voľ42959'!S58</f>
        <v>0.48</v>
      </c>
      <c r="F19" s="178">
        <f>'SO 01 Stavebné úpravy voľ42959'!V58</f>
        <v>0</v>
      </c>
      <c r="G19" s="12"/>
      <c r="H19" s="12"/>
      <c r="I19" s="12"/>
      <c r="J19" s="12"/>
      <c r="K19" s="12"/>
      <c r="L19" s="12"/>
    </row>
    <row r="20" spans="1:12">
      <c r="A20" s="175" t="s">
        <v>78</v>
      </c>
      <c r="B20" s="176"/>
      <c r="C20" s="176"/>
      <c r="D20" s="176"/>
      <c r="E20" s="180">
        <f>'SO 01 Stavebné úpravy voľ42959'!S60</f>
        <v>1.35</v>
      </c>
      <c r="F20" s="180">
        <f>'SO 01 Stavebné úpravy voľ42959'!V60</f>
        <v>0</v>
      </c>
      <c r="G20" s="140"/>
      <c r="H20" s="140"/>
      <c r="I20" s="140"/>
      <c r="J20" s="140"/>
      <c r="K20" s="140"/>
      <c r="L20" s="140"/>
    </row>
    <row r="21" spans="1:12">
      <c r="A21" s="179"/>
      <c r="B21" s="177"/>
      <c r="C21" s="177"/>
      <c r="D21" s="177"/>
      <c r="E21" s="178"/>
      <c r="F21" s="178"/>
      <c r="G21" s="12"/>
      <c r="H21" s="12"/>
      <c r="I21" s="12"/>
      <c r="J21" s="12"/>
      <c r="K21" s="12"/>
      <c r="L21" s="12"/>
    </row>
    <row r="22" spans="1:12">
      <c r="A22" s="175" t="s">
        <v>115</v>
      </c>
      <c r="B22" s="176"/>
      <c r="C22" s="176"/>
      <c r="D22" s="176"/>
      <c r="E22" s="180">
        <f>'SO 01 Stavebné úpravy voľ42959'!S62</f>
        <v>107.7</v>
      </c>
      <c r="F22" s="180">
        <f>'SO 01 Stavebné úpravy voľ42959'!V62</f>
        <v>37.229999999999997</v>
      </c>
      <c r="G22" s="140"/>
      <c r="H22" s="140"/>
      <c r="I22" s="140"/>
      <c r="J22" s="140"/>
      <c r="K22" s="140"/>
      <c r="L22" s="140"/>
    </row>
    <row r="23" spans="1:12">
      <c r="A23" s="181"/>
      <c r="B23" s="182"/>
      <c r="C23" s="182"/>
      <c r="D23" s="182"/>
      <c r="E23" s="183"/>
      <c r="F23" s="183"/>
    </row>
    <row r="24" spans="1:12">
      <c r="B24" s="1"/>
      <c r="C24" s="1"/>
      <c r="D24" s="1"/>
      <c r="E24" s="136"/>
      <c r="F24" s="136"/>
    </row>
    <row r="25" spans="1:12">
      <c r="B25" s="1"/>
      <c r="C25" s="1"/>
      <c r="D25" s="1"/>
      <c r="E25" s="136"/>
      <c r="F25" s="136"/>
    </row>
    <row r="26" spans="1:12">
      <c r="B26" s="1"/>
      <c r="C26" s="1"/>
      <c r="D26" s="1"/>
      <c r="E26" s="136"/>
      <c r="F26" s="136"/>
    </row>
    <row r="27" spans="1:12">
      <c r="B27" s="1"/>
      <c r="C27" s="1"/>
      <c r="D27" s="1"/>
      <c r="E27" s="136"/>
      <c r="F27" s="136"/>
    </row>
    <row r="28" spans="1:12">
      <c r="B28" s="1"/>
      <c r="C28" s="1"/>
      <c r="D28" s="1"/>
      <c r="E28" s="136"/>
      <c r="F28" s="136"/>
    </row>
    <row r="29" spans="1:12">
      <c r="B29" s="1"/>
      <c r="C29" s="1"/>
      <c r="D29" s="1"/>
      <c r="E29" s="136"/>
      <c r="F29" s="136"/>
    </row>
    <row r="30" spans="1:12">
      <c r="B30" s="1"/>
      <c r="C30" s="1"/>
      <c r="D30" s="1"/>
      <c r="E30" s="136"/>
      <c r="F30" s="136"/>
    </row>
    <row r="31" spans="1:12">
      <c r="B31" s="1"/>
      <c r="C31" s="1"/>
      <c r="D31" s="1"/>
      <c r="E31" s="136"/>
      <c r="F31" s="136"/>
    </row>
    <row r="32" spans="1:12">
      <c r="B32" s="1"/>
      <c r="C32" s="1"/>
      <c r="D32" s="1"/>
      <c r="E32" s="136"/>
      <c r="F32" s="136"/>
    </row>
    <row r="33" spans="2:6">
      <c r="B33" s="1"/>
      <c r="C33" s="1"/>
      <c r="D33" s="1"/>
      <c r="E33" s="136"/>
      <c r="F33" s="136"/>
    </row>
    <row r="34" spans="2:6">
      <c r="B34" s="1"/>
      <c r="C34" s="1"/>
      <c r="D34" s="1"/>
      <c r="E34" s="136"/>
      <c r="F34" s="136"/>
    </row>
    <row r="35" spans="2:6">
      <c r="B35" s="1"/>
      <c r="C35" s="1"/>
      <c r="D35" s="1"/>
      <c r="E35" s="136"/>
      <c r="F35" s="136"/>
    </row>
    <row r="36" spans="2:6">
      <c r="B36" s="1"/>
      <c r="C36" s="1"/>
      <c r="D36" s="1"/>
      <c r="E36" s="136"/>
      <c r="F36" s="136"/>
    </row>
    <row r="37" spans="2:6">
      <c r="B37" s="1"/>
      <c r="C37" s="1"/>
      <c r="D37" s="1"/>
      <c r="E37" s="136"/>
      <c r="F37" s="136"/>
    </row>
    <row r="38" spans="2:6">
      <c r="B38" s="1"/>
      <c r="C38" s="1"/>
      <c r="D38" s="1"/>
      <c r="E38" s="136"/>
      <c r="F38" s="136"/>
    </row>
    <row r="39" spans="2:6">
      <c r="B39" s="1"/>
      <c r="C39" s="1"/>
      <c r="D39" s="1"/>
      <c r="E39" s="136"/>
      <c r="F39" s="136"/>
    </row>
    <row r="40" spans="2:6">
      <c r="B40" s="1"/>
      <c r="C40" s="1"/>
      <c r="D40" s="1"/>
      <c r="E40" s="136"/>
      <c r="F40" s="136"/>
    </row>
    <row r="41" spans="2:6">
      <c r="B41" s="1"/>
      <c r="C41" s="1"/>
      <c r="D41" s="1"/>
      <c r="E41" s="136"/>
      <c r="F41" s="136"/>
    </row>
    <row r="42" spans="2:6">
      <c r="B42" s="1"/>
      <c r="C42" s="1"/>
      <c r="D42" s="1"/>
      <c r="E42" s="136"/>
      <c r="F42" s="136"/>
    </row>
    <row r="43" spans="2:6">
      <c r="B43" s="1"/>
      <c r="C43" s="1"/>
      <c r="D43" s="1"/>
      <c r="E43" s="136"/>
      <c r="F43" s="136"/>
    </row>
    <row r="44" spans="2:6">
      <c r="B44" s="1"/>
      <c r="C44" s="1"/>
      <c r="D44" s="1"/>
      <c r="E44" s="136"/>
      <c r="F44" s="136"/>
    </row>
    <row r="45" spans="2:6">
      <c r="B45" s="1"/>
      <c r="C45" s="1"/>
      <c r="D45" s="1"/>
      <c r="E45" s="136"/>
      <c r="F45" s="136"/>
    </row>
    <row r="46" spans="2:6">
      <c r="B46" s="1"/>
      <c r="C46" s="1"/>
      <c r="D46" s="1"/>
      <c r="E46" s="136"/>
      <c r="F46" s="136"/>
    </row>
    <row r="47" spans="2:6">
      <c r="B47" s="1"/>
      <c r="C47" s="1"/>
      <c r="D47" s="1"/>
      <c r="E47" s="136"/>
      <c r="F47" s="136"/>
    </row>
    <row r="48" spans="2:6">
      <c r="B48" s="1"/>
      <c r="C48" s="1"/>
      <c r="D48" s="1"/>
      <c r="E48" s="136"/>
      <c r="F48" s="136"/>
    </row>
    <row r="49" spans="2:6">
      <c r="B49" s="1"/>
      <c r="C49" s="1"/>
      <c r="D49" s="1"/>
      <c r="E49" s="136"/>
      <c r="F49" s="136"/>
    </row>
    <row r="50" spans="2:6">
      <c r="B50" s="1"/>
      <c r="C50" s="1"/>
      <c r="D50" s="1"/>
      <c r="E50" s="136"/>
      <c r="F50" s="136"/>
    </row>
    <row r="51" spans="2:6">
      <c r="B51" s="1"/>
      <c r="C51" s="1"/>
      <c r="D51" s="1"/>
      <c r="E51" s="136"/>
      <c r="F51" s="136"/>
    </row>
    <row r="52" spans="2:6">
      <c r="B52" s="1"/>
      <c r="C52" s="1"/>
      <c r="D52" s="1"/>
      <c r="E52" s="136"/>
      <c r="F52" s="136"/>
    </row>
    <row r="53" spans="2:6">
      <c r="B53" s="1"/>
      <c r="C53" s="1"/>
      <c r="D53" s="1"/>
      <c r="E53" s="136"/>
      <c r="F53" s="136"/>
    </row>
    <row r="54" spans="2:6">
      <c r="B54" s="1"/>
      <c r="C54" s="1"/>
      <c r="D54" s="1"/>
      <c r="E54" s="136"/>
      <c r="F54" s="136"/>
    </row>
    <row r="55" spans="2:6">
      <c r="B55" s="1"/>
      <c r="C55" s="1"/>
      <c r="D55" s="1"/>
      <c r="E55" s="136"/>
      <c r="F55" s="136"/>
    </row>
    <row r="56" spans="2:6">
      <c r="B56" s="1"/>
      <c r="C56" s="1"/>
      <c r="D56" s="1"/>
      <c r="E56" s="136"/>
      <c r="F56" s="136"/>
    </row>
    <row r="57" spans="2:6">
      <c r="B57" s="1"/>
      <c r="C57" s="1"/>
      <c r="D57" s="1"/>
      <c r="E57" s="136"/>
      <c r="F57" s="136"/>
    </row>
    <row r="58" spans="2:6"/>
    <row r="59" spans="2:6"/>
    <row r="60" spans="2:6"/>
    <row r="61" spans="2:6"/>
    <row r="62" spans="2:6"/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9C22F-593F-41C5-8618-06F6CF205F5F}">
  <dimension ref="A1:AA566"/>
  <sheetViews>
    <sheetView workbookViewId="0">
      <pane ySplit="8" topLeftCell="A9" activePane="bottomLeft" state="frozen"/>
      <selection pane="bottomLeft" activeCell="C3" sqref="C3:H3"/>
    </sheetView>
  </sheetViews>
  <sheetFormatPr baseColWidth="10" defaultColWidth="0" defaultRowHeight="15" zeroHeight="1"/>
  <cols>
    <col min="1" max="1" width="4.6640625" customWidth="1"/>
    <col min="2" max="2" width="0" hidden="1" customWidth="1"/>
    <col min="3" max="3" width="13.6640625" customWidth="1"/>
    <col min="4" max="4" width="43.6640625" customWidth="1"/>
    <col min="5" max="5" width="4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9.6640625" customWidth="1"/>
    <col min="20" max="21" width="0" hidden="1" customWidth="1"/>
    <col min="22" max="22" width="7.6640625" customWidth="1"/>
    <col min="23" max="26" width="0" hidden="1" customWidth="1"/>
    <col min="27" max="27" width="9.1640625" customWidth="1"/>
    <col min="28" max="16384" width="9.1640625" hidden="1"/>
  </cols>
  <sheetData>
    <row r="1" spans="1:26" ht="20" customHeight="1">
      <c r="A1" s="142"/>
      <c r="B1" s="142"/>
      <c r="C1" s="203" t="s">
        <v>0</v>
      </c>
      <c r="D1" s="207"/>
      <c r="E1" s="207"/>
      <c r="F1" s="207"/>
      <c r="G1" s="207"/>
      <c r="H1" s="207"/>
      <c r="I1" s="4" t="s">
        <v>1</v>
      </c>
      <c r="J1" s="142"/>
      <c r="K1" s="13"/>
      <c r="L1" s="13"/>
      <c r="M1" s="13"/>
      <c r="N1" s="13"/>
      <c r="O1" s="13"/>
      <c r="P1" s="2" t="s">
        <v>2</v>
      </c>
      <c r="Q1" s="13"/>
      <c r="R1" s="13"/>
      <c r="S1" s="13"/>
      <c r="T1" s="13"/>
      <c r="U1" s="13"/>
      <c r="V1" s="13"/>
      <c r="W1" s="12">
        <v>30.126000000000001</v>
      </c>
      <c r="X1" s="12"/>
      <c r="Y1" s="12"/>
      <c r="Z1" s="12"/>
    </row>
    <row r="2" spans="1:26" ht="20" customHeight="1">
      <c r="A2" s="142"/>
      <c r="B2" s="142"/>
      <c r="C2" s="203" t="s">
        <v>3</v>
      </c>
      <c r="D2" s="207"/>
      <c r="E2" s="207"/>
      <c r="F2" s="207"/>
      <c r="G2" s="207"/>
      <c r="H2" s="207"/>
      <c r="I2" s="4" t="s">
        <v>4</v>
      </c>
      <c r="J2" s="142"/>
      <c r="K2" s="13"/>
      <c r="L2" s="13"/>
      <c r="M2" s="13"/>
      <c r="N2" s="13"/>
      <c r="O2" s="13"/>
      <c r="P2" s="2"/>
      <c r="Q2" s="13"/>
      <c r="R2" s="13"/>
      <c r="S2" s="13"/>
      <c r="T2" s="13"/>
      <c r="U2" s="13"/>
      <c r="V2" s="13"/>
      <c r="W2" s="12"/>
      <c r="X2" s="12"/>
      <c r="Y2" s="12"/>
      <c r="Z2" s="12"/>
    </row>
    <row r="3" spans="1:26" ht="20" customHeight="1">
      <c r="A3" s="142"/>
      <c r="B3" s="142"/>
      <c r="C3" s="203" t="s">
        <v>5</v>
      </c>
      <c r="D3" s="207"/>
      <c r="E3" s="207"/>
      <c r="F3" s="207"/>
      <c r="G3" s="207"/>
      <c r="H3" s="207"/>
      <c r="I3" s="4"/>
      <c r="J3" s="142"/>
      <c r="K3" s="13"/>
      <c r="L3" s="13"/>
      <c r="M3" s="13"/>
      <c r="N3" s="13"/>
      <c r="O3" s="13"/>
      <c r="P3" s="2"/>
      <c r="Q3" s="13"/>
      <c r="R3" s="13"/>
      <c r="S3" s="13"/>
      <c r="T3" s="13"/>
      <c r="U3" s="13"/>
      <c r="V3" s="13"/>
      <c r="W3" s="12"/>
      <c r="X3" s="12"/>
      <c r="Y3" s="12"/>
      <c r="Z3" s="12"/>
    </row>
    <row r="4" spans="1:26">
      <c r="A4" s="13"/>
      <c r="B4" s="13"/>
      <c r="C4" s="2" t="s">
        <v>6</v>
      </c>
      <c r="D4" s="13"/>
      <c r="E4" s="13"/>
      <c r="F4" s="13"/>
      <c r="G4" s="13"/>
      <c r="H4" s="13"/>
      <c r="I4" s="13" t="s">
        <v>7</v>
      </c>
      <c r="J4" s="13"/>
      <c r="K4" s="13"/>
      <c r="L4" s="13"/>
      <c r="M4" s="13"/>
      <c r="N4" s="13"/>
      <c r="O4" s="13"/>
      <c r="P4" s="13" t="s">
        <v>8</v>
      </c>
      <c r="Q4" s="13"/>
      <c r="R4" s="13"/>
      <c r="S4" s="13"/>
      <c r="T4" s="13"/>
      <c r="U4" s="13"/>
      <c r="V4" s="13"/>
      <c r="W4" s="12"/>
      <c r="X4" s="12"/>
      <c r="Y4" s="12"/>
      <c r="Z4" s="12"/>
    </row>
    <row r="5" spans="1:26">
      <c r="A5" s="13"/>
      <c r="B5" s="13"/>
      <c r="C5" s="2" t="s">
        <v>9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2"/>
      <c r="X5" s="12"/>
      <c r="Y5" s="12"/>
      <c r="Z5" s="12"/>
    </row>
    <row r="6" spans="1:26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2"/>
      <c r="X6" s="12"/>
      <c r="Y6" s="12"/>
      <c r="Z6" s="12"/>
    </row>
    <row r="7" spans="1:26">
      <c r="A7" s="13"/>
      <c r="B7" s="13"/>
      <c r="C7" s="2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2"/>
      <c r="X7" s="12"/>
      <c r="Y7" s="12"/>
      <c r="Z7" s="12"/>
    </row>
    <row r="8" spans="1:26">
      <c r="A8" s="164" t="s">
        <v>11</v>
      </c>
      <c r="B8" s="164" t="s">
        <v>12</v>
      </c>
      <c r="C8" s="164" t="s">
        <v>13</v>
      </c>
      <c r="D8" s="164" t="s">
        <v>14</v>
      </c>
      <c r="E8" s="164" t="s">
        <v>15</v>
      </c>
      <c r="F8" s="164" t="s">
        <v>16</v>
      </c>
      <c r="G8" s="164" t="s">
        <v>17</v>
      </c>
      <c r="H8" s="164" t="s">
        <v>18</v>
      </c>
      <c r="I8" s="164" t="s">
        <v>19</v>
      </c>
      <c r="J8" s="164"/>
      <c r="K8" s="164"/>
      <c r="L8" s="164"/>
      <c r="M8" s="164"/>
      <c r="N8" s="164"/>
      <c r="O8" s="164"/>
      <c r="P8" s="164" t="s">
        <v>20</v>
      </c>
      <c r="Q8" s="164"/>
      <c r="R8" s="165"/>
      <c r="S8" s="164" t="s">
        <v>21</v>
      </c>
      <c r="T8" s="165"/>
      <c r="U8" s="165"/>
      <c r="V8" s="164" t="s">
        <v>22</v>
      </c>
      <c r="W8" s="154"/>
      <c r="X8" s="154"/>
      <c r="Y8" s="154"/>
      <c r="Z8" s="154"/>
    </row>
    <row r="9" spans="1:26">
      <c r="A9" s="143"/>
      <c r="B9" s="95"/>
      <c r="C9" s="166"/>
      <c r="D9" s="138" t="s">
        <v>23</v>
      </c>
      <c r="E9" s="138"/>
      <c r="F9" s="144"/>
      <c r="G9" s="139"/>
      <c r="H9" s="139"/>
      <c r="I9" s="139"/>
      <c r="J9" s="139"/>
      <c r="K9" s="138"/>
      <c r="L9" s="138"/>
      <c r="M9" s="138"/>
      <c r="N9" s="138"/>
      <c r="O9" s="138"/>
      <c r="P9" s="144"/>
      <c r="Q9" s="144"/>
      <c r="R9" s="145"/>
      <c r="S9" s="144"/>
      <c r="T9" s="145"/>
      <c r="U9" s="145"/>
      <c r="V9" s="144"/>
      <c r="W9" s="12"/>
      <c r="X9" s="12"/>
      <c r="Y9" s="11"/>
      <c r="Z9" s="12"/>
    </row>
    <row r="10" spans="1:26">
      <c r="A10" s="146"/>
      <c r="B10" s="12"/>
      <c r="C10" s="147" t="s">
        <v>24</v>
      </c>
      <c r="D10" s="148" t="s">
        <v>25</v>
      </c>
      <c r="E10" s="12"/>
      <c r="F10" s="149"/>
      <c r="G10" s="11"/>
      <c r="H10" s="11"/>
      <c r="I10" s="11"/>
      <c r="J10" s="11"/>
      <c r="K10" s="12"/>
      <c r="L10" s="12"/>
      <c r="M10" s="12"/>
      <c r="N10" s="12"/>
      <c r="O10" s="12"/>
      <c r="P10" s="149"/>
      <c r="Q10" s="149"/>
      <c r="R10" s="149"/>
      <c r="S10" s="149"/>
      <c r="T10" s="149"/>
      <c r="U10" s="149"/>
      <c r="V10" s="149"/>
      <c r="W10" s="12"/>
      <c r="X10" s="12"/>
      <c r="Y10" s="11"/>
      <c r="Z10" s="12"/>
    </row>
    <row r="11" spans="1:26" ht="25" customHeight="1">
      <c r="A11" s="150">
        <v>1</v>
      </c>
      <c r="B11" s="151" t="s">
        <v>26</v>
      </c>
      <c r="C11" s="167" t="s">
        <v>27</v>
      </c>
      <c r="D11" s="151" t="s">
        <v>28</v>
      </c>
      <c r="E11" s="151" t="s">
        <v>29</v>
      </c>
      <c r="F11" s="152">
        <v>8.6280000000000001</v>
      </c>
      <c r="G11" s="153"/>
      <c r="H11" s="153"/>
      <c r="I11" s="153"/>
      <c r="J11" s="153">
        <f t="shared" ref="J11:J17" si="0">ROUND(F11*(N11),2)</f>
        <v>829.67</v>
      </c>
      <c r="K11" s="11">
        <f t="shared" ref="K11:K17" si="1">ROUND(F11*(O11),2)</f>
        <v>0</v>
      </c>
      <c r="L11" s="11">
        <f t="shared" ref="L11:L17" si="2">ROUND(F11*(G11),2)</f>
        <v>0</v>
      </c>
      <c r="M11" s="11">
        <f t="shared" ref="M11:M17" si="3">ROUND(F11*(H11),2)</f>
        <v>0</v>
      </c>
      <c r="N11" s="12">
        <v>96.16</v>
      </c>
      <c r="O11" s="12"/>
      <c r="P11" s="149">
        <v>2.2119</v>
      </c>
      <c r="Q11" s="149"/>
      <c r="R11" s="149">
        <v>2.2119</v>
      </c>
      <c r="S11" s="149">
        <f t="shared" ref="S11:S17" si="4">ROUND(F11*(P11),3)</f>
        <v>19.084</v>
      </c>
      <c r="T11" s="149"/>
      <c r="U11" s="149"/>
      <c r="V11" s="149">
        <f t="shared" ref="V11:V17" si="5">ROUND(F11*(X11),3)</f>
        <v>0</v>
      </c>
      <c r="W11" s="12"/>
      <c r="X11" s="12">
        <v>0</v>
      </c>
      <c r="Y11" s="11"/>
      <c r="Z11" s="12">
        <v>0</v>
      </c>
    </row>
    <row r="12" spans="1:26" ht="25" customHeight="1">
      <c r="A12" s="150">
        <v>2</v>
      </c>
      <c r="B12" s="151" t="s">
        <v>26</v>
      </c>
      <c r="C12" s="167" t="s">
        <v>30</v>
      </c>
      <c r="D12" s="151" t="s">
        <v>31</v>
      </c>
      <c r="E12" s="151" t="s">
        <v>32</v>
      </c>
      <c r="F12" s="152">
        <v>0.16880682</v>
      </c>
      <c r="G12" s="153"/>
      <c r="H12" s="153"/>
      <c r="I12" s="153"/>
      <c r="J12" s="153">
        <f t="shared" si="0"/>
        <v>295.3</v>
      </c>
      <c r="K12" s="11">
        <f t="shared" si="1"/>
        <v>0</v>
      </c>
      <c r="L12" s="11">
        <f t="shared" si="2"/>
        <v>0</v>
      </c>
      <c r="M12" s="11">
        <f t="shared" si="3"/>
        <v>0</v>
      </c>
      <c r="N12" s="12">
        <v>1749.34</v>
      </c>
      <c r="O12" s="12"/>
      <c r="P12" s="149">
        <v>1.20296</v>
      </c>
      <c r="Q12" s="149"/>
      <c r="R12" s="149">
        <v>1.20296</v>
      </c>
      <c r="S12" s="149">
        <f t="shared" si="4"/>
        <v>0.20300000000000001</v>
      </c>
      <c r="T12" s="149"/>
      <c r="U12" s="149"/>
      <c r="V12" s="149">
        <f t="shared" si="5"/>
        <v>0</v>
      </c>
      <c r="W12" s="12"/>
      <c r="X12" s="12">
        <v>0</v>
      </c>
      <c r="Y12" s="11"/>
      <c r="Z12" s="12">
        <v>0</v>
      </c>
    </row>
    <row r="13" spans="1:26" ht="25" customHeight="1">
      <c r="A13" s="150">
        <v>3</v>
      </c>
      <c r="B13" s="151" t="s">
        <v>26</v>
      </c>
      <c r="C13" s="167" t="s">
        <v>33</v>
      </c>
      <c r="D13" s="151" t="s">
        <v>34</v>
      </c>
      <c r="E13" s="151" t="s">
        <v>29</v>
      </c>
      <c r="F13" s="152">
        <v>12.672000000000001</v>
      </c>
      <c r="G13" s="153"/>
      <c r="H13" s="153"/>
      <c r="I13" s="153"/>
      <c r="J13" s="153">
        <f t="shared" si="0"/>
        <v>1201.69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2">
        <v>94.83</v>
      </c>
      <c r="O13" s="12"/>
      <c r="P13" s="149">
        <v>2.2119</v>
      </c>
      <c r="Q13" s="149"/>
      <c r="R13" s="149">
        <v>2.2119</v>
      </c>
      <c r="S13" s="149">
        <f t="shared" si="4"/>
        <v>28.029</v>
      </c>
      <c r="T13" s="149"/>
      <c r="U13" s="149"/>
      <c r="V13" s="149">
        <f t="shared" si="5"/>
        <v>0</v>
      </c>
      <c r="W13" s="12"/>
      <c r="X13" s="12">
        <v>0</v>
      </c>
      <c r="Y13" s="11"/>
      <c r="Z13" s="12">
        <v>0</v>
      </c>
    </row>
    <row r="14" spans="1:26" ht="25" customHeight="1">
      <c r="A14" s="150">
        <v>4</v>
      </c>
      <c r="B14" s="151" t="s">
        <v>26</v>
      </c>
      <c r="C14" s="167" t="s">
        <v>35</v>
      </c>
      <c r="D14" s="151" t="s">
        <v>36</v>
      </c>
      <c r="E14" s="151" t="s">
        <v>37</v>
      </c>
      <c r="F14" s="152">
        <v>42.57</v>
      </c>
      <c r="G14" s="153"/>
      <c r="H14" s="153"/>
      <c r="I14" s="153"/>
      <c r="J14" s="153">
        <f t="shared" si="0"/>
        <v>788.4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2">
        <v>18.52</v>
      </c>
      <c r="O14" s="12"/>
      <c r="P14" s="149">
        <v>5.0000000000000001E-4</v>
      </c>
      <c r="Q14" s="149"/>
      <c r="R14" s="149">
        <v>5.0000000000000001E-4</v>
      </c>
      <c r="S14" s="149">
        <f t="shared" si="4"/>
        <v>2.1000000000000001E-2</v>
      </c>
      <c r="T14" s="149"/>
      <c r="U14" s="149"/>
      <c r="V14" s="149">
        <f t="shared" si="5"/>
        <v>0</v>
      </c>
      <c r="W14" s="12"/>
      <c r="X14" s="12">
        <v>0</v>
      </c>
      <c r="Y14" s="11"/>
      <c r="Z14" s="12">
        <v>0</v>
      </c>
    </row>
    <row r="15" spans="1:26" ht="25" customHeight="1">
      <c r="A15" s="150">
        <v>5</v>
      </c>
      <c r="B15" s="151" t="s">
        <v>26</v>
      </c>
      <c r="C15" s="167" t="s">
        <v>38</v>
      </c>
      <c r="D15" s="151" t="s">
        <v>39</v>
      </c>
      <c r="E15" s="151" t="s">
        <v>37</v>
      </c>
      <c r="F15" s="152">
        <v>42.57</v>
      </c>
      <c r="G15" s="153"/>
      <c r="H15" s="153"/>
      <c r="I15" s="153"/>
      <c r="J15" s="153">
        <f t="shared" si="0"/>
        <v>211.57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2">
        <v>4.97</v>
      </c>
      <c r="O15" s="12"/>
      <c r="P15" s="149">
        <v>0</v>
      </c>
      <c r="Q15" s="149"/>
      <c r="R15" s="149">
        <v>0</v>
      </c>
      <c r="S15" s="149">
        <f t="shared" si="4"/>
        <v>0</v>
      </c>
      <c r="T15" s="149"/>
      <c r="U15" s="149"/>
      <c r="V15" s="149">
        <f t="shared" si="5"/>
        <v>0</v>
      </c>
      <c r="W15" s="12"/>
      <c r="X15" s="12">
        <v>0</v>
      </c>
      <c r="Y15" s="11"/>
      <c r="Z15" s="12">
        <v>0</v>
      </c>
    </row>
    <row r="16" spans="1:26" ht="25" customHeight="1">
      <c r="A16" s="150">
        <v>6</v>
      </c>
      <c r="B16" s="151" t="s">
        <v>26</v>
      </c>
      <c r="C16" s="167" t="s">
        <v>40</v>
      </c>
      <c r="D16" s="151" t="s">
        <v>41</v>
      </c>
      <c r="E16" s="151" t="s">
        <v>32</v>
      </c>
      <c r="F16" s="152">
        <v>1.01376</v>
      </c>
      <c r="G16" s="153"/>
      <c r="H16" s="153"/>
      <c r="I16" s="153"/>
      <c r="J16" s="153">
        <f t="shared" si="0"/>
        <v>1595.14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2">
        <v>1573.49</v>
      </c>
      <c r="O16" s="12"/>
      <c r="P16" s="149">
        <v>1.0197700000000001</v>
      </c>
      <c r="Q16" s="149"/>
      <c r="R16" s="149">
        <v>1.0197700000000001</v>
      </c>
      <c r="S16" s="149">
        <f t="shared" si="4"/>
        <v>1.034</v>
      </c>
      <c r="T16" s="149"/>
      <c r="U16" s="149"/>
      <c r="V16" s="149">
        <f t="shared" si="5"/>
        <v>0</v>
      </c>
      <c r="W16" s="12"/>
      <c r="X16" s="12">
        <v>0</v>
      </c>
      <c r="Y16" s="11"/>
      <c r="Z16" s="12">
        <v>0</v>
      </c>
    </row>
    <row r="17" spans="1:26" ht="25" customHeight="1">
      <c r="A17" s="150">
        <v>7</v>
      </c>
      <c r="B17" s="151" t="s">
        <v>42</v>
      </c>
      <c r="C17" s="167" t="s">
        <v>43</v>
      </c>
      <c r="D17" s="151" t="s">
        <v>44</v>
      </c>
      <c r="E17" s="151" t="s">
        <v>45</v>
      </c>
      <c r="F17" s="152">
        <v>25</v>
      </c>
      <c r="G17" s="153"/>
      <c r="H17" s="153"/>
      <c r="I17" s="153"/>
      <c r="J17" s="153">
        <f t="shared" si="0"/>
        <v>162.5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2">
        <v>6.5</v>
      </c>
      <c r="O17" s="12"/>
      <c r="P17" s="149">
        <v>2.3183500000000001</v>
      </c>
      <c r="Q17" s="149"/>
      <c r="R17" s="149">
        <v>2.3183500000000001</v>
      </c>
      <c r="S17" s="149">
        <f t="shared" si="4"/>
        <v>57.959000000000003</v>
      </c>
      <c r="T17" s="149"/>
      <c r="U17" s="149"/>
      <c r="V17" s="149">
        <f t="shared" si="5"/>
        <v>0</v>
      </c>
      <c r="W17" s="12"/>
      <c r="X17" s="12">
        <v>0</v>
      </c>
      <c r="Y17" s="11"/>
      <c r="Z17" s="12">
        <v>0</v>
      </c>
    </row>
    <row r="18" spans="1:26">
      <c r="A18" s="146"/>
      <c r="B18" s="12"/>
      <c r="C18" s="147" t="s">
        <v>24</v>
      </c>
      <c r="D18" s="148" t="s">
        <v>25</v>
      </c>
      <c r="E18" s="140"/>
      <c r="F18" s="145"/>
      <c r="G18" s="141"/>
      <c r="H18" s="141"/>
      <c r="I18" s="141"/>
      <c r="J18" s="141"/>
      <c r="K18" s="140"/>
      <c r="L18" s="140">
        <f>ROUND((SUM(L10:L17))/1,2)</f>
        <v>0</v>
      </c>
      <c r="M18" s="140">
        <f>ROUND((SUM(M10:M17))/1,2)</f>
        <v>0</v>
      </c>
      <c r="N18" s="140"/>
      <c r="O18" s="140"/>
      <c r="P18" s="145"/>
      <c r="Q18" s="145"/>
      <c r="R18" s="145"/>
      <c r="S18" s="145">
        <f>ROUND((SUM(S10:S17))/1,2)</f>
        <v>106.33</v>
      </c>
      <c r="T18" s="145"/>
      <c r="U18" s="145"/>
      <c r="V18" s="145">
        <f>ROUND((SUM(V10:V17))/1,2)</f>
        <v>0</v>
      </c>
      <c r="W18" s="12"/>
      <c r="X18" s="12"/>
      <c r="Y18" s="11"/>
      <c r="Z18" s="12"/>
    </row>
    <row r="19" spans="1:26">
      <c r="A19" s="146"/>
      <c r="B19" s="12"/>
      <c r="C19" s="168"/>
      <c r="D19" s="12"/>
      <c r="E19" s="12"/>
      <c r="F19" s="149"/>
      <c r="G19" s="11"/>
      <c r="H19" s="11"/>
      <c r="I19" s="11"/>
      <c r="J19" s="11"/>
      <c r="K19" s="12"/>
      <c r="L19" s="12"/>
      <c r="M19" s="12"/>
      <c r="N19" s="12"/>
      <c r="O19" s="12"/>
      <c r="P19" s="149"/>
      <c r="Q19" s="149"/>
      <c r="R19" s="149"/>
      <c r="S19" s="149"/>
      <c r="T19" s="149"/>
      <c r="U19" s="149"/>
      <c r="V19" s="149"/>
      <c r="W19" s="12"/>
      <c r="X19" s="12"/>
      <c r="Y19" s="11"/>
      <c r="Z19" s="12"/>
    </row>
    <row r="20" spans="1:26">
      <c r="A20" s="146"/>
      <c r="B20" s="12"/>
      <c r="C20" s="147" t="s">
        <v>46</v>
      </c>
      <c r="D20" s="148" t="s">
        <v>47</v>
      </c>
      <c r="E20" s="12"/>
      <c r="F20" s="149"/>
      <c r="G20" s="11"/>
      <c r="H20" s="11"/>
      <c r="I20" s="11"/>
      <c r="J20" s="11"/>
      <c r="K20" s="12"/>
      <c r="L20" s="12"/>
      <c r="M20" s="12"/>
      <c r="N20" s="12"/>
      <c r="O20" s="12"/>
      <c r="P20" s="149"/>
      <c r="Q20" s="149"/>
      <c r="R20" s="149"/>
      <c r="S20" s="149"/>
      <c r="T20" s="149"/>
      <c r="U20" s="149"/>
      <c r="V20" s="149"/>
      <c r="W20" s="12"/>
      <c r="X20" s="12"/>
      <c r="Y20" s="11"/>
      <c r="Z20" s="12"/>
    </row>
    <row r="21" spans="1:26" ht="25" customHeight="1">
      <c r="A21" s="189">
        <v>8</v>
      </c>
      <c r="B21" s="190" t="s">
        <v>48</v>
      </c>
      <c r="C21" s="191" t="s">
        <v>49</v>
      </c>
      <c r="D21" s="190" t="s">
        <v>50</v>
      </c>
      <c r="E21" s="190" t="s">
        <v>37</v>
      </c>
      <c r="F21" s="192">
        <v>29.995000000000001</v>
      </c>
      <c r="G21" s="193"/>
      <c r="H21" s="193"/>
      <c r="I21" s="193"/>
      <c r="J21" s="193">
        <f t="shared" ref="J21:J31" si="6">ROUND(F21*(N21),2)</f>
        <v>113.38</v>
      </c>
      <c r="K21" s="194">
        <f t="shared" ref="K21:K31" si="7">ROUND(F21*(O21),2)</f>
        <v>0</v>
      </c>
      <c r="L21" s="194">
        <f t="shared" ref="L21:L31" si="8">ROUND(F21*(G21),2)</f>
        <v>0</v>
      </c>
      <c r="M21" s="194">
        <f t="shared" ref="M21:M31" si="9">ROUND(F21*(H21),2)</f>
        <v>0</v>
      </c>
      <c r="N21" s="195">
        <v>3.7800000000000002</v>
      </c>
      <c r="O21" s="195"/>
      <c r="P21" s="196">
        <v>0</v>
      </c>
      <c r="Q21" s="196"/>
      <c r="R21" s="196">
        <v>0</v>
      </c>
      <c r="S21" s="196">
        <f t="shared" ref="S21:S31" si="10">ROUND(F21*(P21),3)</f>
        <v>0</v>
      </c>
      <c r="T21" s="196"/>
      <c r="U21" s="196"/>
      <c r="V21" s="196">
        <f t="shared" ref="V21:V31" si="11">ROUND(F21*(X21),3)</f>
        <v>5.8789999999999996</v>
      </c>
      <c r="W21" s="12"/>
      <c r="X21" s="12">
        <v>0.19600000000000001</v>
      </c>
      <c r="Y21" s="11"/>
      <c r="Z21" s="12">
        <v>0</v>
      </c>
    </row>
    <row r="22" spans="1:26" s="188" customFormat="1" ht="25" customHeight="1">
      <c r="A22" s="189">
        <v>9</v>
      </c>
      <c r="B22" s="190" t="s">
        <v>48</v>
      </c>
      <c r="C22" s="191" t="s">
        <v>51</v>
      </c>
      <c r="D22" s="190" t="s">
        <v>52</v>
      </c>
      <c r="E22" s="190" t="s">
        <v>29</v>
      </c>
      <c r="F22" s="192">
        <v>2.9925000000000002</v>
      </c>
      <c r="G22" s="193"/>
      <c r="H22" s="193"/>
      <c r="I22" s="193"/>
      <c r="J22" s="193">
        <f t="shared" si="6"/>
        <v>100.25</v>
      </c>
      <c r="K22" s="194">
        <f t="shared" si="7"/>
        <v>0</v>
      </c>
      <c r="L22" s="194">
        <f t="shared" si="8"/>
        <v>0</v>
      </c>
      <c r="M22" s="194">
        <f t="shared" si="9"/>
        <v>0</v>
      </c>
      <c r="N22" s="195">
        <v>33.5</v>
      </c>
      <c r="O22" s="195"/>
      <c r="P22" s="196">
        <v>0</v>
      </c>
      <c r="Q22" s="196"/>
      <c r="R22" s="196">
        <v>0</v>
      </c>
      <c r="S22" s="196">
        <f t="shared" si="10"/>
        <v>0</v>
      </c>
      <c r="T22" s="196"/>
      <c r="U22" s="196"/>
      <c r="V22" s="196">
        <f t="shared" si="11"/>
        <v>5.7009999999999996</v>
      </c>
      <c r="W22" s="186"/>
      <c r="X22" s="186">
        <v>1.905</v>
      </c>
      <c r="Y22" s="187"/>
      <c r="Z22" s="186">
        <v>0</v>
      </c>
    </row>
    <row r="23" spans="1:26" ht="25" customHeight="1">
      <c r="A23" s="189">
        <v>10</v>
      </c>
      <c r="B23" s="190" t="s">
        <v>48</v>
      </c>
      <c r="C23" s="191" t="s">
        <v>53</v>
      </c>
      <c r="D23" s="190" t="s">
        <v>399</v>
      </c>
      <c r="E23" s="190" t="s">
        <v>55</v>
      </c>
      <c r="F23" s="192">
        <v>2</v>
      </c>
      <c r="G23" s="193"/>
      <c r="H23" s="193"/>
      <c r="I23" s="193"/>
      <c r="J23" s="193">
        <f t="shared" si="6"/>
        <v>6.14</v>
      </c>
      <c r="K23" s="194">
        <f t="shared" si="7"/>
        <v>0</v>
      </c>
      <c r="L23" s="194">
        <f t="shared" si="8"/>
        <v>0</v>
      </c>
      <c r="M23" s="194">
        <f t="shared" si="9"/>
        <v>0</v>
      </c>
      <c r="N23" s="195">
        <v>3.07</v>
      </c>
      <c r="O23" s="195"/>
      <c r="P23" s="196">
        <v>0</v>
      </c>
      <c r="Q23" s="196"/>
      <c r="R23" s="196">
        <v>0</v>
      </c>
      <c r="S23" s="196">
        <f t="shared" si="10"/>
        <v>0</v>
      </c>
      <c r="T23" s="196"/>
      <c r="U23" s="196"/>
      <c r="V23" s="196">
        <f t="shared" si="11"/>
        <v>0</v>
      </c>
      <c r="W23" s="12"/>
      <c r="X23" s="12">
        <v>0</v>
      </c>
      <c r="Y23" s="11"/>
      <c r="Z23" s="12">
        <v>0</v>
      </c>
    </row>
    <row r="24" spans="1:26" ht="25" customHeight="1">
      <c r="A24" s="189">
        <v>11</v>
      </c>
      <c r="B24" s="190" t="s">
        <v>48</v>
      </c>
      <c r="C24" s="191" t="s">
        <v>56</v>
      </c>
      <c r="D24" s="190" t="s">
        <v>400</v>
      </c>
      <c r="E24" s="190" t="s">
        <v>37</v>
      </c>
      <c r="F24" s="192">
        <v>6.75</v>
      </c>
      <c r="G24" s="193"/>
      <c r="H24" s="193"/>
      <c r="I24" s="193"/>
      <c r="J24" s="193">
        <f t="shared" si="6"/>
        <v>19.100000000000001</v>
      </c>
      <c r="K24" s="194">
        <f t="shared" si="7"/>
        <v>0</v>
      </c>
      <c r="L24" s="194">
        <f t="shared" si="8"/>
        <v>0</v>
      </c>
      <c r="M24" s="194">
        <f t="shared" si="9"/>
        <v>0</v>
      </c>
      <c r="N24" s="195">
        <v>2.83</v>
      </c>
      <c r="O24" s="195"/>
      <c r="P24" s="196">
        <v>0</v>
      </c>
      <c r="Q24" s="196"/>
      <c r="R24" s="196">
        <v>0</v>
      </c>
      <c r="S24" s="196">
        <f t="shared" si="10"/>
        <v>0</v>
      </c>
      <c r="T24" s="196"/>
      <c r="U24" s="196"/>
      <c r="V24" s="196">
        <f t="shared" si="11"/>
        <v>0.36499999999999999</v>
      </c>
      <c r="W24" s="12"/>
      <c r="X24" s="12">
        <v>5.3999999999999999E-2</v>
      </c>
      <c r="Y24" s="11"/>
      <c r="Z24" s="12">
        <v>0</v>
      </c>
    </row>
    <row r="25" spans="1:26" s="188" customFormat="1" ht="25" customHeight="1">
      <c r="A25" s="189">
        <v>12</v>
      </c>
      <c r="B25" s="190" t="s">
        <v>48</v>
      </c>
      <c r="C25" s="191" t="s">
        <v>57</v>
      </c>
      <c r="D25" s="190" t="s">
        <v>58</v>
      </c>
      <c r="E25" s="190" t="s">
        <v>59</v>
      </c>
      <c r="F25" s="192">
        <v>750</v>
      </c>
      <c r="G25" s="193"/>
      <c r="H25" s="193"/>
      <c r="I25" s="193"/>
      <c r="J25" s="193">
        <f t="shared" si="6"/>
        <v>1380</v>
      </c>
      <c r="K25" s="194">
        <f t="shared" si="7"/>
        <v>0</v>
      </c>
      <c r="L25" s="194">
        <f t="shared" si="8"/>
        <v>0</v>
      </c>
      <c r="M25" s="194">
        <f t="shared" si="9"/>
        <v>0</v>
      </c>
      <c r="N25" s="195">
        <v>1.8399999999999999</v>
      </c>
      <c r="O25" s="195"/>
      <c r="P25" s="196">
        <v>3.0000000000000001E-5</v>
      </c>
      <c r="Q25" s="196"/>
      <c r="R25" s="196">
        <v>3.0000000000000001E-5</v>
      </c>
      <c r="S25" s="196">
        <f t="shared" si="10"/>
        <v>2.3E-2</v>
      </c>
      <c r="T25" s="196"/>
      <c r="U25" s="196"/>
      <c r="V25" s="196">
        <f t="shared" si="11"/>
        <v>0.48</v>
      </c>
      <c r="W25" s="186"/>
      <c r="X25" s="186">
        <v>6.4000000000000005E-4</v>
      </c>
      <c r="Y25" s="187"/>
      <c r="Z25" s="186">
        <v>0</v>
      </c>
    </row>
    <row r="26" spans="1:26" ht="25" customHeight="1">
      <c r="A26" s="189">
        <v>13</v>
      </c>
      <c r="B26" s="190" t="s">
        <v>48</v>
      </c>
      <c r="C26" s="191" t="s">
        <v>60</v>
      </c>
      <c r="D26" s="190" t="s">
        <v>61</v>
      </c>
      <c r="E26" s="190" t="s">
        <v>62</v>
      </c>
      <c r="F26" s="192">
        <v>71.900000000000006</v>
      </c>
      <c r="G26" s="193"/>
      <c r="H26" s="193"/>
      <c r="I26" s="193"/>
      <c r="J26" s="193">
        <f t="shared" si="6"/>
        <v>1186.3499999999999</v>
      </c>
      <c r="K26" s="194">
        <f t="shared" si="7"/>
        <v>0</v>
      </c>
      <c r="L26" s="194">
        <f t="shared" si="8"/>
        <v>0</v>
      </c>
      <c r="M26" s="194">
        <f t="shared" si="9"/>
        <v>0</v>
      </c>
      <c r="N26" s="195">
        <v>16.5</v>
      </c>
      <c r="O26" s="195"/>
      <c r="P26" s="196">
        <v>0</v>
      </c>
      <c r="Q26" s="196"/>
      <c r="R26" s="196">
        <v>0</v>
      </c>
      <c r="S26" s="196">
        <f t="shared" si="10"/>
        <v>0</v>
      </c>
      <c r="T26" s="196"/>
      <c r="U26" s="196"/>
      <c r="V26" s="196">
        <f t="shared" si="11"/>
        <v>24.806000000000001</v>
      </c>
      <c r="W26" s="12"/>
      <c r="X26" s="12">
        <v>0.34499999999999997</v>
      </c>
      <c r="Y26" s="11"/>
      <c r="Z26" s="12">
        <v>0</v>
      </c>
    </row>
    <row r="27" spans="1:26" ht="25" customHeight="1">
      <c r="A27" s="189">
        <v>14</v>
      </c>
      <c r="B27" s="190" t="s">
        <v>48</v>
      </c>
      <c r="C27" s="191" t="s">
        <v>63</v>
      </c>
      <c r="D27" s="190" t="s">
        <v>64</v>
      </c>
      <c r="E27" s="190" t="s">
        <v>32</v>
      </c>
      <c r="F27" s="192">
        <v>41.4338725</v>
      </c>
      <c r="G27" s="193"/>
      <c r="H27" s="193"/>
      <c r="I27" s="193"/>
      <c r="J27" s="193">
        <f t="shared" si="6"/>
        <v>571.79</v>
      </c>
      <c r="K27" s="194">
        <f t="shared" si="7"/>
        <v>0</v>
      </c>
      <c r="L27" s="194">
        <f t="shared" si="8"/>
        <v>0</v>
      </c>
      <c r="M27" s="194">
        <f t="shared" si="9"/>
        <v>0</v>
      </c>
      <c r="N27" s="195">
        <v>13.8</v>
      </c>
      <c r="O27" s="195"/>
      <c r="P27" s="196">
        <v>0</v>
      </c>
      <c r="Q27" s="196"/>
      <c r="R27" s="196">
        <v>0</v>
      </c>
      <c r="S27" s="196">
        <f t="shared" si="10"/>
        <v>0</v>
      </c>
      <c r="T27" s="196"/>
      <c r="U27" s="196"/>
      <c r="V27" s="196">
        <f t="shared" si="11"/>
        <v>0</v>
      </c>
      <c r="W27" s="12"/>
      <c r="X27" s="12">
        <v>0</v>
      </c>
      <c r="Y27" s="11"/>
      <c r="Z27" s="12">
        <v>0</v>
      </c>
    </row>
    <row r="28" spans="1:26" ht="25" customHeight="1">
      <c r="A28" s="189">
        <v>15</v>
      </c>
      <c r="B28" s="190" t="s">
        <v>48</v>
      </c>
      <c r="C28" s="191" t="s">
        <v>65</v>
      </c>
      <c r="D28" s="190" t="s">
        <v>66</v>
      </c>
      <c r="E28" s="190" t="s">
        <v>32</v>
      </c>
      <c r="F28" s="192">
        <v>414.34</v>
      </c>
      <c r="G28" s="193"/>
      <c r="H28" s="193"/>
      <c r="I28" s="193"/>
      <c r="J28" s="193">
        <f t="shared" si="6"/>
        <v>194.74</v>
      </c>
      <c r="K28" s="194">
        <f t="shared" si="7"/>
        <v>0</v>
      </c>
      <c r="L28" s="194">
        <f t="shared" si="8"/>
        <v>0</v>
      </c>
      <c r="M28" s="194">
        <f t="shared" si="9"/>
        <v>0</v>
      </c>
      <c r="N28" s="195">
        <v>0.47</v>
      </c>
      <c r="O28" s="195"/>
      <c r="P28" s="196">
        <v>0</v>
      </c>
      <c r="Q28" s="196"/>
      <c r="R28" s="196">
        <v>0</v>
      </c>
      <c r="S28" s="196">
        <f t="shared" si="10"/>
        <v>0</v>
      </c>
      <c r="T28" s="196"/>
      <c r="U28" s="196"/>
      <c r="V28" s="196">
        <f t="shared" si="11"/>
        <v>0</v>
      </c>
      <c r="W28" s="12"/>
      <c r="X28" s="12">
        <v>0</v>
      </c>
      <c r="Y28" s="11"/>
      <c r="Z28" s="12">
        <v>0</v>
      </c>
    </row>
    <row r="29" spans="1:26" ht="25" customHeight="1">
      <c r="A29" s="189">
        <v>16</v>
      </c>
      <c r="B29" s="190" t="s">
        <v>48</v>
      </c>
      <c r="C29" s="191" t="s">
        <v>67</v>
      </c>
      <c r="D29" s="190" t="s">
        <v>68</v>
      </c>
      <c r="E29" s="190" t="s">
        <v>32</v>
      </c>
      <c r="F29" s="192">
        <v>41.433999999999997</v>
      </c>
      <c r="G29" s="193"/>
      <c r="H29" s="193"/>
      <c r="I29" s="193"/>
      <c r="J29" s="193">
        <f t="shared" si="6"/>
        <v>398.18</v>
      </c>
      <c r="K29" s="194">
        <f t="shared" si="7"/>
        <v>0</v>
      </c>
      <c r="L29" s="194">
        <f t="shared" si="8"/>
        <v>0</v>
      </c>
      <c r="M29" s="194">
        <f t="shared" si="9"/>
        <v>0</v>
      </c>
      <c r="N29" s="195">
        <v>9.61</v>
      </c>
      <c r="O29" s="195"/>
      <c r="P29" s="196">
        <v>0</v>
      </c>
      <c r="Q29" s="196"/>
      <c r="R29" s="196">
        <v>0</v>
      </c>
      <c r="S29" s="196">
        <f t="shared" si="10"/>
        <v>0</v>
      </c>
      <c r="T29" s="196"/>
      <c r="U29" s="196"/>
      <c r="V29" s="196">
        <f t="shared" si="11"/>
        <v>0</v>
      </c>
      <c r="W29" s="12"/>
      <c r="X29" s="12">
        <v>0</v>
      </c>
      <c r="Y29" s="11"/>
      <c r="Z29" s="12">
        <v>0</v>
      </c>
    </row>
    <row r="30" spans="1:26" ht="25" customHeight="1">
      <c r="A30" s="189">
        <v>17</v>
      </c>
      <c r="B30" s="190" t="s">
        <v>48</v>
      </c>
      <c r="C30" s="191" t="s">
        <v>69</v>
      </c>
      <c r="D30" s="190" t="s">
        <v>70</v>
      </c>
      <c r="E30" s="190" t="s">
        <v>32</v>
      </c>
      <c r="F30" s="192">
        <v>331.47199999999998</v>
      </c>
      <c r="G30" s="193"/>
      <c r="H30" s="193"/>
      <c r="I30" s="193"/>
      <c r="J30" s="193">
        <f t="shared" si="6"/>
        <v>357.99</v>
      </c>
      <c r="K30" s="194">
        <f t="shared" si="7"/>
        <v>0</v>
      </c>
      <c r="L30" s="194">
        <f t="shared" si="8"/>
        <v>0</v>
      </c>
      <c r="M30" s="194">
        <f t="shared" si="9"/>
        <v>0</v>
      </c>
      <c r="N30" s="195">
        <v>1.08</v>
      </c>
      <c r="O30" s="195"/>
      <c r="P30" s="196">
        <v>0</v>
      </c>
      <c r="Q30" s="196"/>
      <c r="R30" s="196">
        <v>0</v>
      </c>
      <c r="S30" s="196">
        <f t="shared" si="10"/>
        <v>0</v>
      </c>
      <c r="T30" s="196"/>
      <c r="U30" s="196"/>
      <c r="V30" s="196">
        <f t="shared" si="11"/>
        <v>0</v>
      </c>
      <c r="W30" s="12"/>
      <c r="X30" s="12">
        <v>0</v>
      </c>
      <c r="Y30" s="11"/>
      <c r="Z30" s="12">
        <v>0</v>
      </c>
    </row>
    <row r="31" spans="1:26" ht="35" customHeight="1">
      <c r="A31" s="189">
        <v>18</v>
      </c>
      <c r="B31" s="190" t="s">
        <v>48</v>
      </c>
      <c r="C31" s="191" t="s">
        <v>71</v>
      </c>
      <c r="D31" s="190" t="s">
        <v>72</v>
      </c>
      <c r="E31" s="190" t="s">
        <v>32</v>
      </c>
      <c r="F31" s="192">
        <v>41.433999999999997</v>
      </c>
      <c r="G31" s="193"/>
      <c r="H31" s="193"/>
      <c r="I31" s="193"/>
      <c r="J31" s="193">
        <f t="shared" si="6"/>
        <v>1243.02</v>
      </c>
      <c r="K31" s="194">
        <f t="shared" si="7"/>
        <v>0</v>
      </c>
      <c r="L31" s="194">
        <f t="shared" si="8"/>
        <v>0</v>
      </c>
      <c r="M31" s="194">
        <f t="shared" si="9"/>
        <v>0</v>
      </c>
      <c r="N31" s="195">
        <v>30</v>
      </c>
      <c r="O31" s="195"/>
      <c r="P31" s="196">
        <v>0</v>
      </c>
      <c r="Q31" s="196"/>
      <c r="R31" s="196">
        <v>0</v>
      </c>
      <c r="S31" s="196">
        <f t="shared" si="10"/>
        <v>0</v>
      </c>
      <c r="T31" s="196"/>
      <c r="U31" s="196"/>
      <c r="V31" s="196">
        <f t="shared" si="11"/>
        <v>0</v>
      </c>
      <c r="W31" s="12"/>
      <c r="X31" s="12">
        <v>0</v>
      </c>
      <c r="Y31" s="11"/>
      <c r="Z31" s="12">
        <v>0</v>
      </c>
    </row>
    <row r="32" spans="1:26">
      <c r="A32" s="146"/>
      <c r="B32" s="12"/>
      <c r="C32" s="147" t="s">
        <v>46</v>
      </c>
      <c r="D32" s="148" t="s">
        <v>47</v>
      </c>
      <c r="E32" s="140"/>
      <c r="F32" s="145"/>
      <c r="G32" s="141"/>
      <c r="H32" s="141"/>
      <c r="I32" s="141"/>
      <c r="J32" s="141"/>
      <c r="K32" s="140"/>
      <c r="L32" s="140">
        <f>ROUND((SUM(L20:L31))/1,2)</f>
        <v>0</v>
      </c>
      <c r="M32" s="140">
        <f>ROUND((SUM(M20:M31))/1,2)</f>
        <v>0</v>
      </c>
      <c r="N32" s="140"/>
      <c r="O32" s="140"/>
      <c r="P32" s="145"/>
      <c r="Q32" s="145"/>
      <c r="R32" s="145"/>
      <c r="S32" s="145">
        <f>ROUND((SUM(S20:S31))/1,2)</f>
        <v>0.02</v>
      </c>
      <c r="T32" s="145"/>
      <c r="U32" s="145"/>
      <c r="V32" s="145">
        <f>ROUND((SUM(V20:V31))/1,2)</f>
        <v>37.229999999999997</v>
      </c>
      <c r="W32" s="12"/>
      <c r="X32" s="12"/>
      <c r="Y32" s="11"/>
      <c r="Z32" s="12"/>
    </row>
    <row r="33" spans="1:26">
      <c r="A33" s="146"/>
      <c r="B33" s="12"/>
      <c r="C33" s="168"/>
      <c r="D33" s="12"/>
      <c r="E33" s="12"/>
      <c r="F33" s="149"/>
      <c r="G33" s="11"/>
      <c r="H33" s="11"/>
      <c r="I33" s="11"/>
      <c r="J33" s="11"/>
      <c r="K33" s="12"/>
      <c r="L33" s="12"/>
      <c r="M33" s="12"/>
      <c r="N33" s="12"/>
      <c r="O33" s="12"/>
      <c r="P33" s="149"/>
      <c r="Q33" s="149"/>
      <c r="R33" s="149"/>
      <c r="S33" s="149"/>
      <c r="T33" s="149"/>
      <c r="U33" s="149"/>
      <c r="V33" s="149"/>
      <c r="W33" s="12"/>
      <c r="X33" s="12"/>
      <c r="Y33" s="11"/>
      <c r="Z33" s="12"/>
    </row>
    <row r="34" spans="1:26">
      <c r="A34" s="146"/>
      <c r="B34" s="12"/>
      <c r="C34" s="147" t="s">
        <v>73</v>
      </c>
      <c r="D34" s="148" t="s">
        <v>74</v>
      </c>
      <c r="E34" s="12"/>
      <c r="F34" s="149"/>
      <c r="G34" s="11"/>
      <c r="H34" s="11"/>
      <c r="I34" s="11"/>
      <c r="J34" s="11"/>
      <c r="K34" s="12"/>
      <c r="L34" s="12"/>
      <c r="M34" s="12"/>
      <c r="N34" s="12"/>
      <c r="O34" s="12"/>
      <c r="P34" s="149"/>
      <c r="Q34" s="149"/>
      <c r="R34" s="149"/>
      <c r="S34" s="149"/>
      <c r="T34" s="149"/>
      <c r="U34" s="149"/>
      <c r="V34" s="149"/>
      <c r="W34" s="12"/>
      <c r="X34" s="12"/>
      <c r="Y34" s="11"/>
      <c r="Z34" s="12"/>
    </row>
    <row r="35" spans="1:26" ht="25" customHeight="1">
      <c r="A35" s="150">
        <v>19</v>
      </c>
      <c r="B35" s="151" t="s">
        <v>75</v>
      </c>
      <c r="C35" s="167" t="s">
        <v>76</v>
      </c>
      <c r="D35" s="151" t="s">
        <v>77</v>
      </c>
      <c r="E35" s="151" t="s">
        <v>32</v>
      </c>
      <c r="F35" s="152">
        <v>107.09094383458699</v>
      </c>
      <c r="G35" s="153"/>
      <c r="H35" s="153"/>
      <c r="I35" s="153"/>
      <c r="J35" s="153">
        <f>ROUND(F35*(N35),2)</f>
        <v>1124.45</v>
      </c>
      <c r="K35" s="11">
        <f>ROUND(F35*(O35),2)</f>
        <v>0</v>
      </c>
      <c r="L35" s="11">
        <f>ROUND(F35*(G35),2)</f>
        <v>0</v>
      </c>
      <c r="M35" s="11">
        <f>ROUND(F35*(H35),2)</f>
        <v>0</v>
      </c>
      <c r="N35" s="12">
        <v>10.5</v>
      </c>
      <c r="O35" s="12"/>
      <c r="P35" s="149">
        <v>0</v>
      </c>
      <c r="Q35" s="149"/>
      <c r="R35" s="149">
        <v>0</v>
      </c>
      <c r="S35" s="149">
        <f>ROUND(F35*(P35),3)</f>
        <v>0</v>
      </c>
      <c r="T35" s="149"/>
      <c r="U35" s="149"/>
      <c r="V35" s="149">
        <f>ROUND(F35*(X35),3)</f>
        <v>0</v>
      </c>
      <c r="W35" s="12"/>
      <c r="X35" s="12">
        <v>0</v>
      </c>
      <c r="Y35" s="11"/>
      <c r="Z35" s="12">
        <v>0</v>
      </c>
    </row>
    <row r="36" spans="1:26">
      <c r="A36" s="146"/>
      <c r="B36" s="12"/>
      <c r="C36" s="147" t="s">
        <v>73</v>
      </c>
      <c r="D36" s="148" t="s">
        <v>74</v>
      </c>
      <c r="E36" s="140"/>
      <c r="F36" s="145"/>
      <c r="G36" s="141"/>
      <c r="H36" s="141"/>
      <c r="I36" s="141"/>
      <c r="J36" s="141"/>
      <c r="K36" s="140"/>
      <c r="L36" s="140">
        <f>ROUND((SUM(L34:L35))/1,2)</f>
        <v>0</v>
      </c>
      <c r="M36" s="140">
        <f>ROUND((SUM(M34:M35))/1,2)</f>
        <v>0</v>
      </c>
      <c r="N36" s="140"/>
      <c r="O36" s="140"/>
      <c r="P36" s="145"/>
      <c r="Q36" s="145"/>
      <c r="R36" s="145"/>
      <c r="S36" s="145">
        <f>ROUND((SUM(S34:S35))/1,2)</f>
        <v>0</v>
      </c>
      <c r="T36" s="145"/>
      <c r="U36" s="145"/>
      <c r="V36" s="145">
        <f>ROUND((SUM(V34:V35))/1,2)</f>
        <v>0</v>
      </c>
      <c r="W36" s="12"/>
      <c r="X36" s="12"/>
      <c r="Y36" s="11"/>
      <c r="Z36" s="12"/>
    </row>
    <row r="37" spans="1:26">
      <c r="A37" s="146"/>
      <c r="B37" s="12"/>
      <c r="C37" s="168"/>
      <c r="D37" s="12"/>
      <c r="E37" s="12"/>
      <c r="F37" s="149"/>
      <c r="G37" s="11"/>
      <c r="H37" s="11"/>
      <c r="I37" s="11"/>
      <c r="J37" s="11"/>
      <c r="K37" s="12"/>
      <c r="L37" s="12"/>
      <c r="M37" s="12"/>
      <c r="N37" s="12"/>
      <c r="O37" s="12"/>
      <c r="P37" s="149"/>
      <c r="Q37" s="149"/>
      <c r="R37" s="149"/>
      <c r="S37" s="149"/>
      <c r="T37" s="149"/>
      <c r="U37" s="149"/>
      <c r="V37" s="149"/>
      <c r="W37" s="12"/>
      <c r="X37" s="12"/>
      <c r="Y37" s="11"/>
      <c r="Z37" s="12"/>
    </row>
    <row r="38" spans="1:26">
      <c r="A38" s="146"/>
      <c r="B38" s="12"/>
      <c r="C38" s="147"/>
      <c r="D38" s="140" t="s">
        <v>23</v>
      </c>
      <c r="E38" s="140"/>
      <c r="F38" s="145"/>
      <c r="G38" s="141"/>
      <c r="H38" s="141"/>
      <c r="I38" s="141"/>
      <c r="J38" s="141"/>
      <c r="K38" s="140"/>
      <c r="L38" s="140">
        <f>ROUND((SUM(L9:L37))/2,2)</f>
        <v>0</v>
      </c>
      <c r="M38" s="140">
        <f>ROUND((SUM(M9:M37))/2,2)</f>
        <v>0</v>
      </c>
      <c r="N38" s="140"/>
      <c r="O38" s="140"/>
      <c r="P38" s="145"/>
      <c r="Q38" s="145"/>
      <c r="R38" s="145"/>
      <c r="S38" s="145">
        <f>ROUND((SUM(S9:S37))/2,2)</f>
        <v>106.35</v>
      </c>
      <c r="T38" s="145"/>
      <c r="U38" s="145"/>
      <c r="V38" s="145">
        <f>ROUND((SUM(V9:V37))/2,2)</f>
        <v>37.229999999999997</v>
      </c>
      <c r="W38" s="12"/>
      <c r="X38" s="12"/>
      <c r="Y38" s="11"/>
      <c r="Z38" s="12"/>
    </row>
    <row r="39" spans="1:26">
      <c r="A39" s="146"/>
      <c r="B39" s="12"/>
      <c r="C39" s="168"/>
      <c r="D39" s="12"/>
      <c r="E39" s="12"/>
      <c r="F39" s="149"/>
      <c r="G39" s="11"/>
      <c r="H39" s="11"/>
      <c r="I39" s="11"/>
      <c r="J39" s="11"/>
      <c r="K39" s="12"/>
      <c r="L39" s="12"/>
      <c r="M39" s="12"/>
      <c r="N39" s="12"/>
      <c r="O39" s="12"/>
      <c r="P39" s="149"/>
      <c r="Q39" s="149"/>
      <c r="R39" s="149"/>
      <c r="S39" s="149"/>
      <c r="T39" s="149"/>
      <c r="U39" s="149"/>
      <c r="V39" s="149"/>
      <c r="W39" s="12"/>
      <c r="X39" s="12"/>
      <c r="Y39" s="11"/>
      <c r="Z39" s="12"/>
    </row>
    <row r="40" spans="1:26">
      <c r="A40" s="146"/>
      <c r="B40" s="12"/>
      <c r="C40" s="147"/>
      <c r="D40" s="140" t="s">
        <v>78</v>
      </c>
      <c r="E40" s="12"/>
      <c r="F40" s="149"/>
      <c r="G40" s="11"/>
      <c r="H40" s="11"/>
      <c r="I40" s="11"/>
      <c r="J40" s="11"/>
      <c r="K40" s="12"/>
      <c r="L40" s="12"/>
      <c r="M40" s="12"/>
      <c r="N40" s="12"/>
      <c r="O40" s="12"/>
      <c r="P40" s="149"/>
      <c r="Q40" s="149"/>
      <c r="R40" s="149"/>
      <c r="S40" s="149"/>
      <c r="T40" s="149"/>
      <c r="U40" s="149"/>
      <c r="V40" s="149"/>
      <c r="W40" s="12"/>
      <c r="X40" s="12"/>
      <c r="Y40" s="11"/>
      <c r="Z40" s="12"/>
    </row>
    <row r="41" spans="1:26">
      <c r="A41" s="146"/>
      <c r="B41" s="12"/>
      <c r="C41" s="147" t="s">
        <v>79</v>
      </c>
      <c r="D41" s="148" t="s">
        <v>80</v>
      </c>
      <c r="E41" s="12"/>
      <c r="F41" s="149"/>
      <c r="G41" s="11"/>
      <c r="H41" s="11"/>
      <c r="I41" s="11"/>
      <c r="J41" s="11"/>
      <c r="K41" s="12"/>
      <c r="L41" s="12"/>
      <c r="M41" s="12"/>
      <c r="N41" s="12"/>
      <c r="O41" s="12"/>
      <c r="P41" s="149"/>
      <c r="Q41" s="149"/>
      <c r="R41" s="149"/>
      <c r="S41" s="149"/>
      <c r="T41" s="149"/>
      <c r="U41" s="149"/>
      <c r="V41" s="149"/>
      <c r="W41" s="12"/>
      <c r="X41" s="12"/>
      <c r="Y41" s="11"/>
      <c r="Z41" s="12"/>
    </row>
    <row r="42" spans="1:26" ht="25" customHeight="1">
      <c r="A42" s="150">
        <v>20</v>
      </c>
      <c r="B42" s="151" t="s">
        <v>81</v>
      </c>
      <c r="C42" s="167" t="s">
        <v>82</v>
      </c>
      <c r="D42" s="151" t="s">
        <v>83</v>
      </c>
      <c r="E42" s="151" t="s">
        <v>84</v>
      </c>
      <c r="F42" s="152">
        <v>1</v>
      </c>
      <c r="G42" s="153"/>
      <c r="H42" s="153"/>
      <c r="I42" s="153"/>
      <c r="J42" s="153">
        <f>ROUND(F42*(N42),2)</f>
        <v>5427.32</v>
      </c>
      <c r="K42" s="11">
        <f>ROUND(F42*(O42),2)</f>
        <v>0</v>
      </c>
      <c r="L42" s="11">
        <f>ROUND(F42*(G42),2)</f>
        <v>0</v>
      </c>
      <c r="M42" s="11">
        <f>ROUND(F42*(H42),2)</f>
        <v>0</v>
      </c>
      <c r="N42" s="12">
        <v>5427.32</v>
      </c>
      <c r="O42" s="12"/>
      <c r="P42" s="149">
        <v>0</v>
      </c>
      <c r="Q42" s="149"/>
      <c r="R42" s="149">
        <v>0</v>
      </c>
      <c r="S42" s="149">
        <f>ROUND(F42*(P42),3)</f>
        <v>0</v>
      </c>
      <c r="T42" s="149"/>
      <c r="U42" s="149"/>
      <c r="V42" s="149">
        <f>ROUND(F42*(X42),3)</f>
        <v>0</v>
      </c>
      <c r="W42" s="12"/>
      <c r="X42" s="12">
        <v>0</v>
      </c>
      <c r="Y42" s="11"/>
      <c r="Z42" s="12">
        <v>0</v>
      </c>
    </row>
    <row r="43" spans="1:26">
      <c r="A43" s="146"/>
      <c r="B43" s="12"/>
      <c r="C43" s="147" t="s">
        <v>79</v>
      </c>
      <c r="D43" s="148" t="s">
        <v>80</v>
      </c>
      <c r="E43" s="140"/>
      <c r="F43" s="145"/>
      <c r="G43" s="141"/>
      <c r="H43" s="141"/>
      <c r="I43" s="141"/>
      <c r="J43" s="141"/>
      <c r="K43" s="140"/>
      <c r="L43" s="140">
        <f>ROUND((SUM(L41:L42))/1,2)</f>
        <v>0</v>
      </c>
      <c r="M43" s="140">
        <f>ROUND((SUM(M41:M42))/1,2)</f>
        <v>0</v>
      </c>
      <c r="N43" s="140"/>
      <c r="O43" s="140"/>
      <c r="P43" s="145"/>
      <c r="Q43" s="145"/>
      <c r="R43" s="145"/>
      <c r="S43" s="145">
        <f>ROUND((SUM(S41:S42))/1,2)</f>
        <v>0</v>
      </c>
      <c r="T43" s="145"/>
      <c r="U43" s="145"/>
      <c r="V43" s="145">
        <f>ROUND((SUM(V41:V42))/1,2)</f>
        <v>0</v>
      </c>
      <c r="W43" s="12"/>
      <c r="X43" s="12"/>
      <c r="Y43" s="11"/>
      <c r="Z43" s="12"/>
    </row>
    <row r="44" spans="1:26">
      <c r="A44" s="146"/>
      <c r="B44" s="12"/>
      <c r="C44" s="168"/>
      <c r="D44" s="12"/>
      <c r="E44" s="12"/>
      <c r="F44" s="149"/>
      <c r="G44" s="11"/>
      <c r="H44" s="11"/>
      <c r="I44" s="11"/>
      <c r="J44" s="11"/>
      <c r="K44" s="12"/>
      <c r="L44" s="12"/>
      <c r="M44" s="12"/>
      <c r="N44" s="12"/>
      <c r="O44" s="12"/>
      <c r="P44" s="149"/>
      <c r="Q44" s="149"/>
      <c r="R44" s="149"/>
      <c r="S44" s="149"/>
      <c r="T44" s="149"/>
      <c r="U44" s="149"/>
      <c r="V44" s="149"/>
      <c r="W44" s="12"/>
      <c r="X44" s="12"/>
      <c r="Y44" s="11"/>
      <c r="Z44" s="12"/>
    </row>
    <row r="45" spans="1:26">
      <c r="A45" s="146"/>
      <c r="B45" s="12"/>
      <c r="C45" s="147" t="s">
        <v>85</v>
      </c>
      <c r="D45" s="148" t="s">
        <v>86</v>
      </c>
      <c r="E45" s="12"/>
      <c r="F45" s="149"/>
      <c r="G45" s="11"/>
      <c r="H45" s="11"/>
      <c r="I45" s="11"/>
      <c r="J45" s="11"/>
      <c r="K45" s="12"/>
      <c r="L45" s="12"/>
      <c r="M45" s="12"/>
      <c r="N45" s="12"/>
      <c r="O45" s="12"/>
      <c r="P45" s="149"/>
      <c r="Q45" s="149"/>
      <c r="R45" s="149"/>
      <c r="S45" s="149"/>
      <c r="T45" s="149"/>
      <c r="U45" s="149"/>
      <c r="V45" s="149"/>
      <c r="W45" s="12"/>
      <c r="X45" s="12"/>
      <c r="Y45" s="11"/>
      <c r="Z45" s="12"/>
    </row>
    <row r="46" spans="1:26" ht="25" customHeight="1">
      <c r="A46" s="150">
        <v>21</v>
      </c>
      <c r="B46" s="151" t="s">
        <v>87</v>
      </c>
      <c r="C46" s="167" t="s">
        <v>88</v>
      </c>
      <c r="D46" s="151" t="s">
        <v>89</v>
      </c>
      <c r="E46" s="151" t="s">
        <v>62</v>
      </c>
      <c r="F46" s="152">
        <v>70.3</v>
      </c>
      <c r="G46" s="153"/>
      <c r="H46" s="153"/>
      <c r="I46" s="153"/>
      <c r="J46" s="153">
        <f>ROUND(F46*(N46),2)</f>
        <v>308.62</v>
      </c>
      <c r="K46" s="11">
        <f>ROUND(F46*(O46),2)</f>
        <v>0</v>
      </c>
      <c r="L46" s="11">
        <f>ROUND(F46*(G46),2)</f>
        <v>0</v>
      </c>
      <c r="M46" s="11">
        <f>ROUND(F46*(H46),2)</f>
        <v>0</v>
      </c>
      <c r="N46" s="12">
        <v>4.3899999999999997</v>
      </c>
      <c r="O46" s="12"/>
      <c r="P46" s="149">
        <v>3.0000000000000001E-5</v>
      </c>
      <c r="Q46" s="149"/>
      <c r="R46" s="149">
        <v>3.0000000000000001E-5</v>
      </c>
      <c r="S46" s="149">
        <f>ROUND(F46*(P46),3)</f>
        <v>2E-3</v>
      </c>
      <c r="T46" s="149"/>
      <c r="U46" s="149"/>
      <c r="V46" s="149">
        <f>ROUND(F46*(X46),3)</f>
        <v>0</v>
      </c>
      <c r="W46" s="12"/>
      <c r="X46" s="12">
        <v>0</v>
      </c>
      <c r="Y46" s="11"/>
      <c r="Z46" s="12">
        <v>0</v>
      </c>
    </row>
    <row r="47" spans="1:26" ht="25" customHeight="1">
      <c r="A47" s="150">
        <v>22</v>
      </c>
      <c r="B47" s="151" t="s">
        <v>87</v>
      </c>
      <c r="C47" s="167" t="s">
        <v>90</v>
      </c>
      <c r="D47" s="151" t="s">
        <v>91</v>
      </c>
      <c r="E47" s="151" t="s">
        <v>29</v>
      </c>
      <c r="F47" s="152">
        <v>1.4059999999999999</v>
      </c>
      <c r="G47" s="153"/>
      <c r="H47" s="153"/>
      <c r="I47" s="153"/>
      <c r="J47" s="153">
        <f>ROUND(F47*(N47),2)</f>
        <v>14.28</v>
      </c>
      <c r="K47" s="11">
        <f>ROUND(F47*(O47),2)</f>
        <v>0</v>
      </c>
      <c r="L47" s="11">
        <f>ROUND(F47*(G47),2)</f>
        <v>0</v>
      </c>
      <c r="M47" s="11">
        <f>ROUND(F47*(H47),2)</f>
        <v>0</v>
      </c>
      <c r="N47" s="12">
        <v>10.16</v>
      </c>
      <c r="O47" s="12"/>
      <c r="P47" s="149">
        <v>1.3690000000000001E-2</v>
      </c>
      <c r="Q47" s="149"/>
      <c r="R47" s="149">
        <v>1.3690000000000001E-2</v>
      </c>
      <c r="S47" s="149">
        <f>ROUND(F47*(P47),3)</f>
        <v>1.9E-2</v>
      </c>
      <c r="T47" s="149"/>
      <c r="U47" s="149"/>
      <c r="V47" s="149">
        <f>ROUND(F47*(X47),3)</f>
        <v>0</v>
      </c>
      <c r="W47" s="12"/>
      <c r="X47" s="12">
        <v>0</v>
      </c>
      <c r="Y47" s="11"/>
      <c r="Z47" s="12">
        <v>0</v>
      </c>
    </row>
    <row r="48" spans="1:26" ht="25" customHeight="1">
      <c r="A48" s="150">
        <v>23</v>
      </c>
      <c r="B48" s="151" t="s">
        <v>87</v>
      </c>
      <c r="C48" s="167" t="s">
        <v>92</v>
      </c>
      <c r="D48" s="151" t="s">
        <v>93</v>
      </c>
      <c r="E48" s="151" t="s">
        <v>94</v>
      </c>
      <c r="F48" s="152">
        <v>863.93075999999996</v>
      </c>
      <c r="G48" s="155"/>
      <c r="H48" s="155"/>
      <c r="I48" s="155"/>
      <c r="J48" s="153">
        <f>ROUND(F48*(N48),2)</f>
        <v>38.880000000000003</v>
      </c>
      <c r="K48" s="149">
        <f>ROUND(F48*(O48),2)</f>
        <v>0</v>
      </c>
      <c r="L48" s="149">
        <f>F48*(G48)</f>
        <v>0</v>
      </c>
      <c r="M48" s="149">
        <f>F48*(H48)</f>
        <v>0</v>
      </c>
      <c r="N48" s="12">
        <v>4.4999999999999998E-2</v>
      </c>
      <c r="O48" s="12"/>
      <c r="P48" s="149">
        <v>0</v>
      </c>
      <c r="Q48" s="149"/>
      <c r="R48" s="149">
        <v>0</v>
      </c>
      <c r="S48" s="149">
        <f>ROUND(F48*(P48),3)</f>
        <v>0</v>
      </c>
      <c r="T48" s="149"/>
      <c r="U48" s="149"/>
      <c r="V48" s="149">
        <f>ROUND(F48*(X48),3)</f>
        <v>0</v>
      </c>
      <c r="W48" s="12"/>
      <c r="X48" s="12">
        <v>0</v>
      </c>
      <c r="Y48" s="11"/>
      <c r="Z48" s="12">
        <v>0</v>
      </c>
    </row>
    <row r="49" spans="1:26" ht="25" customHeight="1">
      <c r="A49" s="156">
        <v>24</v>
      </c>
      <c r="B49" s="157" t="s">
        <v>95</v>
      </c>
      <c r="C49" s="169" t="s">
        <v>96</v>
      </c>
      <c r="D49" s="157" t="s">
        <v>97</v>
      </c>
      <c r="E49" s="157" t="s">
        <v>98</v>
      </c>
      <c r="F49" s="158">
        <v>1.5466</v>
      </c>
      <c r="G49" s="159"/>
      <c r="H49" s="159"/>
      <c r="I49" s="159"/>
      <c r="J49" s="159">
        <f>ROUND(F49*(N49),2)</f>
        <v>541.30999999999995</v>
      </c>
      <c r="K49" s="11">
        <f>ROUND(F49*(O49),2)</f>
        <v>0</v>
      </c>
      <c r="L49" s="11">
        <f>ROUND(F49*(G49),2)</f>
        <v>0</v>
      </c>
      <c r="M49" s="11">
        <f>ROUND(F49*(H49),2)</f>
        <v>0</v>
      </c>
      <c r="N49" s="12">
        <v>350</v>
      </c>
      <c r="O49" s="12"/>
      <c r="P49" s="149">
        <v>0.55000000000000004</v>
      </c>
      <c r="Q49" s="149"/>
      <c r="R49" s="149">
        <v>0.55000000000000004</v>
      </c>
      <c r="S49" s="149">
        <f>ROUND(F49*(P49),3)</f>
        <v>0.85099999999999998</v>
      </c>
      <c r="T49" s="149"/>
      <c r="U49" s="149"/>
      <c r="V49" s="149">
        <f>ROUND(F49*(X49),3)</f>
        <v>0</v>
      </c>
      <c r="W49" s="12"/>
      <c r="X49" s="12">
        <v>0</v>
      </c>
      <c r="Y49" s="11"/>
      <c r="Z49" s="12">
        <v>0</v>
      </c>
    </row>
    <row r="50" spans="1:26">
      <c r="A50" s="146"/>
      <c r="B50" s="12"/>
      <c r="C50" s="147" t="s">
        <v>85</v>
      </c>
      <c r="D50" s="148" t="s">
        <v>86</v>
      </c>
      <c r="E50" s="140"/>
      <c r="F50" s="145"/>
      <c r="G50" s="141"/>
      <c r="H50" s="141"/>
      <c r="I50" s="141"/>
      <c r="J50" s="141"/>
      <c r="K50" s="140"/>
      <c r="L50" s="140">
        <f>ROUND((SUM(L45:L49))/1,2)</f>
        <v>0</v>
      </c>
      <c r="M50" s="140">
        <f>ROUND((SUM(M45:M49))/1,2)</f>
        <v>0</v>
      </c>
      <c r="N50" s="140"/>
      <c r="O50" s="140"/>
      <c r="P50" s="145"/>
      <c r="Q50" s="145"/>
      <c r="R50" s="145"/>
      <c r="S50" s="145">
        <f>ROUND((SUM(S45:S49))/1,2)</f>
        <v>0.87</v>
      </c>
      <c r="T50" s="145"/>
      <c r="U50" s="145"/>
      <c r="V50" s="145">
        <f>ROUND((SUM(V45:V49))/1,2)</f>
        <v>0</v>
      </c>
      <c r="W50" s="12"/>
      <c r="X50" s="12"/>
      <c r="Y50" s="11"/>
      <c r="Z50" s="12"/>
    </row>
    <row r="51" spans="1:26">
      <c r="A51" s="146"/>
      <c r="B51" s="12"/>
      <c r="C51" s="168"/>
      <c r="D51" s="12"/>
      <c r="E51" s="12"/>
      <c r="F51" s="149"/>
      <c r="G51" s="11"/>
      <c r="H51" s="11"/>
      <c r="I51" s="11"/>
      <c r="J51" s="11"/>
      <c r="K51" s="12"/>
      <c r="L51" s="12"/>
      <c r="M51" s="12"/>
      <c r="N51" s="12"/>
      <c r="O51" s="12"/>
      <c r="P51" s="149"/>
      <c r="Q51" s="149"/>
      <c r="R51" s="149"/>
      <c r="S51" s="149"/>
      <c r="T51" s="149"/>
      <c r="U51" s="149"/>
      <c r="V51" s="149"/>
      <c r="W51" s="12"/>
      <c r="X51" s="12"/>
      <c r="Y51" s="11"/>
      <c r="Z51" s="12"/>
    </row>
    <row r="52" spans="1:26">
      <c r="A52" s="146"/>
      <c r="B52" s="12"/>
      <c r="C52" s="147" t="s">
        <v>99</v>
      </c>
      <c r="D52" s="148" t="s">
        <v>100</v>
      </c>
      <c r="E52" s="12"/>
      <c r="F52" s="149"/>
      <c r="G52" s="11"/>
      <c r="H52" s="11"/>
      <c r="I52" s="11"/>
      <c r="J52" s="11"/>
      <c r="K52" s="12"/>
      <c r="L52" s="12"/>
      <c r="M52" s="12"/>
      <c r="N52" s="12"/>
      <c r="O52" s="12"/>
      <c r="P52" s="149"/>
      <c r="Q52" s="149"/>
      <c r="R52" s="149"/>
      <c r="S52" s="149"/>
      <c r="T52" s="149"/>
      <c r="U52" s="149"/>
      <c r="V52" s="149"/>
      <c r="W52" s="12"/>
      <c r="X52" s="12"/>
      <c r="Y52" s="11"/>
      <c r="Z52" s="12"/>
    </row>
    <row r="53" spans="1:26" s="188" customFormat="1" ht="25" customHeight="1">
      <c r="A53" s="189">
        <v>25</v>
      </c>
      <c r="B53" s="190" t="s">
        <v>101</v>
      </c>
      <c r="C53" s="191" t="s">
        <v>102</v>
      </c>
      <c r="D53" s="190" t="s">
        <v>103</v>
      </c>
      <c r="E53" s="190" t="s">
        <v>45</v>
      </c>
      <c r="F53" s="192">
        <v>1</v>
      </c>
      <c r="G53" s="193"/>
      <c r="H53" s="193"/>
      <c r="I53" s="193"/>
      <c r="J53" s="193">
        <f>ROUND(F53*(N53),2)</f>
        <v>1604.22</v>
      </c>
      <c r="K53" s="194">
        <f>ROUND(F53*(O53),2)</f>
        <v>0</v>
      </c>
      <c r="L53" s="194">
        <f>ROUND(F53*(G53),2)</f>
        <v>0</v>
      </c>
      <c r="M53" s="194">
        <f>ROUND(F53*(H53),2)</f>
        <v>0</v>
      </c>
      <c r="N53" s="195">
        <v>1604.22</v>
      </c>
      <c r="O53" s="195"/>
      <c r="P53" s="196">
        <v>2.0000000000000001E-4</v>
      </c>
      <c r="Q53" s="196"/>
      <c r="R53" s="196">
        <v>2.0000000000000001E-4</v>
      </c>
      <c r="S53" s="196">
        <f>ROUND(F53*(P53),3)</f>
        <v>0</v>
      </c>
      <c r="T53" s="196"/>
      <c r="U53" s="196"/>
      <c r="V53" s="196">
        <f>ROUND(F53*(X53),3)</f>
        <v>0</v>
      </c>
      <c r="W53" s="186"/>
      <c r="X53" s="186">
        <v>0</v>
      </c>
      <c r="Y53" s="187"/>
      <c r="Z53" s="186">
        <v>0</v>
      </c>
    </row>
    <row r="54" spans="1:26" ht="25" customHeight="1">
      <c r="A54" s="150">
        <v>26</v>
      </c>
      <c r="B54" s="151" t="s">
        <v>101</v>
      </c>
      <c r="C54" s="167" t="s">
        <v>104</v>
      </c>
      <c r="D54" s="151" t="s">
        <v>105</v>
      </c>
      <c r="E54" s="151" t="s">
        <v>106</v>
      </c>
      <c r="F54" s="152">
        <v>427.45600000000002</v>
      </c>
      <c r="G54" s="153"/>
      <c r="H54" s="153"/>
      <c r="I54" s="153"/>
      <c r="J54" s="153">
        <f>ROUND(F54*(N54),2)</f>
        <v>675.38</v>
      </c>
      <c r="K54" s="11">
        <f>ROUND(F54*(O54),2)</f>
        <v>0</v>
      </c>
      <c r="L54" s="11">
        <f>ROUND(F54*(G54),2)</f>
        <v>0</v>
      </c>
      <c r="M54" s="11">
        <f>ROUND(F54*(H54),2)</f>
        <v>0</v>
      </c>
      <c r="N54" s="12">
        <v>1.58</v>
      </c>
      <c r="O54" s="12"/>
      <c r="P54" s="149">
        <v>6.0000000000000002E-5</v>
      </c>
      <c r="Q54" s="149"/>
      <c r="R54" s="149">
        <v>6.0000000000000002E-5</v>
      </c>
      <c r="S54" s="149">
        <f>ROUND(F54*(P54),3)</f>
        <v>2.5999999999999999E-2</v>
      </c>
      <c r="T54" s="149"/>
      <c r="U54" s="149"/>
      <c r="V54" s="149">
        <f>ROUND(F54*(X54),3)</f>
        <v>0</v>
      </c>
      <c r="W54" s="12"/>
      <c r="X54" s="12">
        <v>0</v>
      </c>
      <c r="Y54" s="11"/>
      <c r="Z54" s="12">
        <v>0</v>
      </c>
    </row>
    <row r="55" spans="1:26" ht="25" customHeight="1">
      <c r="A55" s="150">
        <v>27</v>
      </c>
      <c r="B55" s="151" t="s">
        <v>101</v>
      </c>
      <c r="C55" s="167" t="s">
        <v>107</v>
      </c>
      <c r="D55" s="151" t="s">
        <v>108</v>
      </c>
      <c r="E55" s="151" t="s">
        <v>94</v>
      </c>
      <c r="F55" s="152"/>
      <c r="G55" s="155"/>
      <c r="H55" s="155"/>
      <c r="I55" s="155"/>
      <c r="J55" s="153">
        <f>ROUND(F55*(N55),2)</f>
        <v>0</v>
      </c>
      <c r="K55" s="149">
        <f>ROUND(F55*(O55),2)</f>
        <v>0</v>
      </c>
      <c r="L55" s="149">
        <f>F55*(G55)</f>
        <v>0</v>
      </c>
      <c r="M55" s="149">
        <f>F55*(H55)</f>
        <v>0</v>
      </c>
      <c r="N55" s="12">
        <v>1.2999999999999999E-2</v>
      </c>
      <c r="O55" s="12"/>
      <c r="P55" s="149">
        <v>0</v>
      </c>
      <c r="Q55" s="149"/>
      <c r="R55" s="149">
        <v>0</v>
      </c>
      <c r="S55" s="149">
        <f>ROUND(F55*(P55),3)</f>
        <v>0</v>
      </c>
      <c r="T55" s="149"/>
      <c r="U55" s="149"/>
      <c r="V55" s="149">
        <f>ROUND(F55*(X55),3)</f>
        <v>0</v>
      </c>
      <c r="W55" s="12"/>
      <c r="X55" s="12">
        <v>0</v>
      </c>
      <c r="Y55" s="11"/>
      <c r="Z55" s="12">
        <v>0</v>
      </c>
    </row>
    <row r="56" spans="1:26" ht="25" customHeight="1">
      <c r="A56" s="156">
        <v>28</v>
      </c>
      <c r="B56" s="157" t="s">
        <v>109</v>
      </c>
      <c r="C56" s="169" t="s">
        <v>110</v>
      </c>
      <c r="D56" s="157" t="s">
        <v>111</v>
      </c>
      <c r="E56" s="157" t="s">
        <v>106</v>
      </c>
      <c r="F56" s="158">
        <v>12.32</v>
      </c>
      <c r="G56" s="159"/>
      <c r="H56" s="159"/>
      <c r="I56" s="159"/>
      <c r="J56" s="159">
        <f>ROUND(F56*(N56),2)</f>
        <v>38.19</v>
      </c>
      <c r="K56" s="11">
        <f>ROUND(F56*(O56),2)</f>
        <v>0</v>
      </c>
      <c r="L56" s="11">
        <f>ROUND(F56*(G56),2)</f>
        <v>0</v>
      </c>
      <c r="M56" s="11">
        <f>ROUND(F56*(H56),2)</f>
        <v>0</v>
      </c>
      <c r="N56" s="12">
        <v>3.1</v>
      </c>
      <c r="O56" s="12"/>
      <c r="P56" s="149">
        <v>0</v>
      </c>
      <c r="Q56" s="149"/>
      <c r="R56" s="149">
        <v>0</v>
      </c>
      <c r="S56" s="149">
        <f>ROUND(F56*(P56),3)</f>
        <v>0</v>
      </c>
      <c r="T56" s="149"/>
      <c r="U56" s="149"/>
      <c r="V56" s="149">
        <f>ROUND(F56*(X56),3)</f>
        <v>0</v>
      </c>
      <c r="W56" s="12"/>
      <c r="X56" s="12">
        <v>0</v>
      </c>
      <c r="Y56" s="11"/>
      <c r="Z56" s="12">
        <v>0</v>
      </c>
    </row>
    <row r="57" spans="1:26" ht="25" customHeight="1">
      <c r="A57" s="156">
        <v>29</v>
      </c>
      <c r="B57" s="157" t="s">
        <v>112</v>
      </c>
      <c r="C57" s="169" t="s">
        <v>113</v>
      </c>
      <c r="D57" s="157" t="s">
        <v>114</v>
      </c>
      <c r="E57" s="157" t="s">
        <v>32</v>
      </c>
      <c r="F57" s="158">
        <v>0.4578816</v>
      </c>
      <c r="G57" s="159"/>
      <c r="H57" s="159"/>
      <c r="I57" s="159"/>
      <c r="J57" s="159">
        <f>ROUND(F57*(N57),2)</f>
        <v>808.79</v>
      </c>
      <c r="K57" s="11">
        <f>ROUND(F57*(O57),2)</f>
        <v>0</v>
      </c>
      <c r="L57" s="11">
        <f>ROUND(F57*(G57),2)</f>
        <v>0</v>
      </c>
      <c r="M57" s="11">
        <f>ROUND(F57*(H57),2)</f>
        <v>0</v>
      </c>
      <c r="N57" s="12">
        <v>1766.38</v>
      </c>
      <c r="O57" s="12"/>
      <c r="P57" s="149">
        <v>1</v>
      </c>
      <c r="Q57" s="149"/>
      <c r="R57" s="149">
        <v>1</v>
      </c>
      <c r="S57" s="149">
        <f>ROUND(F57*(P57),3)</f>
        <v>0.45800000000000002</v>
      </c>
      <c r="T57" s="149"/>
      <c r="U57" s="149"/>
      <c r="V57" s="149">
        <f>ROUND(F57*(X57),3)</f>
        <v>0</v>
      </c>
      <c r="W57" s="12"/>
      <c r="X57" s="12">
        <v>0</v>
      </c>
      <c r="Y57" s="11"/>
      <c r="Z57" s="12">
        <v>0</v>
      </c>
    </row>
    <row r="58" spans="1:26">
      <c r="A58" s="146"/>
      <c r="B58" s="12"/>
      <c r="C58" s="147" t="s">
        <v>99</v>
      </c>
      <c r="D58" s="140" t="s">
        <v>100</v>
      </c>
      <c r="E58" s="140"/>
      <c r="F58" s="145"/>
      <c r="G58" s="141"/>
      <c r="H58" s="141"/>
      <c r="I58" s="141"/>
      <c r="J58" s="141"/>
      <c r="K58" s="141"/>
      <c r="L58" s="141">
        <f>ROUND((SUM(L52:L57))/1,2)</f>
        <v>0</v>
      </c>
      <c r="M58" s="141">
        <f>ROUND((SUM(M52:M57))/1,2)</f>
        <v>0</v>
      </c>
      <c r="N58" s="140"/>
      <c r="O58" s="140"/>
      <c r="P58" s="145"/>
      <c r="Q58" s="145"/>
      <c r="R58" s="145"/>
      <c r="S58" s="145">
        <f>ROUND((SUM(S52:S57))/1,2)</f>
        <v>0.48</v>
      </c>
      <c r="T58" s="145"/>
      <c r="U58" s="145"/>
      <c r="V58" s="145">
        <f>ROUND((SUM(V52:V57))/1,2)</f>
        <v>0</v>
      </c>
      <c r="W58" s="12"/>
      <c r="X58" s="12"/>
      <c r="Y58" s="11"/>
      <c r="Z58" s="12"/>
    </row>
    <row r="59" spans="1:26">
      <c r="A59" s="146"/>
      <c r="B59" s="12"/>
      <c r="C59" s="168"/>
      <c r="D59" s="12"/>
      <c r="E59" s="12"/>
      <c r="F59" s="149"/>
      <c r="G59" s="11"/>
      <c r="H59" s="11"/>
      <c r="I59" s="11"/>
      <c r="J59" s="11"/>
      <c r="K59" s="11"/>
      <c r="L59" s="11"/>
      <c r="M59" s="11"/>
      <c r="N59" s="12"/>
      <c r="O59" s="12"/>
      <c r="P59" s="149"/>
      <c r="Q59" s="149"/>
      <c r="R59" s="149"/>
      <c r="S59" s="149"/>
      <c r="T59" s="149"/>
      <c r="U59" s="149"/>
      <c r="V59" s="149"/>
      <c r="W59" s="12"/>
      <c r="X59" s="12"/>
      <c r="Y59" s="11"/>
      <c r="Z59" s="12"/>
    </row>
    <row r="60" spans="1:26">
      <c r="A60" s="146"/>
      <c r="B60" s="12"/>
      <c r="C60" s="147"/>
      <c r="D60" s="140" t="s">
        <v>78</v>
      </c>
      <c r="E60" s="140"/>
      <c r="F60" s="145"/>
      <c r="G60" s="141"/>
      <c r="H60" s="141"/>
      <c r="I60" s="141"/>
      <c r="J60" s="141"/>
      <c r="K60" s="141"/>
      <c r="L60" s="141">
        <f>ROUND((SUM(L40:L59))/2,2)</f>
        <v>0</v>
      </c>
      <c r="M60" s="141">
        <f>ROUND((SUM(M40:M59))/2,2)</f>
        <v>0</v>
      </c>
      <c r="N60" s="140"/>
      <c r="O60" s="140"/>
      <c r="P60" s="145"/>
      <c r="Q60" s="145"/>
      <c r="R60" s="145"/>
      <c r="S60" s="145">
        <f>ROUND((SUM(S40:S59))/2,2)</f>
        <v>1.35</v>
      </c>
      <c r="T60" s="145"/>
      <c r="U60" s="145"/>
      <c r="V60" s="145">
        <f>ROUND((SUM(V40:V59))/2,2)</f>
        <v>0</v>
      </c>
      <c r="W60" s="12"/>
      <c r="X60" s="12"/>
      <c r="Y60" s="11"/>
      <c r="Z60" s="12"/>
    </row>
    <row r="61" spans="1:26">
      <c r="A61" s="146"/>
      <c r="B61" s="12"/>
      <c r="C61" s="168"/>
      <c r="D61" s="12"/>
      <c r="E61" s="12"/>
      <c r="F61" s="149"/>
      <c r="G61" s="11"/>
      <c r="H61" s="11"/>
      <c r="I61" s="11"/>
      <c r="J61" s="11"/>
      <c r="K61" s="11"/>
      <c r="L61" s="11"/>
      <c r="M61" s="11"/>
      <c r="N61" s="12"/>
      <c r="O61" s="12"/>
      <c r="P61" s="149"/>
      <c r="Q61" s="149"/>
      <c r="R61" s="149"/>
      <c r="S61" s="149"/>
      <c r="T61" s="149"/>
      <c r="U61" s="149"/>
      <c r="V61" s="149"/>
      <c r="W61" s="12"/>
      <c r="X61" s="12"/>
      <c r="Y61" s="11"/>
      <c r="Z61" s="12"/>
    </row>
    <row r="62" spans="1:26">
      <c r="A62" s="160"/>
      <c r="B62" s="161"/>
      <c r="C62" s="170"/>
      <c r="D62" s="161" t="s">
        <v>115</v>
      </c>
      <c r="E62" s="161"/>
      <c r="F62" s="162"/>
      <c r="G62" s="163"/>
      <c r="H62" s="163"/>
      <c r="I62" s="163"/>
      <c r="J62" s="163"/>
      <c r="K62" s="163">
        <f>ROUND((SUM(K9:K61))/3,2)</f>
        <v>0</v>
      </c>
      <c r="L62" s="163">
        <f>ROUND((SUM(L9:L61))/3,2)</f>
        <v>0</v>
      </c>
      <c r="M62" s="163">
        <f>ROUND((SUM(M9:M61))/3,2)</f>
        <v>0</v>
      </c>
      <c r="N62" s="161"/>
      <c r="O62" s="161"/>
      <c r="P62" s="162"/>
      <c r="Q62" s="162"/>
      <c r="R62" s="162"/>
      <c r="S62" s="162">
        <f>ROUND((SUM(S9:S61))/3,2)</f>
        <v>107.7</v>
      </c>
      <c r="T62" s="162"/>
      <c r="U62" s="162"/>
      <c r="V62" s="162">
        <f>ROUND((SUM(V9:V61))/3,2)</f>
        <v>37.229999999999997</v>
      </c>
      <c r="W62" s="12"/>
      <c r="X62" s="11"/>
      <c r="Y62" s="11">
        <f>(SUM(Y9:Y61))</f>
        <v>0</v>
      </c>
      <c r="Z62" s="12">
        <f>(SUM(Z9:Z61))</f>
        <v>0</v>
      </c>
    </row>
    <row r="63" spans="1:26">
      <c r="A63" s="146"/>
      <c r="B63" s="12"/>
      <c r="C63" s="168"/>
      <c r="D63" s="12"/>
      <c r="E63" s="12"/>
      <c r="F63" s="149"/>
      <c r="G63" s="11"/>
      <c r="H63" s="11"/>
      <c r="I63" s="11"/>
      <c r="J63" s="11"/>
      <c r="K63" s="12"/>
      <c r="L63" s="12"/>
      <c r="M63" s="12"/>
      <c r="N63" s="12"/>
      <c r="O63" s="12"/>
      <c r="P63" s="149"/>
      <c r="Q63" s="149"/>
      <c r="R63" s="149"/>
      <c r="S63" s="149"/>
      <c r="T63" s="149"/>
      <c r="U63" s="149"/>
      <c r="V63" s="149"/>
      <c r="W63" s="12"/>
      <c r="X63" s="12"/>
      <c r="Y63" s="11"/>
      <c r="Z63" s="12"/>
    </row>
    <row r="64" spans="1:26">
      <c r="G64" s="1"/>
      <c r="H64" s="1"/>
      <c r="I64" s="1"/>
    </row>
    <row r="65" spans="7:9">
      <c r="G65" s="1"/>
      <c r="H65" s="1"/>
      <c r="I65" s="1"/>
    </row>
    <row r="66" spans="7:9" hidden="1">
      <c r="G66" s="1"/>
      <c r="H66" s="1"/>
      <c r="I66" s="1"/>
    </row>
    <row r="67" spans="7:9" hidden="1">
      <c r="G67" s="1"/>
      <c r="H67" s="1"/>
      <c r="I67" s="1"/>
    </row>
    <row r="68" spans="7:9" hidden="1">
      <c r="G68" s="1"/>
      <c r="H68" s="1"/>
      <c r="I68" s="1"/>
    </row>
    <row r="69" spans="7:9" hidden="1">
      <c r="G69" s="1"/>
      <c r="H69" s="1"/>
      <c r="I69" s="1"/>
    </row>
    <row r="70" spans="7:9" hidden="1">
      <c r="G70" s="1"/>
      <c r="H70" s="1"/>
      <c r="I70" s="1"/>
    </row>
    <row r="71" spans="7:9" hidden="1">
      <c r="G71" s="1"/>
      <c r="H71" s="1"/>
      <c r="I71" s="1"/>
    </row>
    <row r="72" spans="7:9" hidden="1">
      <c r="G72" s="1"/>
      <c r="H72" s="1"/>
      <c r="I72" s="1"/>
    </row>
    <row r="73" spans="7:9" hidden="1">
      <c r="G73" s="1"/>
      <c r="H73" s="1"/>
      <c r="I73" s="1"/>
    </row>
    <row r="74" spans="7:9" hidden="1">
      <c r="G74" s="1"/>
      <c r="H74" s="1"/>
      <c r="I74" s="1"/>
    </row>
    <row r="75" spans="7:9" hidden="1">
      <c r="G75" s="1"/>
      <c r="H75" s="1"/>
      <c r="I75" s="1"/>
    </row>
    <row r="76" spans="7:9" hidden="1">
      <c r="G76" s="1"/>
      <c r="H76" s="1"/>
      <c r="I76" s="1"/>
    </row>
    <row r="77" spans="7:9" hidden="1">
      <c r="G77" s="1"/>
      <c r="H77" s="1"/>
      <c r="I77" s="1"/>
    </row>
    <row r="78" spans="7:9" hidden="1">
      <c r="G78" s="1"/>
      <c r="H78" s="1"/>
      <c r="I78" s="1"/>
    </row>
    <row r="79" spans="7:9" hidden="1">
      <c r="G79" s="1"/>
      <c r="H79" s="1"/>
      <c r="I79" s="1"/>
    </row>
    <row r="80" spans="7:9" hidden="1">
      <c r="G80" s="1"/>
      <c r="H80" s="1"/>
      <c r="I80" s="1"/>
    </row>
    <row r="81" spans="7:9" hidden="1">
      <c r="G81" s="1"/>
      <c r="H81" s="1"/>
      <c r="I81" s="1"/>
    </row>
    <row r="82" spans="7:9" hidden="1">
      <c r="G82" s="1"/>
      <c r="H82" s="1"/>
      <c r="I82" s="1"/>
    </row>
    <row r="83" spans="7:9" hidden="1">
      <c r="G83" s="1"/>
      <c r="H83" s="1"/>
      <c r="I83" s="1"/>
    </row>
    <row r="84" spans="7:9" hidden="1">
      <c r="G84" s="1"/>
      <c r="H84" s="1"/>
      <c r="I84" s="1"/>
    </row>
    <row r="85" spans="7:9" hidden="1">
      <c r="G85" s="1"/>
      <c r="H85" s="1"/>
      <c r="I85" s="1"/>
    </row>
    <row r="86" spans="7:9" hidden="1">
      <c r="G86" s="1"/>
      <c r="H86" s="1"/>
      <c r="I86" s="1"/>
    </row>
    <row r="87" spans="7:9" hidden="1">
      <c r="G87" s="1"/>
      <c r="H87" s="1"/>
      <c r="I87" s="1"/>
    </row>
    <row r="88" spans="7:9" hidden="1">
      <c r="G88" s="1"/>
      <c r="H88" s="1"/>
      <c r="I88" s="1"/>
    </row>
    <row r="89" spans="7:9" hidden="1">
      <c r="G89" s="1"/>
      <c r="H89" s="1"/>
      <c r="I89" s="1"/>
    </row>
    <row r="90" spans="7:9" hidden="1">
      <c r="G90" s="1"/>
      <c r="H90" s="1"/>
      <c r="I90" s="1"/>
    </row>
    <row r="91" spans="7:9" hidden="1">
      <c r="G91" s="1"/>
      <c r="H91" s="1"/>
      <c r="I91" s="1"/>
    </row>
    <row r="92" spans="7:9" hidden="1">
      <c r="G92" s="1"/>
      <c r="H92" s="1"/>
      <c r="I92" s="1"/>
    </row>
    <row r="93" spans="7:9" hidden="1">
      <c r="G93" s="1"/>
      <c r="H93" s="1"/>
      <c r="I93" s="1"/>
    </row>
    <row r="94" spans="7:9" hidden="1">
      <c r="G94" s="1"/>
      <c r="H94" s="1"/>
      <c r="I94" s="1"/>
    </row>
    <row r="95" spans="7:9" hidden="1">
      <c r="G95" s="1"/>
      <c r="H95" s="1"/>
      <c r="I95" s="1"/>
    </row>
    <row r="96" spans="7:9" hidden="1">
      <c r="G96" s="1"/>
      <c r="H96" s="1"/>
      <c r="I96" s="1"/>
    </row>
    <row r="97" spans="7:9" hidden="1">
      <c r="G97" s="1"/>
      <c r="H97" s="1"/>
      <c r="I97" s="1"/>
    </row>
    <row r="98" spans="7:9" hidden="1">
      <c r="G98" s="1"/>
      <c r="H98" s="1"/>
      <c r="I98" s="1"/>
    </row>
    <row r="99" spans="7:9" hidden="1">
      <c r="G99" s="1"/>
      <c r="H99" s="1"/>
      <c r="I99" s="1"/>
    </row>
    <row r="100" spans="7:9" hidden="1">
      <c r="G100" s="1"/>
      <c r="H100" s="1"/>
      <c r="I100" s="1"/>
    </row>
    <row r="101" spans="7:9" hidden="1">
      <c r="G101" s="1"/>
      <c r="H101" s="1"/>
      <c r="I101" s="1"/>
    </row>
    <row r="102" spans="7:9" hidden="1">
      <c r="G102" s="1"/>
      <c r="H102" s="1"/>
      <c r="I102" s="1"/>
    </row>
    <row r="103" spans="7:9" hidden="1">
      <c r="G103" s="1"/>
      <c r="H103" s="1"/>
      <c r="I103" s="1"/>
    </row>
    <row r="104" spans="7:9" hidden="1">
      <c r="G104" s="1"/>
      <c r="H104" s="1"/>
      <c r="I104" s="1"/>
    </row>
    <row r="105" spans="7:9" hidden="1">
      <c r="G105" s="1"/>
      <c r="H105" s="1"/>
      <c r="I105" s="1"/>
    </row>
    <row r="106" spans="7:9" hidden="1">
      <c r="G106" s="1"/>
      <c r="H106" s="1"/>
      <c r="I106" s="1"/>
    </row>
    <row r="107" spans="7:9" hidden="1">
      <c r="G107" s="1"/>
      <c r="H107" s="1"/>
      <c r="I107" s="1"/>
    </row>
    <row r="108" spans="7:9" hidden="1">
      <c r="G108" s="1"/>
      <c r="H108" s="1"/>
      <c r="I108" s="1"/>
    </row>
    <row r="109" spans="7:9" hidden="1">
      <c r="G109" s="1"/>
      <c r="H109" s="1"/>
      <c r="I109" s="1"/>
    </row>
    <row r="110" spans="7:9" hidden="1">
      <c r="G110" s="1"/>
      <c r="H110" s="1"/>
      <c r="I110" s="1"/>
    </row>
    <row r="111" spans="7:9" hidden="1">
      <c r="G111" s="1"/>
      <c r="H111" s="1"/>
      <c r="I111" s="1"/>
    </row>
    <row r="112" spans="7:9" hidden="1">
      <c r="G112" s="1"/>
      <c r="H112" s="1"/>
      <c r="I112" s="1"/>
    </row>
    <row r="113" spans="7:9" hidden="1">
      <c r="G113" s="1"/>
      <c r="H113" s="1"/>
      <c r="I113" s="1"/>
    </row>
    <row r="114" spans="7:9" hidden="1">
      <c r="G114" s="1"/>
      <c r="H114" s="1"/>
      <c r="I114" s="1"/>
    </row>
    <row r="115" spans="7:9" hidden="1">
      <c r="G115" s="1"/>
      <c r="H115" s="1"/>
      <c r="I115" s="1"/>
    </row>
    <row r="116" spans="7:9" hidden="1">
      <c r="G116" s="1"/>
      <c r="H116" s="1"/>
      <c r="I116" s="1"/>
    </row>
    <row r="117" spans="7:9" hidden="1">
      <c r="G117" s="1"/>
      <c r="H117" s="1"/>
      <c r="I117" s="1"/>
    </row>
    <row r="118" spans="7:9" hidden="1">
      <c r="G118" s="1"/>
      <c r="H118" s="1"/>
      <c r="I118" s="1"/>
    </row>
    <row r="119" spans="7:9" hidden="1">
      <c r="G119" s="1"/>
      <c r="H119" s="1"/>
      <c r="I119" s="1"/>
    </row>
    <row r="120" spans="7:9" hidden="1">
      <c r="G120" s="1"/>
      <c r="H120" s="1"/>
      <c r="I120" s="1"/>
    </row>
    <row r="121" spans="7:9" hidden="1">
      <c r="G121" s="1"/>
      <c r="H121" s="1"/>
      <c r="I121" s="1"/>
    </row>
    <row r="122" spans="7:9" hidden="1">
      <c r="G122" s="1"/>
      <c r="H122" s="1"/>
      <c r="I122" s="1"/>
    </row>
    <row r="123" spans="7:9" hidden="1">
      <c r="G123" s="1"/>
      <c r="H123" s="1"/>
      <c r="I123" s="1"/>
    </row>
    <row r="124" spans="7:9" hidden="1">
      <c r="G124" s="1"/>
      <c r="H124" s="1"/>
      <c r="I124" s="1"/>
    </row>
    <row r="125" spans="7:9" hidden="1">
      <c r="G125" s="1"/>
      <c r="H125" s="1"/>
      <c r="I125" s="1"/>
    </row>
    <row r="126" spans="7:9" hidden="1">
      <c r="G126" s="1"/>
      <c r="H126" s="1"/>
      <c r="I126" s="1"/>
    </row>
    <row r="127" spans="7:9" hidden="1">
      <c r="G127" s="1"/>
      <c r="H127" s="1"/>
      <c r="I127" s="1"/>
    </row>
    <row r="128" spans="7:9" hidden="1">
      <c r="G128" s="1"/>
      <c r="H128" s="1"/>
      <c r="I128" s="1"/>
    </row>
    <row r="129" spans="7:9" hidden="1">
      <c r="G129" s="1"/>
      <c r="H129" s="1"/>
      <c r="I129" s="1"/>
    </row>
    <row r="130" spans="7:9" hidden="1">
      <c r="G130" s="1"/>
      <c r="H130" s="1"/>
      <c r="I130" s="1"/>
    </row>
    <row r="131" spans="7:9" hidden="1">
      <c r="G131" s="1"/>
      <c r="H131" s="1"/>
      <c r="I131" s="1"/>
    </row>
    <row r="132" spans="7:9" hidden="1">
      <c r="G132" s="1"/>
      <c r="H132" s="1"/>
      <c r="I132" s="1"/>
    </row>
    <row r="133" spans="7:9" hidden="1">
      <c r="G133" s="1"/>
      <c r="H133" s="1"/>
      <c r="I133" s="1"/>
    </row>
    <row r="134" spans="7:9" hidden="1">
      <c r="G134" s="1"/>
      <c r="H134" s="1"/>
      <c r="I134" s="1"/>
    </row>
    <row r="135" spans="7:9" hidden="1">
      <c r="G135" s="1"/>
      <c r="H135" s="1"/>
      <c r="I135" s="1"/>
    </row>
    <row r="136" spans="7:9" hidden="1">
      <c r="G136" s="1"/>
      <c r="H136" s="1"/>
      <c r="I136" s="1"/>
    </row>
    <row r="137" spans="7:9" hidden="1">
      <c r="G137" s="1"/>
      <c r="H137" s="1"/>
      <c r="I137" s="1"/>
    </row>
    <row r="138" spans="7:9" hidden="1">
      <c r="G138" s="1"/>
      <c r="H138" s="1"/>
      <c r="I138" s="1"/>
    </row>
    <row r="139" spans="7:9" hidden="1">
      <c r="G139" s="1"/>
      <c r="H139" s="1"/>
      <c r="I139" s="1"/>
    </row>
    <row r="140" spans="7:9" hidden="1">
      <c r="G140" s="1"/>
      <c r="H140" s="1"/>
      <c r="I140" s="1"/>
    </row>
    <row r="141" spans="7:9" hidden="1">
      <c r="G141" s="1"/>
      <c r="H141" s="1"/>
      <c r="I141" s="1"/>
    </row>
    <row r="142" spans="7:9" hidden="1">
      <c r="G142" s="1"/>
      <c r="H142" s="1"/>
      <c r="I142" s="1"/>
    </row>
    <row r="143" spans="7:9" hidden="1">
      <c r="G143" s="1"/>
      <c r="H143" s="1"/>
      <c r="I143" s="1"/>
    </row>
    <row r="144" spans="7:9" hidden="1">
      <c r="G144" s="1"/>
      <c r="H144" s="1"/>
      <c r="I144" s="1"/>
    </row>
    <row r="145" spans="7:9" hidden="1">
      <c r="G145" s="1"/>
      <c r="H145" s="1"/>
      <c r="I145" s="1"/>
    </row>
    <row r="146" spans="7:9" hidden="1">
      <c r="G146" s="1"/>
      <c r="H146" s="1"/>
      <c r="I146" s="1"/>
    </row>
    <row r="147" spans="7:9" hidden="1">
      <c r="G147" s="1"/>
      <c r="H147" s="1"/>
      <c r="I147" s="1"/>
    </row>
    <row r="148" spans="7:9" hidden="1">
      <c r="G148" s="1"/>
      <c r="H148" s="1"/>
      <c r="I148" s="1"/>
    </row>
    <row r="149" spans="7:9" hidden="1">
      <c r="G149" s="1"/>
      <c r="H149" s="1"/>
      <c r="I149" s="1"/>
    </row>
    <row r="150" spans="7:9" hidden="1">
      <c r="G150" s="1"/>
      <c r="H150" s="1"/>
      <c r="I150" s="1"/>
    </row>
    <row r="151" spans="7:9" hidden="1">
      <c r="G151" s="1"/>
      <c r="H151" s="1"/>
      <c r="I151" s="1"/>
    </row>
    <row r="152" spans="7:9" hidden="1">
      <c r="G152" s="1"/>
      <c r="H152" s="1"/>
      <c r="I152" s="1"/>
    </row>
    <row r="153" spans="7:9" hidden="1">
      <c r="G153" s="1"/>
      <c r="H153" s="1"/>
      <c r="I153" s="1"/>
    </row>
    <row r="154" spans="7:9" hidden="1">
      <c r="G154" s="1"/>
      <c r="H154" s="1"/>
      <c r="I154" s="1"/>
    </row>
    <row r="155" spans="7:9" hidden="1">
      <c r="G155" s="1"/>
      <c r="H155" s="1"/>
      <c r="I155" s="1"/>
    </row>
    <row r="156" spans="7:9" hidden="1">
      <c r="G156" s="1"/>
      <c r="H156" s="1"/>
      <c r="I156" s="1"/>
    </row>
    <row r="157" spans="7:9" hidden="1">
      <c r="G157" s="1"/>
      <c r="H157" s="1"/>
      <c r="I157" s="1"/>
    </row>
    <row r="158" spans="7:9" hidden="1">
      <c r="G158" s="1"/>
      <c r="H158" s="1"/>
      <c r="I158" s="1"/>
    </row>
    <row r="159" spans="7:9" hidden="1">
      <c r="G159" s="1"/>
      <c r="H159" s="1"/>
      <c r="I159" s="1"/>
    </row>
    <row r="160" spans="7:9" hidden="1">
      <c r="G160" s="1"/>
      <c r="H160" s="1"/>
      <c r="I160" s="1"/>
    </row>
    <row r="161" spans="7:9" hidden="1">
      <c r="G161" s="1"/>
      <c r="H161" s="1"/>
      <c r="I161" s="1"/>
    </row>
    <row r="162" spans="7:9" hidden="1">
      <c r="G162" s="1"/>
      <c r="H162" s="1"/>
      <c r="I162" s="1"/>
    </row>
    <row r="163" spans="7:9" hidden="1">
      <c r="G163" s="1"/>
      <c r="H163" s="1"/>
      <c r="I163" s="1"/>
    </row>
    <row r="164" spans="7:9" hidden="1">
      <c r="G164" s="1"/>
      <c r="H164" s="1"/>
      <c r="I164" s="1"/>
    </row>
    <row r="165" spans="7:9" hidden="1">
      <c r="G165" s="1"/>
      <c r="H165" s="1"/>
      <c r="I165" s="1"/>
    </row>
    <row r="166" spans="7:9" hidden="1">
      <c r="G166" s="1"/>
      <c r="H166" s="1"/>
      <c r="I166" s="1"/>
    </row>
    <row r="167" spans="7:9" hidden="1">
      <c r="G167" s="1"/>
      <c r="H167" s="1"/>
      <c r="I167" s="1"/>
    </row>
    <row r="168" spans="7:9" hidden="1">
      <c r="G168" s="1"/>
      <c r="H168" s="1"/>
      <c r="I168" s="1"/>
    </row>
    <row r="169" spans="7:9" hidden="1">
      <c r="G169" s="1"/>
      <c r="H169" s="1"/>
      <c r="I169" s="1"/>
    </row>
    <row r="170" spans="7:9" hidden="1">
      <c r="G170" s="1"/>
      <c r="H170" s="1"/>
      <c r="I170" s="1"/>
    </row>
    <row r="171" spans="7:9" hidden="1">
      <c r="G171" s="1"/>
      <c r="H171" s="1"/>
      <c r="I171" s="1"/>
    </row>
    <row r="172" spans="7:9" hidden="1">
      <c r="G172" s="1"/>
      <c r="H172" s="1"/>
      <c r="I172" s="1"/>
    </row>
    <row r="173" spans="7:9" hidden="1">
      <c r="G173" s="1"/>
      <c r="H173" s="1"/>
      <c r="I173" s="1"/>
    </row>
    <row r="174" spans="7:9" hidden="1">
      <c r="G174" s="1"/>
      <c r="H174" s="1"/>
      <c r="I174" s="1"/>
    </row>
    <row r="175" spans="7:9" hidden="1">
      <c r="G175" s="1"/>
      <c r="H175" s="1"/>
      <c r="I175" s="1"/>
    </row>
    <row r="176" spans="7:9" hidden="1">
      <c r="G176" s="1"/>
      <c r="H176" s="1"/>
      <c r="I176" s="1"/>
    </row>
    <row r="177" spans="7:9" hidden="1">
      <c r="G177" s="1"/>
      <c r="H177" s="1"/>
      <c r="I177" s="1"/>
    </row>
    <row r="178" spans="7:9" hidden="1">
      <c r="G178" s="1"/>
      <c r="H178" s="1"/>
      <c r="I178" s="1"/>
    </row>
    <row r="179" spans="7:9" hidden="1">
      <c r="G179" s="1"/>
      <c r="H179" s="1"/>
      <c r="I179" s="1"/>
    </row>
    <row r="180" spans="7:9" hidden="1">
      <c r="G180" s="1"/>
      <c r="H180" s="1"/>
      <c r="I180" s="1"/>
    </row>
    <row r="181" spans="7:9" hidden="1">
      <c r="G181" s="1"/>
      <c r="H181" s="1"/>
      <c r="I181" s="1"/>
    </row>
    <row r="182" spans="7:9" hidden="1">
      <c r="G182" s="1"/>
      <c r="H182" s="1"/>
      <c r="I182" s="1"/>
    </row>
    <row r="183" spans="7:9" hidden="1">
      <c r="G183" s="1"/>
      <c r="H183" s="1"/>
      <c r="I183" s="1"/>
    </row>
    <row r="184" spans="7:9" hidden="1">
      <c r="G184" s="1"/>
      <c r="H184" s="1"/>
      <c r="I184" s="1"/>
    </row>
    <row r="185" spans="7:9" hidden="1">
      <c r="G185" s="1"/>
      <c r="H185" s="1"/>
      <c r="I185" s="1"/>
    </row>
    <row r="186" spans="7:9" hidden="1">
      <c r="G186" s="1"/>
      <c r="H186" s="1"/>
      <c r="I186" s="1"/>
    </row>
    <row r="187" spans="7:9" hidden="1">
      <c r="G187" s="1"/>
      <c r="H187" s="1"/>
      <c r="I187" s="1"/>
    </row>
    <row r="188" spans="7:9" hidden="1">
      <c r="G188" s="1"/>
      <c r="H188" s="1"/>
      <c r="I188" s="1"/>
    </row>
    <row r="189" spans="7:9" hidden="1">
      <c r="G189" s="1"/>
      <c r="H189" s="1"/>
      <c r="I189" s="1"/>
    </row>
    <row r="190" spans="7:9" hidden="1">
      <c r="G190" s="1"/>
      <c r="H190" s="1"/>
      <c r="I190" s="1"/>
    </row>
    <row r="191" spans="7:9" hidden="1">
      <c r="G191" s="1"/>
      <c r="H191" s="1"/>
      <c r="I191" s="1"/>
    </row>
    <row r="192" spans="7:9" hidden="1">
      <c r="G192" s="1"/>
      <c r="H192" s="1"/>
      <c r="I192" s="1"/>
    </row>
    <row r="193" spans="7:9" hidden="1">
      <c r="G193" s="1"/>
      <c r="H193" s="1"/>
      <c r="I193" s="1"/>
    </row>
    <row r="194" spans="7:9" hidden="1">
      <c r="G194" s="1"/>
      <c r="H194" s="1"/>
      <c r="I194" s="1"/>
    </row>
    <row r="195" spans="7:9" hidden="1">
      <c r="G195" s="1"/>
      <c r="H195" s="1"/>
      <c r="I195" s="1"/>
    </row>
    <row r="196" spans="7:9" hidden="1">
      <c r="G196" s="1"/>
      <c r="H196" s="1"/>
      <c r="I196" s="1"/>
    </row>
    <row r="197" spans="7:9" hidden="1">
      <c r="G197" s="1"/>
      <c r="H197" s="1"/>
      <c r="I197" s="1"/>
    </row>
    <row r="198" spans="7:9" hidden="1">
      <c r="G198" s="1"/>
      <c r="H198" s="1"/>
      <c r="I198" s="1"/>
    </row>
    <row r="199" spans="7:9" hidden="1">
      <c r="G199" s="1"/>
      <c r="H199" s="1"/>
      <c r="I199" s="1"/>
    </row>
    <row r="200" spans="7:9" hidden="1">
      <c r="G200" s="1"/>
      <c r="H200" s="1"/>
      <c r="I200" s="1"/>
    </row>
    <row r="201" spans="7:9" hidden="1">
      <c r="G201" s="1"/>
      <c r="H201" s="1"/>
      <c r="I201" s="1"/>
    </row>
    <row r="202" spans="7:9" hidden="1">
      <c r="G202" s="1"/>
      <c r="H202" s="1"/>
      <c r="I202" s="1"/>
    </row>
    <row r="203" spans="7:9" hidden="1">
      <c r="G203" s="1"/>
      <c r="H203" s="1"/>
      <c r="I203" s="1"/>
    </row>
    <row r="204" spans="7:9" hidden="1">
      <c r="G204" s="1"/>
      <c r="H204" s="1"/>
      <c r="I204" s="1"/>
    </row>
    <row r="205" spans="7:9" hidden="1">
      <c r="G205" s="1"/>
      <c r="H205" s="1"/>
      <c r="I205" s="1"/>
    </row>
    <row r="206" spans="7:9" hidden="1">
      <c r="G206" s="1"/>
      <c r="H206" s="1"/>
      <c r="I206" s="1"/>
    </row>
    <row r="207" spans="7:9" hidden="1">
      <c r="G207" s="1"/>
      <c r="H207" s="1"/>
      <c r="I207" s="1"/>
    </row>
    <row r="208" spans="7:9" hidden="1">
      <c r="G208" s="1"/>
      <c r="H208" s="1"/>
      <c r="I208" s="1"/>
    </row>
    <row r="209" spans="7:9" hidden="1">
      <c r="G209" s="1"/>
      <c r="H209" s="1"/>
      <c r="I209" s="1"/>
    </row>
    <row r="210" spans="7:9" hidden="1">
      <c r="G210" s="1"/>
      <c r="H210" s="1"/>
      <c r="I210" s="1"/>
    </row>
    <row r="211" spans="7:9" hidden="1">
      <c r="G211" s="1"/>
      <c r="H211" s="1"/>
      <c r="I211" s="1"/>
    </row>
    <row r="212" spans="7:9" hidden="1">
      <c r="G212" s="1"/>
      <c r="H212" s="1"/>
      <c r="I212" s="1"/>
    </row>
    <row r="213" spans="7:9" hidden="1">
      <c r="G213" s="1"/>
      <c r="H213" s="1"/>
      <c r="I213" s="1"/>
    </row>
    <row r="214" spans="7:9" hidden="1">
      <c r="G214" s="1"/>
      <c r="H214" s="1"/>
      <c r="I214" s="1"/>
    </row>
    <row r="215" spans="7:9" hidden="1">
      <c r="G215" s="1"/>
      <c r="H215" s="1"/>
      <c r="I215" s="1"/>
    </row>
    <row r="216" spans="7:9" hidden="1">
      <c r="G216" s="1"/>
      <c r="H216" s="1"/>
      <c r="I216" s="1"/>
    </row>
    <row r="217" spans="7:9" hidden="1">
      <c r="G217" s="1"/>
      <c r="H217" s="1"/>
      <c r="I217" s="1"/>
    </row>
    <row r="218" spans="7:9" hidden="1">
      <c r="G218" s="1"/>
      <c r="H218" s="1"/>
      <c r="I218" s="1"/>
    </row>
    <row r="219" spans="7:9" hidden="1">
      <c r="G219" s="1"/>
      <c r="H219" s="1"/>
      <c r="I219" s="1"/>
    </row>
    <row r="220" spans="7:9" hidden="1">
      <c r="G220" s="1"/>
      <c r="H220" s="1"/>
      <c r="I220" s="1"/>
    </row>
    <row r="221" spans="7:9" hidden="1">
      <c r="G221" s="1"/>
      <c r="H221" s="1"/>
      <c r="I221" s="1"/>
    </row>
    <row r="222" spans="7:9" hidden="1">
      <c r="G222" s="1"/>
      <c r="H222" s="1"/>
      <c r="I222" s="1"/>
    </row>
    <row r="223" spans="7:9" hidden="1">
      <c r="G223" s="1"/>
      <c r="H223" s="1"/>
      <c r="I223" s="1"/>
    </row>
    <row r="224" spans="7:9" hidden="1">
      <c r="G224" s="1"/>
      <c r="H224" s="1"/>
      <c r="I224" s="1"/>
    </row>
    <row r="225" spans="7:9" hidden="1">
      <c r="G225" s="1"/>
      <c r="H225" s="1"/>
      <c r="I225" s="1"/>
    </row>
    <row r="226" spans="7:9" hidden="1">
      <c r="G226" s="1"/>
      <c r="H226" s="1"/>
      <c r="I226" s="1"/>
    </row>
    <row r="227" spans="7:9" hidden="1">
      <c r="G227" s="1"/>
      <c r="H227" s="1"/>
      <c r="I227" s="1"/>
    </row>
    <row r="228" spans="7:9" hidden="1">
      <c r="G228" s="1"/>
      <c r="H228" s="1"/>
      <c r="I228" s="1"/>
    </row>
    <row r="229" spans="7:9" hidden="1">
      <c r="G229" s="1"/>
      <c r="H229" s="1"/>
      <c r="I229" s="1"/>
    </row>
    <row r="230" spans="7:9" hidden="1">
      <c r="G230" s="1"/>
      <c r="H230" s="1"/>
      <c r="I230" s="1"/>
    </row>
    <row r="231" spans="7:9" hidden="1">
      <c r="G231" s="1"/>
      <c r="H231" s="1"/>
      <c r="I231" s="1"/>
    </row>
    <row r="232" spans="7:9" hidden="1">
      <c r="G232" s="1"/>
      <c r="H232" s="1"/>
      <c r="I232" s="1"/>
    </row>
    <row r="233" spans="7:9" hidden="1">
      <c r="G233" s="1"/>
      <c r="H233" s="1"/>
      <c r="I233" s="1"/>
    </row>
    <row r="234" spans="7:9" hidden="1">
      <c r="G234" s="1"/>
      <c r="H234" s="1"/>
      <c r="I234" s="1"/>
    </row>
    <row r="235" spans="7:9" hidden="1">
      <c r="G235" s="1"/>
      <c r="H235" s="1"/>
      <c r="I235" s="1"/>
    </row>
    <row r="236" spans="7:9" hidden="1">
      <c r="G236" s="1"/>
      <c r="H236" s="1"/>
      <c r="I236" s="1"/>
    </row>
    <row r="237" spans="7:9" hidden="1">
      <c r="G237" s="1"/>
      <c r="H237" s="1"/>
      <c r="I237" s="1"/>
    </row>
    <row r="238" spans="7:9" hidden="1">
      <c r="G238" s="1"/>
      <c r="H238" s="1"/>
      <c r="I238" s="1"/>
    </row>
    <row r="239" spans="7:9" hidden="1">
      <c r="G239" s="1"/>
      <c r="H239" s="1"/>
      <c r="I239" s="1"/>
    </row>
    <row r="240" spans="7:9" hidden="1">
      <c r="G240" s="1"/>
      <c r="H240" s="1"/>
      <c r="I240" s="1"/>
    </row>
    <row r="241" spans="7:9" hidden="1">
      <c r="G241" s="1"/>
      <c r="H241" s="1"/>
      <c r="I241" s="1"/>
    </row>
    <row r="242" spans="7:9" hidden="1">
      <c r="G242" s="1"/>
      <c r="H242" s="1"/>
      <c r="I242" s="1"/>
    </row>
    <row r="243" spans="7:9" hidden="1">
      <c r="G243" s="1"/>
      <c r="H243" s="1"/>
      <c r="I243" s="1"/>
    </row>
    <row r="244" spans="7:9" hidden="1">
      <c r="G244" s="1"/>
      <c r="H244" s="1"/>
      <c r="I244" s="1"/>
    </row>
    <row r="245" spans="7:9" hidden="1">
      <c r="G245" s="1"/>
      <c r="H245" s="1"/>
      <c r="I245" s="1"/>
    </row>
    <row r="246" spans="7:9" hidden="1">
      <c r="G246" s="1"/>
      <c r="H246" s="1"/>
      <c r="I246" s="1"/>
    </row>
    <row r="247" spans="7:9" hidden="1">
      <c r="G247" s="1"/>
      <c r="H247" s="1"/>
      <c r="I247" s="1"/>
    </row>
    <row r="248" spans="7:9" hidden="1">
      <c r="G248" s="1"/>
      <c r="H248" s="1"/>
      <c r="I248" s="1"/>
    </row>
    <row r="249" spans="7:9" hidden="1">
      <c r="G249" s="1"/>
      <c r="H249" s="1"/>
      <c r="I249" s="1"/>
    </row>
    <row r="250" spans="7:9" hidden="1">
      <c r="G250" s="1"/>
      <c r="H250" s="1"/>
      <c r="I250" s="1"/>
    </row>
    <row r="251" spans="7:9" hidden="1">
      <c r="G251" s="1"/>
      <c r="H251" s="1"/>
      <c r="I251" s="1"/>
    </row>
    <row r="252" spans="7:9" hidden="1">
      <c r="G252" s="1"/>
      <c r="H252" s="1"/>
      <c r="I252" s="1"/>
    </row>
    <row r="253" spans="7:9" hidden="1">
      <c r="G253" s="1"/>
      <c r="H253" s="1"/>
      <c r="I253" s="1"/>
    </row>
    <row r="254" spans="7:9" hidden="1">
      <c r="G254" s="1"/>
      <c r="H254" s="1"/>
      <c r="I254" s="1"/>
    </row>
    <row r="255" spans="7:9" hidden="1">
      <c r="G255" s="1"/>
      <c r="H255" s="1"/>
      <c r="I255" s="1"/>
    </row>
    <row r="256" spans="7:9" hidden="1">
      <c r="G256" s="1"/>
      <c r="H256" s="1"/>
      <c r="I256" s="1"/>
    </row>
    <row r="257" spans="7:9" hidden="1">
      <c r="G257" s="1"/>
      <c r="H257" s="1"/>
      <c r="I257" s="1"/>
    </row>
    <row r="258" spans="7:9" hidden="1">
      <c r="G258" s="1"/>
      <c r="H258" s="1"/>
      <c r="I258" s="1"/>
    </row>
    <row r="259" spans="7:9" hidden="1">
      <c r="G259" s="1"/>
      <c r="H259" s="1"/>
      <c r="I259" s="1"/>
    </row>
    <row r="260" spans="7:9" hidden="1">
      <c r="G260" s="1"/>
      <c r="H260" s="1"/>
      <c r="I260" s="1"/>
    </row>
    <row r="261" spans="7:9" hidden="1">
      <c r="G261" s="1"/>
      <c r="H261" s="1"/>
      <c r="I261" s="1"/>
    </row>
    <row r="262" spans="7:9" hidden="1">
      <c r="G262" s="1"/>
      <c r="H262" s="1"/>
      <c r="I262" s="1"/>
    </row>
    <row r="263" spans="7:9" hidden="1">
      <c r="G263" s="1"/>
      <c r="H263" s="1"/>
      <c r="I263" s="1"/>
    </row>
    <row r="264" spans="7:9" hidden="1">
      <c r="G264" s="1"/>
      <c r="H264" s="1"/>
      <c r="I264" s="1"/>
    </row>
    <row r="265" spans="7:9" hidden="1">
      <c r="G265" s="1"/>
      <c r="H265" s="1"/>
      <c r="I265" s="1"/>
    </row>
    <row r="266" spans="7:9" hidden="1">
      <c r="G266" s="1"/>
      <c r="H266" s="1"/>
      <c r="I266" s="1"/>
    </row>
    <row r="267" spans="7:9" hidden="1">
      <c r="G267" s="1"/>
      <c r="H267" s="1"/>
      <c r="I267" s="1"/>
    </row>
    <row r="268" spans="7:9" hidden="1">
      <c r="G268" s="1"/>
      <c r="H268" s="1"/>
      <c r="I268" s="1"/>
    </row>
    <row r="269" spans="7:9" hidden="1">
      <c r="G269" s="1"/>
      <c r="H269" s="1"/>
      <c r="I269" s="1"/>
    </row>
    <row r="270" spans="7:9" hidden="1">
      <c r="G270" s="1"/>
      <c r="H270" s="1"/>
      <c r="I270" s="1"/>
    </row>
    <row r="271" spans="7:9" hidden="1">
      <c r="G271" s="1"/>
      <c r="H271" s="1"/>
      <c r="I271" s="1"/>
    </row>
    <row r="272" spans="7:9" hidden="1">
      <c r="G272" s="1"/>
      <c r="H272" s="1"/>
      <c r="I272" s="1"/>
    </row>
    <row r="273" spans="7:9" hidden="1">
      <c r="G273" s="1"/>
      <c r="H273" s="1"/>
      <c r="I273" s="1"/>
    </row>
    <row r="274" spans="7:9" hidden="1">
      <c r="G274" s="1"/>
      <c r="H274" s="1"/>
      <c r="I274" s="1"/>
    </row>
    <row r="275" spans="7:9" hidden="1">
      <c r="G275" s="1"/>
      <c r="H275" s="1"/>
      <c r="I275" s="1"/>
    </row>
    <row r="276" spans="7:9" hidden="1">
      <c r="G276" s="1"/>
      <c r="H276" s="1"/>
      <c r="I276" s="1"/>
    </row>
    <row r="277" spans="7:9" hidden="1">
      <c r="G277" s="1"/>
      <c r="H277" s="1"/>
      <c r="I277" s="1"/>
    </row>
    <row r="278" spans="7:9" hidden="1">
      <c r="G278" s="1"/>
      <c r="H278" s="1"/>
      <c r="I278" s="1"/>
    </row>
    <row r="279" spans="7:9" hidden="1">
      <c r="G279" s="1"/>
      <c r="H279" s="1"/>
      <c r="I279" s="1"/>
    </row>
    <row r="280" spans="7:9" hidden="1">
      <c r="G280" s="1"/>
      <c r="H280" s="1"/>
      <c r="I280" s="1"/>
    </row>
    <row r="281" spans="7:9" hidden="1">
      <c r="G281" s="1"/>
      <c r="H281" s="1"/>
      <c r="I281" s="1"/>
    </row>
    <row r="282" spans="7:9" hidden="1">
      <c r="G282" s="1"/>
      <c r="H282" s="1"/>
      <c r="I282" s="1"/>
    </row>
    <row r="283" spans="7:9" hidden="1">
      <c r="G283" s="1"/>
      <c r="H283" s="1"/>
      <c r="I283" s="1"/>
    </row>
    <row r="284" spans="7:9" hidden="1">
      <c r="G284" s="1"/>
      <c r="H284" s="1"/>
      <c r="I284" s="1"/>
    </row>
    <row r="285" spans="7:9" hidden="1">
      <c r="G285" s="1"/>
      <c r="H285" s="1"/>
      <c r="I285" s="1"/>
    </row>
    <row r="286" spans="7:9" hidden="1">
      <c r="G286" s="1"/>
      <c r="H286" s="1"/>
      <c r="I286" s="1"/>
    </row>
    <row r="287" spans="7:9" hidden="1">
      <c r="G287" s="1"/>
      <c r="H287" s="1"/>
      <c r="I287" s="1"/>
    </row>
    <row r="288" spans="7:9" hidden="1">
      <c r="G288" s="1"/>
      <c r="H288" s="1"/>
      <c r="I288" s="1"/>
    </row>
    <row r="289" spans="7:9" hidden="1">
      <c r="G289" s="1"/>
      <c r="H289" s="1"/>
      <c r="I289" s="1"/>
    </row>
    <row r="290" spans="7:9" hidden="1">
      <c r="G290" s="1"/>
      <c r="H290" s="1"/>
      <c r="I290" s="1"/>
    </row>
    <row r="291" spans="7:9" hidden="1">
      <c r="G291" s="1"/>
      <c r="H291" s="1"/>
      <c r="I291" s="1"/>
    </row>
    <row r="292" spans="7:9" hidden="1">
      <c r="G292" s="1"/>
      <c r="H292" s="1"/>
      <c r="I292" s="1"/>
    </row>
    <row r="293" spans="7:9" hidden="1">
      <c r="G293" s="1"/>
      <c r="H293" s="1"/>
      <c r="I293" s="1"/>
    </row>
    <row r="294" spans="7:9" hidden="1">
      <c r="G294" s="1"/>
      <c r="H294" s="1"/>
      <c r="I294" s="1"/>
    </row>
    <row r="295" spans="7:9" hidden="1">
      <c r="G295" s="1"/>
      <c r="H295" s="1"/>
      <c r="I295" s="1"/>
    </row>
    <row r="296" spans="7:9" hidden="1">
      <c r="G296" s="1"/>
      <c r="H296" s="1"/>
      <c r="I296" s="1"/>
    </row>
    <row r="297" spans="7:9" hidden="1">
      <c r="G297" s="1"/>
      <c r="H297" s="1"/>
      <c r="I297" s="1"/>
    </row>
    <row r="298" spans="7:9" hidden="1">
      <c r="G298" s="1"/>
      <c r="H298" s="1"/>
      <c r="I298" s="1"/>
    </row>
    <row r="299" spans="7:9" hidden="1">
      <c r="G299" s="1"/>
      <c r="H299" s="1"/>
      <c r="I299" s="1"/>
    </row>
    <row r="300" spans="7:9" hidden="1">
      <c r="G300" s="1"/>
      <c r="H300" s="1"/>
      <c r="I300" s="1"/>
    </row>
    <row r="301" spans="7:9" hidden="1">
      <c r="G301" s="1"/>
      <c r="H301" s="1"/>
      <c r="I301" s="1"/>
    </row>
    <row r="302" spans="7:9" hidden="1">
      <c r="G302" s="1"/>
      <c r="H302" s="1"/>
      <c r="I302" s="1"/>
    </row>
    <row r="303" spans="7:9" hidden="1">
      <c r="G303" s="1"/>
      <c r="H303" s="1"/>
      <c r="I303" s="1"/>
    </row>
    <row r="304" spans="7:9" hidden="1">
      <c r="G304" s="1"/>
      <c r="H304" s="1"/>
      <c r="I304" s="1"/>
    </row>
    <row r="305" spans="7:9" hidden="1">
      <c r="G305" s="1"/>
      <c r="H305" s="1"/>
      <c r="I305" s="1"/>
    </row>
    <row r="306" spans="7:9" hidden="1">
      <c r="G306" s="1"/>
      <c r="H306" s="1"/>
      <c r="I306" s="1"/>
    </row>
    <row r="307" spans="7:9" hidden="1">
      <c r="G307" s="1"/>
      <c r="H307" s="1"/>
      <c r="I307" s="1"/>
    </row>
    <row r="308" spans="7:9" hidden="1">
      <c r="G308" s="1"/>
      <c r="H308" s="1"/>
      <c r="I308" s="1"/>
    </row>
    <row r="309" spans="7:9" hidden="1">
      <c r="G309" s="1"/>
      <c r="H309" s="1"/>
      <c r="I309" s="1"/>
    </row>
    <row r="310" spans="7:9" hidden="1">
      <c r="G310" s="1"/>
      <c r="H310" s="1"/>
      <c r="I310" s="1"/>
    </row>
    <row r="311" spans="7:9" hidden="1">
      <c r="G311" s="1"/>
      <c r="H311" s="1"/>
      <c r="I311" s="1"/>
    </row>
    <row r="312" spans="7:9" hidden="1">
      <c r="G312" s="1"/>
      <c r="H312" s="1"/>
      <c r="I312" s="1"/>
    </row>
    <row r="313" spans="7:9" hidden="1">
      <c r="G313" s="1"/>
      <c r="H313" s="1"/>
      <c r="I313" s="1"/>
    </row>
    <row r="314" spans="7:9" hidden="1">
      <c r="G314" s="1"/>
      <c r="H314" s="1"/>
      <c r="I314" s="1"/>
    </row>
    <row r="315" spans="7:9" hidden="1">
      <c r="G315" s="1"/>
      <c r="H315" s="1"/>
      <c r="I315" s="1"/>
    </row>
    <row r="316" spans="7:9" hidden="1">
      <c r="G316" s="1"/>
      <c r="H316" s="1"/>
      <c r="I316" s="1"/>
    </row>
    <row r="317" spans="7:9" hidden="1">
      <c r="G317" s="1"/>
      <c r="H317" s="1"/>
      <c r="I317" s="1"/>
    </row>
    <row r="318" spans="7:9" hidden="1">
      <c r="G318" s="1"/>
      <c r="H318" s="1"/>
      <c r="I318" s="1"/>
    </row>
    <row r="319" spans="7:9" hidden="1">
      <c r="G319" s="1"/>
      <c r="H319" s="1"/>
      <c r="I319" s="1"/>
    </row>
    <row r="320" spans="7:9" hidden="1">
      <c r="G320" s="1"/>
      <c r="H320" s="1"/>
      <c r="I320" s="1"/>
    </row>
    <row r="321" spans="7:9" hidden="1">
      <c r="G321" s="1"/>
      <c r="H321" s="1"/>
      <c r="I321" s="1"/>
    </row>
    <row r="322" spans="7:9" hidden="1">
      <c r="G322" s="1"/>
      <c r="H322" s="1"/>
      <c r="I322" s="1"/>
    </row>
    <row r="323" spans="7:9" hidden="1">
      <c r="G323" s="1"/>
      <c r="H323" s="1"/>
      <c r="I323" s="1"/>
    </row>
    <row r="324" spans="7:9" hidden="1">
      <c r="G324" s="1"/>
      <c r="H324" s="1"/>
      <c r="I324" s="1"/>
    </row>
    <row r="325" spans="7:9" hidden="1">
      <c r="G325" s="1"/>
      <c r="H325" s="1"/>
      <c r="I325" s="1"/>
    </row>
    <row r="326" spans="7:9" hidden="1">
      <c r="G326" s="1"/>
      <c r="H326" s="1"/>
      <c r="I326" s="1"/>
    </row>
    <row r="327" spans="7:9" hidden="1">
      <c r="G327" s="1"/>
      <c r="H327" s="1"/>
      <c r="I327" s="1"/>
    </row>
    <row r="328" spans="7:9" hidden="1">
      <c r="G328" s="1"/>
      <c r="H328" s="1"/>
      <c r="I328" s="1"/>
    </row>
    <row r="329" spans="7:9" hidden="1">
      <c r="G329" s="1"/>
      <c r="H329" s="1"/>
      <c r="I329" s="1"/>
    </row>
    <row r="330" spans="7:9" hidden="1">
      <c r="G330" s="1"/>
      <c r="H330" s="1"/>
      <c r="I330" s="1"/>
    </row>
    <row r="331" spans="7:9" hidden="1">
      <c r="G331" s="1"/>
      <c r="H331" s="1"/>
      <c r="I331" s="1"/>
    </row>
    <row r="332" spans="7:9" hidden="1">
      <c r="G332" s="1"/>
      <c r="H332" s="1"/>
      <c r="I332" s="1"/>
    </row>
    <row r="333" spans="7:9" hidden="1">
      <c r="G333" s="1"/>
      <c r="H333" s="1"/>
      <c r="I333" s="1"/>
    </row>
    <row r="334" spans="7:9" hidden="1">
      <c r="G334" s="1"/>
      <c r="H334" s="1"/>
      <c r="I334" s="1"/>
    </row>
    <row r="335" spans="7:9" hidden="1">
      <c r="G335" s="1"/>
      <c r="H335" s="1"/>
      <c r="I335" s="1"/>
    </row>
    <row r="336" spans="7:9" hidden="1">
      <c r="G336" s="1"/>
      <c r="H336" s="1"/>
      <c r="I336" s="1"/>
    </row>
    <row r="337" spans="7:9" hidden="1">
      <c r="G337" s="1"/>
      <c r="H337" s="1"/>
      <c r="I337" s="1"/>
    </row>
    <row r="338" spans="7:9" hidden="1">
      <c r="G338" s="1"/>
      <c r="H338" s="1"/>
      <c r="I338" s="1"/>
    </row>
    <row r="339" spans="7:9" hidden="1">
      <c r="G339" s="1"/>
      <c r="H339" s="1"/>
      <c r="I339" s="1"/>
    </row>
    <row r="340" spans="7:9" hidden="1">
      <c r="G340" s="1"/>
      <c r="H340" s="1"/>
      <c r="I340" s="1"/>
    </row>
    <row r="341" spans="7:9" hidden="1">
      <c r="G341" s="1"/>
      <c r="H341" s="1"/>
      <c r="I341" s="1"/>
    </row>
    <row r="342" spans="7:9" hidden="1">
      <c r="G342" s="1"/>
      <c r="H342" s="1"/>
      <c r="I342" s="1"/>
    </row>
    <row r="343" spans="7:9" hidden="1">
      <c r="G343" s="1"/>
      <c r="H343" s="1"/>
      <c r="I343" s="1"/>
    </row>
    <row r="344" spans="7:9" hidden="1">
      <c r="G344" s="1"/>
      <c r="H344" s="1"/>
      <c r="I344" s="1"/>
    </row>
    <row r="345" spans="7:9" hidden="1">
      <c r="G345" s="1"/>
      <c r="H345" s="1"/>
      <c r="I345" s="1"/>
    </row>
    <row r="346" spans="7:9" hidden="1">
      <c r="G346" s="1"/>
      <c r="H346" s="1"/>
      <c r="I346" s="1"/>
    </row>
    <row r="347" spans="7:9" hidden="1">
      <c r="G347" s="1"/>
      <c r="H347" s="1"/>
      <c r="I347" s="1"/>
    </row>
    <row r="348" spans="7:9" hidden="1">
      <c r="G348" s="1"/>
      <c r="H348" s="1"/>
      <c r="I348" s="1"/>
    </row>
    <row r="349" spans="7:9" hidden="1">
      <c r="G349" s="1"/>
      <c r="H349" s="1"/>
      <c r="I349" s="1"/>
    </row>
    <row r="350" spans="7:9" hidden="1">
      <c r="G350" s="1"/>
      <c r="H350" s="1"/>
      <c r="I350" s="1"/>
    </row>
    <row r="351" spans="7:9" hidden="1">
      <c r="G351" s="1"/>
      <c r="H351" s="1"/>
      <c r="I351" s="1"/>
    </row>
    <row r="352" spans="7:9" hidden="1">
      <c r="G352" s="1"/>
      <c r="H352" s="1"/>
      <c r="I352" s="1"/>
    </row>
    <row r="353" spans="7:9" hidden="1">
      <c r="G353" s="1"/>
      <c r="H353" s="1"/>
      <c r="I353" s="1"/>
    </row>
    <row r="354" spans="7:9" hidden="1">
      <c r="G354" s="1"/>
      <c r="H354" s="1"/>
      <c r="I354" s="1"/>
    </row>
    <row r="355" spans="7:9" hidden="1">
      <c r="G355" s="1"/>
      <c r="H355" s="1"/>
      <c r="I355" s="1"/>
    </row>
    <row r="356" spans="7:9" hidden="1">
      <c r="G356" s="1"/>
      <c r="H356" s="1"/>
      <c r="I356" s="1"/>
    </row>
    <row r="357" spans="7:9" hidden="1">
      <c r="G357" s="1"/>
      <c r="H357" s="1"/>
      <c r="I357" s="1"/>
    </row>
    <row r="358" spans="7:9" hidden="1">
      <c r="G358" s="1"/>
      <c r="H358" s="1"/>
      <c r="I358" s="1"/>
    </row>
    <row r="359" spans="7:9" hidden="1">
      <c r="G359" s="1"/>
      <c r="H359" s="1"/>
      <c r="I359" s="1"/>
    </row>
    <row r="360" spans="7:9" hidden="1">
      <c r="G360" s="1"/>
      <c r="H360" s="1"/>
      <c r="I360" s="1"/>
    </row>
    <row r="361" spans="7:9" hidden="1">
      <c r="G361" s="1"/>
      <c r="H361" s="1"/>
      <c r="I361" s="1"/>
    </row>
    <row r="362" spans="7:9" hidden="1">
      <c r="G362" s="1"/>
      <c r="H362" s="1"/>
      <c r="I362" s="1"/>
    </row>
    <row r="363" spans="7:9" hidden="1">
      <c r="G363" s="1"/>
      <c r="H363" s="1"/>
      <c r="I363" s="1"/>
    </row>
    <row r="364" spans="7:9" hidden="1">
      <c r="G364" s="1"/>
      <c r="H364" s="1"/>
      <c r="I364" s="1"/>
    </row>
    <row r="365" spans="7:9" hidden="1">
      <c r="G365" s="1"/>
      <c r="H365" s="1"/>
      <c r="I365" s="1"/>
    </row>
    <row r="366" spans="7:9" hidden="1">
      <c r="G366" s="1"/>
      <c r="H366" s="1"/>
      <c r="I366" s="1"/>
    </row>
    <row r="367" spans="7:9" hidden="1">
      <c r="G367" s="1"/>
      <c r="H367" s="1"/>
      <c r="I367" s="1"/>
    </row>
    <row r="368" spans="7:9" hidden="1">
      <c r="G368" s="1"/>
      <c r="H368" s="1"/>
      <c r="I368" s="1"/>
    </row>
    <row r="369" spans="7:9" hidden="1">
      <c r="G369" s="1"/>
      <c r="H369" s="1"/>
      <c r="I369" s="1"/>
    </row>
    <row r="370" spans="7:9" hidden="1">
      <c r="G370" s="1"/>
      <c r="H370" s="1"/>
      <c r="I370" s="1"/>
    </row>
    <row r="371" spans="7:9" hidden="1">
      <c r="G371" s="1"/>
      <c r="H371" s="1"/>
      <c r="I371" s="1"/>
    </row>
    <row r="372" spans="7:9" hidden="1">
      <c r="G372" s="1"/>
      <c r="H372" s="1"/>
      <c r="I372" s="1"/>
    </row>
    <row r="373" spans="7:9" hidden="1">
      <c r="G373" s="1"/>
      <c r="H373" s="1"/>
      <c r="I373" s="1"/>
    </row>
    <row r="374" spans="7:9" hidden="1">
      <c r="G374" s="1"/>
      <c r="H374" s="1"/>
      <c r="I374" s="1"/>
    </row>
    <row r="375" spans="7:9" hidden="1">
      <c r="G375" s="1"/>
      <c r="H375" s="1"/>
      <c r="I375" s="1"/>
    </row>
    <row r="376" spans="7:9" hidden="1">
      <c r="G376" s="1"/>
      <c r="H376" s="1"/>
      <c r="I376" s="1"/>
    </row>
    <row r="377" spans="7:9" hidden="1">
      <c r="G377" s="1"/>
      <c r="H377" s="1"/>
      <c r="I377" s="1"/>
    </row>
    <row r="378" spans="7:9" hidden="1">
      <c r="G378" s="1"/>
      <c r="H378" s="1"/>
      <c r="I378" s="1"/>
    </row>
    <row r="379" spans="7:9" hidden="1">
      <c r="G379" s="1"/>
      <c r="H379" s="1"/>
      <c r="I379" s="1"/>
    </row>
    <row r="380" spans="7:9" hidden="1">
      <c r="G380" s="1"/>
      <c r="H380" s="1"/>
      <c r="I380" s="1"/>
    </row>
    <row r="381" spans="7:9" hidden="1">
      <c r="G381" s="1"/>
      <c r="H381" s="1"/>
      <c r="I381" s="1"/>
    </row>
    <row r="382" spans="7:9" hidden="1">
      <c r="G382" s="1"/>
      <c r="H382" s="1"/>
      <c r="I382" s="1"/>
    </row>
    <row r="383" spans="7:9" hidden="1">
      <c r="G383" s="1"/>
      <c r="H383" s="1"/>
      <c r="I383" s="1"/>
    </row>
    <row r="384" spans="7:9" hidden="1">
      <c r="G384" s="1"/>
      <c r="H384" s="1"/>
      <c r="I384" s="1"/>
    </row>
    <row r="385" spans="7:9" hidden="1">
      <c r="G385" s="1"/>
      <c r="H385" s="1"/>
      <c r="I385" s="1"/>
    </row>
    <row r="386" spans="7:9" hidden="1">
      <c r="G386" s="1"/>
      <c r="H386" s="1"/>
      <c r="I386" s="1"/>
    </row>
    <row r="387" spans="7:9" hidden="1">
      <c r="G387" s="1"/>
      <c r="H387" s="1"/>
      <c r="I387" s="1"/>
    </row>
    <row r="388" spans="7:9" hidden="1">
      <c r="G388" s="1"/>
      <c r="H388" s="1"/>
      <c r="I388" s="1"/>
    </row>
    <row r="389" spans="7:9" hidden="1">
      <c r="G389" s="1"/>
      <c r="H389" s="1"/>
      <c r="I389" s="1"/>
    </row>
    <row r="390" spans="7:9" hidden="1">
      <c r="G390" s="1"/>
      <c r="H390" s="1"/>
      <c r="I390" s="1"/>
    </row>
    <row r="391" spans="7:9" hidden="1">
      <c r="G391" s="1"/>
      <c r="H391" s="1"/>
      <c r="I391" s="1"/>
    </row>
    <row r="392" spans="7:9" hidden="1">
      <c r="G392" s="1"/>
      <c r="H392" s="1"/>
      <c r="I392" s="1"/>
    </row>
    <row r="393" spans="7:9" hidden="1">
      <c r="G393" s="1"/>
      <c r="H393" s="1"/>
      <c r="I393" s="1"/>
    </row>
    <row r="394" spans="7:9" hidden="1">
      <c r="G394" s="1"/>
      <c r="H394" s="1"/>
      <c r="I394" s="1"/>
    </row>
    <row r="395" spans="7:9" hidden="1">
      <c r="G395" s="1"/>
      <c r="H395" s="1"/>
      <c r="I395" s="1"/>
    </row>
    <row r="396" spans="7:9" hidden="1">
      <c r="G396" s="1"/>
      <c r="H396" s="1"/>
      <c r="I396" s="1"/>
    </row>
    <row r="397" spans="7:9" hidden="1">
      <c r="G397" s="1"/>
      <c r="H397" s="1"/>
      <c r="I397" s="1"/>
    </row>
    <row r="398" spans="7:9" hidden="1">
      <c r="G398" s="1"/>
      <c r="H398" s="1"/>
      <c r="I398" s="1"/>
    </row>
    <row r="399" spans="7:9" hidden="1">
      <c r="G399" s="1"/>
      <c r="H399" s="1"/>
      <c r="I399" s="1"/>
    </row>
    <row r="400" spans="7:9" hidden="1">
      <c r="G400" s="1"/>
      <c r="H400" s="1"/>
      <c r="I400" s="1"/>
    </row>
    <row r="401" spans="7:9" hidden="1">
      <c r="G401" s="1"/>
      <c r="H401" s="1"/>
      <c r="I401" s="1"/>
    </row>
    <row r="402" spans="7:9" hidden="1">
      <c r="G402" s="1"/>
      <c r="H402" s="1"/>
      <c r="I402" s="1"/>
    </row>
    <row r="403" spans="7:9" hidden="1">
      <c r="G403" s="1"/>
      <c r="H403" s="1"/>
      <c r="I403" s="1"/>
    </row>
    <row r="404" spans="7:9" hidden="1">
      <c r="G404" s="1"/>
      <c r="H404" s="1"/>
      <c r="I404" s="1"/>
    </row>
    <row r="405" spans="7:9" hidden="1">
      <c r="G405" s="1"/>
      <c r="H405" s="1"/>
      <c r="I405" s="1"/>
    </row>
    <row r="406" spans="7:9" hidden="1">
      <c r="G406" s="1"/>
      <c r="H406" s="1"/>
      <c r="I406" s="1"/>
    </row>
    <row r="407" spans="7:9" hidden="1">
      <c r="G407" s="1"/>
      <c r="H407" s="1"/>
      <c r="I407" s="1"/>
    </row>
    <row r="408" spans="7:9" hidden="1">
      <c r="G408" s="1"/>
      <c r="H408" s="1"/>
      <c r="I408" s="1"/>
    </row>
    <row r="409" spans="7:9" hidden="1">
      <c r="G409" s="1"/>
      <c r="H409" s="1"/>
      <c r="I409" s="1"/>
    </row>
    <row r="410" spans="7:9" hidden="1">
      <c r="G410" s="1"/>
      <c r="H410" s="1"/>
      <c r="I410" s="1"/>
    </row>
    <row r="562"/>
    <row r="563"/>
    <row r="564"/>
    <row r="565"/>
    <row r="566"/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Stavebné úpravy objektov živočíšnej výroby - farma VÝCHODNÁ p.d. VÝCHODNÁ / SO 01 Stavebné úpravy voľnej pôrodne dojníc, parc.č.4848/35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BFCBB-CF1B-4F66-86FB-1DD929B1E70B}">
  <dimension ref="A1:AA46"/>
  <sheetViews>
    <sheetView workbookViewId="0">
      <selection activeCell="B10" sqref="B10:J10"/>
    </sheetView>
  </sheetViews>
  <sheetFormatPr baseColWidth="10" defaultColWidth="0" defaultRowHeight="15" zeroHeight="1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640625" customWidth="1"/>
    <col min="28" max="16384" width="9.1640625" hidden="1"/>
  </cols>
  <sheetData>
    <row r="1" spans="1:23" ht="28" customHeight="1" thickBot="1">
      <c r="A1" s="25"/>
      <c r="B1" s="26"/>
      <c r="C1" s="26"/>
      <c r="D1" s="26"/>
      <c r="E1" s="26"/>
      <c r="F1" s="27" t="s">
        <v>123</v>
      </c>
      <c r="G1" s="26"/>
      <c r="H1" s="26"/>
      <c r="I1" s="26"/>
      <c r="J1" s="26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>
        <v>30.126000000000001</v>
      </c>
    </row>
    <row r="2" spans="1:23" ht="30" customHeight="1" thickTop="1">
      <c r="A2" s="28"/>
      <c r="B2" s="197" t="s">
        <v>118</v>
      </c>
      <c r="C2" s="198"/>
      <c r="D2" s="198"/>
      <c r="E2" s="198"/>
      <c r="F2" s="198"/>
      <c r="G2" s="198"/>
      <c r="H2" s="198"/>
      <c r="I2" s="198"/>
      <c r="J2" s="199"/>
      <c r="K2" s="29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3" ht="18" customHeight="1">
      <c r="A3" s="28"/>
      <c r="B3" s="38" t="s">
        <v>198</v>
      </c>
      <c r="C3" s="35"/>
      <c r="D3" s="31"/>
      <c r="E3" s="31"/>
      <c r="F3" s="31"/>
      <c r="G3" s="31"/>
      <c r="H3" s="31"/>
      <c r="I3" s="42" t="s">
        <v>124</v>
      </c>
      <c r="J3" s="48"/>
      <c r="K3" s="29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3" ht="18" customHeight="1">
      <c r="A4" s="28"/>
      <c r="B4" s="38" t="s">
        <v>208</v>
      </c>
      <c r="C4" s="35"/>
      <c r="D4" s="31"/>
      <c r="E4" s="31"/>
      <c r="F4" s="31"/>
      <c r="G4" s="31"/>
      <c r="H4" s="31"/>
      <c r="I4" s="42" t="s">
        <v>4</v>
      </c>
      <c r="J4" s="48"/>
      <c r="K4" s="29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18" customHeight="1" thickBot="1">
      <c r="A5" s="28"/>
      <c r="B5" s="38" t="s">
        <v>125</v>
      </c>
      <c r="C5" s="35"/>
      <c r="D5" s="31"/>
      <c r="E5" s="31"/>
      <c r="F5" s="31" t="s">
        <v>116</v>
      </c>
      <c r="G5" s="31"/>
      <c r="H5" s="31"/>
      <c r="I5" s="42" t="s">
        <v>126</v>
      </c>
      <c r="J5" s="48" t="s">
        <v>8</v>
      </c>
      <c r="K5" s="29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20" customHeight="1" thickTop="1">
      <c r="A6" s="28"/>
      <c r="B6" s="197" t="s">
        <v>0</v>
      </c>
      <c r="C6" s="198"/>
      <c r="D6" s="198"/>
      <c r="E6" s="198"/>
      <c r="F6" s="198"/>
      <c r="G6" s="198"/>
      <c r="H6" s="198"/>
      <c r="I6" s="198"/>
      <c r="J6" s="199"/>
      <c r="K6" s="29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3" ht="18" customHeight="1">
      <c r="A7" s="28"/>
      <c r="B7" s="52" t="s">
        <v>127</v>
      </c>
      <c r="C7" s="53"/>
      <c r="D7" s="54"/>
      <c r="E7" s="54"/>
      <c r="F7" s="54"/>
      <c r="G7" s="54" t="s">
        <v>128</v>
      </c>
      <c r="H7" s="54"/>
      <c r="I7" s="55"/>
      <c r="J7" s="56"/>
      <c r="K7" s="29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3" ht="25" customHeight="1">
      <c r="A8" s="28"/>
      <c r="B8" s="200" t="s">
        <v>3</v>
      </c>
      <c r="C8" s="201"/>
      <c r="D8" s="201"/>
      <c r="E8" s="201"/>
      <c r="F8" s="201"/>
      <c r="G8" s="201"/>
      <c r="H8" s="201"/>
      <c r="I8" s="201"/>
      <c r="J8" s="202"/>
      <c r="K8" s="2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3" ht="18" customHeight="1">
      <c r="A9" s="28"/>
      <c r="B9" s="38" t="s">
        <v>127</v>
      </c>
      <c r="C9" s="35"/>
      <c r="D9" s="31"/>
      <c r="E9" s="31"/>
      <c r="F9" s="31"/>
      <c r="G9" s="31" t="s">
        <v>128</v>
      </c>
      <c r="H9" s="31"/>
      <c r="I9" s="42"/>
      <c r="J9" s="48"/>
      <c r="K9" s="2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3" ht="20" customHeight="1">
      <c r="A10" s="28"/>
      <c r="B10" s="200" t="s">
        <v>5</v>
      </c>
      <c r="C10" s="201"/>
      <c r="D10" s="201"/>
      <c r="E10" s="201"/>
      <c r="F10" s="201"/>
      <c r="G10" s="201"/>
      <c r="H10" s="201"/>
      <c r="I10" s="201"/>
      <c r="J10" s="202"/>
      <c r="K10" s="29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3" ht="18" customHeight="1" thickBot="1">
      <c r="A11" s="28"/>
      <c r="B11" s="38" t="s">
        <v>127</v>
      </c>
      <c r="C11" s="35"/>
      <c r="D11" s="31"/>
      <c r="E11" s="31"/>
      <c r="F11" s="31"/>
      <c r="G11" s="31" t="s">
        <v>128</v>
      </c>
      <c r="H11" s="31"/>
      <c r="I11" s="42"/>
      <c r="J11" s="48"/>
      <c r="K11" s="29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3" ht="18" customHeight="1" thickTop="1">
      <c r="A12" s="28"/>
      <c r="B12" s="57"/>
      <c r="C12" s="58"/>
      <c r="D12" s="59"/>
      <c r="E12" s="59"/>
      <c r="F12" s="59"/>
      <c r="G12" s="59"/>
      <c r="H12" s="59"/>
      <c r="I12" s="60"/>
      <c r="J12" s="61"/>
      <c r="K12" s="2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3" ht="18" customHeight="1" thickBot="1">
      <c r="A13" s="28"/>
      <c r="B13" s="52"/>
      <c r="C13" s="53"/>
      <c r="D13" s="54"/>
      <c r="E13" s="54"/>
      <c r="F13" s="54"/>
      <c r="G13" s="54"/>
      <c r="H13" s="54"/>
      <c r="I13" s="55"/>
      <c r="J13" s="56"/>
      <c r="K13" s="2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3" ht="18" customHeight="1" thickTop="1">
      <c r="A14" s="28"/>
      <c r="B14" s="62" t="s">
        <v>129</v>
      </c>
      <c r="C14" s="86" t="s">
        <v>130</v>
      </c>
      <c r="D14" s="87" t="s">
        <v>17</v>
      </c>
      <c r="E14" s="88" t="s">
        <v>18</v>
      </c>
      <c r="F14" s="86" t="s">
        <v>131</v>
      </c>
      <c r="G14" s="62" t="s">
        <v>132</v>
      </c>
      <c r="H14" s="58"/>
      <c r="I14" s="60"/>
      <c r="J14" s="61"/>
      <c r="K14" s="2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3" ht="18" customHeight="1">
      <c r="A15" s="28"/>
      <c r="B15" s="94">
        <v>1</v>
      </c>
      <c r="C15" s="95" t="s">
        <v>133</v>
      </c>
      <c r="D15" s="96"/>
      <c r="E15" s="97"/>
      <c r="F15" s="106"/>
      <c r="G15" s="110" t="s">
        <v>134</v>
      </c>
      <c r="H15" s="66" t="s">
        <v>135</v>
      </c>
      <c r="I15" s="44"/>
      <c r="J15" s="49">
        <v>0</v>
      </c>
      <c r="K15" s="29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3" ht="18" customHeight="1">
      <c r="A16" s="28"/>
      <c r="B16" s="89">
        <v>2</v>
      </c>
      <c r="C16" s="90" t="s">
        <v>136</v>
      </c>
      <c r="D16" s="91"/>
      <c r="E16" s="92"/>
      <c r="F16" s="107"/>
      <c r="G16" s="110" t="s">
        <v>137</v>
      </c>
      <c r="H16" s="75"/>
      <c r="I16" s="84"/>
      <c r="J16" s="119"/>
      <c r="K16" s="29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6" ht="18" customHeight="1">
      <c r="A17" s="28"/>
      <c r="B17" s="65">
        <v>3</v>
      </c>
      <c r="C17" s="12" t="s">
        <v>138</v>
      </c>
      <c r="D17" s="72">
        <f>'Rekap 42961'!B12</f>
        <v>0</v>
      </c>
      <c r="E17" s="71">
        <f>'Rekap 42961'!C12</f>
        <v>0</v>
      </c>
      <c r="F17" s="11">
        <f>'Rekap 42961'!D12</f>
        <v>0</v>
      </c>
      <c r="G17" s="110" t="s">
        <v>139</v>
      </c>
      <c r="H17" s="75" t="s">
        <v>140</v>
      </c>
      <c r="I17" s="84"/>
      <c r="J17" s="119">
        <f>'PS 011 Kŕmenie, napájani42961'!Z17</f>
        <v>0</v>
      </c>
      <c r="K17" s="29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6" ht="18" customHeight="1">
      <c r="A18" s="28"/>
      <c r="B18" s="63">
        <v>4</v>
      </c>
      <c r="C18" s="68" t="s">
        <v>141</v>
      </c>
      <c r="D18" s="73"/>
      <c r="E18" s="20"/>
      <c r="F18" s="75"/>
      <c r="G18" s="110" t="s">
        <v>142</v>
      </c>
      <c r="H18" s="75" t="s">
        <v>143</v>
      </c>
      <c r="I18" s="84"/>
      <c r="J18" s="119"/>
      <c r="K18" s="29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6" ht="18" customHeight="1">
      <c r="A19" s="28"/>
      <c r="B19" s="63">
        <v>5</v>
      </c>
      <c r="C19" s="68" t="s">
        <v>144</v>
      </c>
      <c r="D19" s="73"/>
      <c r="E19" s="20"/>
      <c r="F19" s="75"/>
      <c r="G19" s="110" t="s">
        <v>145</v>
      </c>
      <c r="H19" s="75"/>
      <c r="I19" s="84"/>
      <c r="J19" s="119"/>
      <c r="K19" s="29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6" ht="18" customHeight="1" thickBot="1">
      <c r="A20" s="28"/>
      <c r="B20" s="63">
        <v>6</v>
      </c>
      <c r="C20" s="69" t="s">
        <v>120</v>
      </c>
      <c r="D20" s="74"/>
      <c r="E20" s="100"/>
      <c r="F20" s="108">
        <f>SUM(F15:F19)</f>
        <v>0</v>
      </c>
      <c r="G20" s="110" t="s">
        <v>146</v>
      </c>
      <c r="H20" s="75" t="s">
        <v>120</v>
      </c>
      <c r="I20" s="123"/>
      <c r="J20" s="99">
        <f>SUM(J15:J19)</f>
        <v>0</v>
      </c>
      <c r="K20" s="2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6" ht="18" customHeight="1" thickTop="1">
      <c r="A21" s="28"/>
      <c r="B21" s="64" t="s">
        <v>147</v>
      </c>
      <c r="C21" s="67" t="s">
        <v>148</v>
      </c>
      <c r="D21" s="70"/>
      <c r="E21" s="34"/>
      <c r="F21" s="98"/>
      <c r="G21" s="111" t="s">
        <v>149</v>
      </c>
      <c r="H21" s="77" t="s">
        <v>148</v>
      </c>
      <c r="I21" s="44"/>
      <c r="J21" s="124"/>
      <c r="K21" s="29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6" ht="18" customHeight="1">
      <c r="A22" s="28"/>
      <c r="B22" s="65">
        <v>11</v>
      </c>
      <c r="C22" s="53" t="s">
        <v>150</v>
      </c>
      <c r="D22" s="44"/>
      <c r="E22" s="84" t="s">
        <v>151</v>
      </c>
      <c r="F22" s="11">
        <f>((F15*U22*0)+(F16*V22*0)+(F17*W22*0))/100</f>
        <v>0</v>
      </c>
      <c r="G22" s="112" t="s">
        <v>152</v>
      </c>
      <c r="H22" s="11" t="s">
        <v>153</v>
      </c>
      <c r="I22" s="84" t="s">
        <v>151</v>
      </c>
      <c r="J22" s="118">
        <f>((F15*X22*0)+(F16*Y22*0)+(F17*Z22*0))/100</f>
        <v>0</v>
      </c>
      <c r="K22" s="29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14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28"/>
      <c r="B23" s="63">
        <v>12</v>
      </c>
      <c r="C23" s="35" t="s">
        <v>154</v>
      </c>
      <c r="D23" s="43"/>
      <c r="E23" s="84" t="s">
        <v>155</v>
      </c>
      <c r="F23" s="75">
        <f>((F15*U23*0)+(F16*V23*0)+(F17*W23*0))/100</f>
        <v>0</v>
      </c>
      <c r="G23" s="110" t="s">
        <v>156</v>
      </c>
      <c r="H23" s="75" t="s">
        <v>157</v>
      </c>
      <c r="I23" s="84" t="s">
        <v>151</v>
      </c>
      <c r="J23" s="119">
        <f>((F15*X23*0)+(F16*Y23*0)+(F17*Z23*0))/100</f>
        <v>0</v>
      </c>
      <c r="K23" s="29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14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28"/>
      <c r="B24" s="63">
        <v>13</v>
      </c>
      <c r="C24" s="35" t="s">
        <v>158</v>
      </c>
      <c r="D24" s="43"/>
      <c r="E24" s="84" t="s">
        <v>151</v>
      </c>
      <c r="F24" s="75">
        <f>((F15*U24*0)+(F16*V24*0)+(F17*W24*0))/100</f>
        <v>0</v>
      </c>
      <c r="G24" s="110" t="s">
        <v>159</v>
      </c>
      <c r="H24" s="75" t="s">
        <v>160</v>
      </c>
      <c r="I24" s="84" t="s">
        <v>155</v>
      </c>
      <c r="J24" s="119">
        <f>((F15*X24*0)+(F16*Y24*0)+(F17*Z24*0))/100</f>
        <v>0</v>
      </c>
      <c r="K24" s="29"/>
      <c r="L24" s="14"/>
      <c r="M24" s="14"/>
      <c r="N24" s="14"/>
      <c r="O24" s="14"/>
      <c r="P24" s="14"/>
      <c r="Q24" s="14"/>
      <c r="R24" s="14"/>
      <c r="S24" s="14"/>
      <c r="T24" s="14"/>
      <c r="U24" s="14">
        <v>1</v>
      </c>
      <c r="V24" s="1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28"/>
      <c r="B25" s="63">
        <v>14</v>
      </c>
      <c r="C25" s="35"/>
      <c r="D25" s="43"/>
      <c r="E25" s="84"/>
      <c r="F25" s="75"/>
      <c r="G25" s="110" t="s">
        <v>161</v>
      </c>
      <c r="H25" s="75"/>
      <c r="I25" s="84"/>
      <c r="J25" s="119"/>
      <c r="K25" s="29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6" ht="18" customHeight="1" thickBot="1">
      <c r="A26" s="28"/>
      <c r="B26" s="63">
        <v>15</v>
      </c>
      <c r="C26" s="35"/>
      <c r="D26" s="43"/>
      <c r="E26" s="43"/>
      <c r="F26" s="109"/>
      <c r="G26" s="110" t="s">
        <v>162</v>
      </c>
      <c r="H26" s="75" t="s">
        <v>120</v>
      </c>
      <c r="I26" s="123"/>
      <c r="J26" s="99">
        <f>SUM(J22:J25)+SUM(F22:F25)</f>
        <v>0</v>
      </c>
      <c r="K26" s="2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6" ht="18" customHeight="1" thickTop="1">
      <c r="A27" s="28"/>
      <c r="B27" s="101"/>
      <c r="C27" s="126" t="s">
        <v>163</v>
      </c>
      <c r="D27" s="132"/>
      <c r="E27" s="129"/>
      <c r="F27" s="76"/>
      <c r="G27" s="113" t="s">
        <v>164</v>
      </c>
      <c r="H27" s="105" t="s">
        <v>165</v>
      </c>
      <c r="I27" s="44"/>
      <c r="J27" s="49"/>
      <c r="K27" s="2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6" ht="18" customHeight="1">
      <c r="A28" s="28"/>
      <c r="B28" s="41"/>
      <c r="C28" s="127"/>
      <c r="D28" s="133"/>
      <c r="E28" s="130"/>
      <c r="F28" s="33"/>
      <c r="G28" s="114" t="s">
        <v>166</v>
      </c>
      <c r="H28" s="107" t="s">
        <v>167</v>
      </c>
      <c r="I28" s="120"/>
      <c r="J28" s="93">
        <f>F20+J20+F26+J26</f>
        <v>0</v>
      </c>
      <c r="K28" s="29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6" ht="18" customHeight="1">
      <c r="A29" s="28"/>
      <c r="B29" s="78"/>
      <c r="C29" s="128"/>
      <c r="D29" s="134"/>
      <c r="E29" s="130"/>
      <c r="F29" s="33"/>
      <c r="G29" s="112" t="s">
        <v>168</v>
      </c>
      <c r="H29" s="11" t="s">
        <v>169</v>
      </c>
      <c r="I29" s="121">
        <f>J28-SUM('PS 011 Kŕmenie, napájani42961'!K9:'PS 011 Kŕmenie, napájani42961'!K16)</f>
        <v>0</v>
      </c>
      <c r="J29" s="118">
        <f>ROUND(((ROUND(I29,2)*23)*1/100),2)</f>
        <v>0</v>
      </c>
      <c r="K29" s="29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6" ht="18" customHeight="1">
      <c r="A30" s="28"/>
      <c r="B30" s="38"/>
      <c r="C30" s="68"/>
      <c r="D30" s="84"/>
      <c r="E30" s="130"/>
      <c r="F30" s="33"/>
      <c r="G30" s="110" t="s">
        <v>170</v>
      </c>
      <c r="H30" s="75" t="s">
        <v>171</v>
      </c>
      <c r="I30" s="84">
        <f>SUM('PS 011 Kŕmenie, napájani42961'!K9:'PS 011 Kŕmenie, napájani42961'!K16)</f>
        <v>0</v>
      </c>
      <c r="J30" s="119">
        <f>ROUND(((ROUND(I30,2)*0)/100),2)</f>
        <v>0</v>
      </c>
      <c r="K30" s="29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6" ht="18" customHeight="1">
      <c r="A31" s="28"/>
      <c r="B31" s="39"/>
      <c r="C31" s="135"/>
      <c r="D31" s="85"/>
      <c r="E31" s="130"/>
      <c r="F31" s="33"/>
      <c r="G31" s="114" t="s">
        <v>172</v>
      </c>
      <c r="H31" s="107" t="s">
        <v>173</v>
      </c>
      <c r="I31" s="45"/>
      <c r="J31" s="125">
        <f>SUM(J28:J30)</f>
        <v>0</v>
      </c>
      <c r="K31" s="29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6" ht="18" customHeight="1" thickBot="1">
      <c r="A32" s="28"/>
      <c r="B32" s="52"/>
      <c r="C32" s="12"/>
      <c r="D32" s="122"/>
      <c r="E32" s="131"/>
      <c r="F32" s="115"/>
      <c r="G32" s="112" t="s">
        <v>174</v>
      </c>
      <c r="H32" s="11"/>
      <c r="I32" s="122"/>
      <c r="J32" s="118"/>
      <c r="K32" s="29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8" customHeight="1" thickTop="1">
      <c r="A33" s="28"/>
      <c r="B33" s="101"/>
      <c r="C33" s="102"/>
      <c r="D33" s="32" t="s">
        <v>175</v>
      </c>
      <c r="E33" s="103"/>
      <c r="F33" s="104"/>
      <c r="G33" s="116" t="s">
        <v>176</v>
      </c>
      <c r="H33" s="103" t="s">
        <v>177</v>
      </c>
      <c r="I33" s="76"/>
      <c r="J33" s="117"/>
      <c r="K33" s="29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ht="18" customHeight="1">
      <c r="A34" s="28"/>
      <c r="B34" s="40"/>
      <c r="C34" s="36"/>
      <c r="D34" s="30"/>
      <c r="E34" s="30"/>
      <c r="F34" s="30"/>
      <c r="G34" s="30"/>
      <c r="H34" s="30"/>
      <c r="I34" s="46"/>
      <c r="J34" s="50"/>
      <c r="K34" s="29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ht="18" customHeight="1">
      <c r="A35" s="28"/>
      <c r="B35" s="41"/>
      <c r="C35" s="37"/>
      <c r="D35" s="13"/>
      <c r="E35" s="13"/>
      <c r="F35" s="13"/>
      <c r="G35" s="13"/>
      <c r="H35" s="13"/>
      <c r="I35" s="47"/>
      <c r="J35" s="51"/>
      <c r="K35" s="29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18" customHeight="1">
      <c r="A36" s="28"/>
      <c r="B36" s="41"/>
      <c r="C36" s="37"/>
      <c r="D36" s="13"/>
      <c r="E36" s="13"/>
      <c r="F36" s="13"/>
      <c r="G36" s="13"/>
      <c r="H36" s="13"/>
      <c r="I36" s="47"/>
      <c r="J36" s="51"/>
      <c r="K36" s="2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t="18" customHeight="1">
      <c r="A37" s="28"/>
      <c r="B37" s="41"/>
      <c r="C37" s="37"/>
      <c r="D37" s="13"/>
      <c r="E37" s="13"/>
      <c r="F37" s="13"/>
      <c r="G37" s="13"/>
      <c r="H37" s="13"/>
      <c r="I37" s="47"/>
      <c r="J37" s="51"/>
      <c r="K37" s="29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18" customHeight="1">
      <c r="A38" s="28"/>
      <c r="B38" s="41"/>
      <c r="C38" s="37"/>
      <c r="D38" s="13"/>
      <c r="E38" s="13"/>
      <c r="F38" s="13"/>
      <c r="G38" s="13"/>
      <c r="H38" s="13"/>
      <c r="I38" s="47"/>
      <c r="J38" s="51"/>
      <c r="K38" s="29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ht="18" customHeight="1">
      <c r="A39" s="28"/>
      <c r="B39" s="41"/>
      <c r="C39" s="37"/>
      <c r="D39" s="13"/>
      <c r="E39" s="13"/>
      <c r="F39" s="13"/>
      <c r="G39" s="13"/>
      <c r="H39" s="13"/>
      <c r="I39" s="47"/>
      <c r="J39" s="51"/>
      <c r="K39" s="29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ht="18" customHeight="1" thickBot="1">
      <c r="A40" s="28"/>
      <c r="B40" s="78"/>
      <c r="C40" s="79"/>
      <c r="D40" s="80"/>
      <c r="E40" s="80"/>
      <c r="F40" s="80"/>
      <c r="G40" s="80"/>
      <c r="H40" s="80"/>
      <c r="I40" s="81"/>
      <c r="J40" s="82"/>
      <c r="K40" s="29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ht="16" thickTop="1">
      <c r="A41" s="28"/>
      <c r="B41" s="83"/>
      <c r="C41" s="83"/>
      <c r="D41" s="83"/>
      <c r="E41" s="83"/>
      <c r="F41" s="83"/>
      <c r="G41" s="83"/>
      <c r="H41" s="83"/>
      <c r="I41" s="83"/>
      <c r="J41" s="83"/>
      <c r="K41" s="29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/>
    <row r="43" spans="1:22"/>
    <row r="44" spans="1:22"/>
    <row r="45" spans="1:22"/>
    <row r="46" spans="1:22"/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15CD7-1BDC-45FE-B166-C7DFE7B311FA}">
  <dimension ref="A1:Z62"/>
  <sheetViews>
    <sheetView workbookViewId="0">
      <selection activeCell="A3" sqref="A3:D3"/>
    </sheetView>
  </sheetViews>
  <sheetFormatPr baseColWidth="10" defaultColWidth="0" defaultRowHeight="15" zeroHeight="1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640625" hidden="1" customWidth="1"/>
    <col min="10" max="26" width="0" hidden="1" customWidth="1"/>
    <col min="27" max="16384" width="9.1640625" hidden="1"/>
  </cols>
  <sheetData>
    <row r="1" spans="1:23" ht="20" customHeight="1">
      <c r="A1" s="204" t="s">
        <v>0</v>
      </c>
      <c r="B1" s="205"/>
      <c r="C1" s="205"/>
      <c r="D1" s="206"/>
      <c r="E1" s="4" t="s">
        <v>116</v>
      </c>
      <c r="F1" s="4"/>
      <c r="G1" s="2"/>
      <c r="H1" s="2"/>
      <c r="I1" s="2"/>
      <c r="J1" s="2"/>
      <c r="K1" s="2"/>
      <c r="L1" s="2"/>
      <c r="W1">
        <v>30.126000000000001</v>
      </c>
    </row>
    <row r="2" spans="1:23" ht="35" customHeight="1">
      <c r="A2" s="204" t="s">
        <v>3</v>
      </c>
      <c r="B2" s="205"/>
      <c r="C2" s="205"/>
      <c r="D2" s="206"/>
      <c r="E2" s="4" t="s">
        <v>4</v>
      </c>
      <c r="F2" s="4"/>
      <c r="G2" s="2"/>
      <c r="H2" s="2"/>
      <c r="I2" s="2"/>
      <c r="J2" s="2"/>
      <c r="K2" s="2"/>
      <c r="L2" s="2"/>
    </row>
    <row r="3" spans="1:23" ht="22.5" customHeight="1">
      <c r="A3" s="204" t="s">
        <v>5</v>
      </c>
      <c r="B3" s="205"/>
      <c r="C3" s="205"/>
      <c r="D3" s="206"/>
      <c r="E3" s="4" t="s">
        <v>117</v>
      </c>
      <c r="F3" s="4"/>
      <c r="G3" s="2"/>
      <c r="H3" s="2"/>
      <c r="I3" s="2"/>
      <c r="J3" s="2"/>
      <c r="K3" s="2"/>
      <c r="L3" s="2"/>
    </row>
    <row r="4" spans="1:23">
      <c r="A4" s="2" t="s">
        <v>118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>
      <c r="A5" s="2" t="s">
        <v>198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>
      <c r="A6" s="2" t="s">
        <v>208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3">
      <c r="A8" s="173" t="s">
        <v>10</v>
      </c>
      <c r="B8" s="173"/>
      <c r="C8" s="173"/>
      <c r="D8" s="173"/>
      <c r="E8" s="173"/>
      <c r="F8" s="173"/>
      <c r="G8" s="2"/>
      <c r="H8" s="2"/>
      <c r="I8" s="2"/>
      <c r="J8" s="2"/>
      <c r="K8" s="2"/>
      <c r="L8" s="2"/>
    </row>
    <row r="9" spans="1:23">
      <c r="A9" s="174" t="s">
        <v>119</v>
      </c>
      <c r="B9" s="174" t="s">
        <v>17</v>
      </c>
      <c r="C9" s="174" t="s">
        <v>18</v>
      </c>
      <c r="D9" s="174" t="s">
        <v>120</v>
      </c>
      <c r="E9" s="174" t="s">
        <v>121</v>
      </c>
      <c r="F9" s="174" t="s">
        <v>122</v>
      </c>
      <c r="G9" s="172"/>
      <c r="H9" s="137"/>
      <c r="I9" s="137"/>
      <c r="J9" s="137"/>
      <c r="K9" s="137"/>
      <c r="L9" s="137"/>
    </row>
    <row r="10" spans="1:23">
      <c r="A10" s="175" t="s">
        <v>200</v>
      </c>
      <c r="B10" s="176"/>
      <c r="C10" s="177"/>
      <c r="D10" s="177"/>
      <c r="E10" s="178"/>
      <c r="F10" s="178"/>
      <c r="G10" s="95"/>
      <c r="H10" s="95"/>
      <c r="I10" s="95"/>
      <c r="J10" s="95"/>
      <c r="K10" s="95"/>
      <c r="L10" s="95"/>
    </row>
    <row r="11" spans="1:23">
      <c r="A11" s="179" t="s">
        <v>202</v>
      </c>
      <c r="B11" s="177">
        <f>'PS 011 Kŕmenie, napájani42961'!L13</f>
        <v>0</v>
      </c>
      <c r="C11" s="177">
        <f>'PS 011 Kŕmenie, napájani42961'!M13</f>
        <v>0</v>
      </c>
      <c r="D11" s="177">
        <f>'PS 011 Kŕmenie, napájani42961'!I13</f>
        <v>0</v>
      </c>
      <c r="E11" s="178">
        <f>'PS 011 Kŕmenie, napájani42961'!S13</f>
        <v>0</v>
      </c>
      <c r="F11" s="178">
        <f>'PS 011 Kŕmenie, napájani42961'!V13</f>
        <v>0</v>
      </c>
      <c r="G11" s="12"/>
      <c r="H11" s="12"/>
      <c r="I11" s="12"/>
      <c r="J11" s="12"/>
      <c r="K11" s="12"/>
      <c r="L11" s="12"/>
    </row>
    <row r="12" spans="1:23">
      <c r="A12" s="175" t="s">
        <v>200</v>
      </c>
      <c r="B12" s="176">
        <f>'PS 011 Kŕmenie, napájani42961'!L15</f>
        <v>0</v>
      </c>
      <c r="C12" s="176">
        <f>'PS 011 Kŕmenie, napájani42961'!M15</f>
        <v>0</v>
      </c>
      <c r="D12" s="176">
        <f>'PS 011 Kŕmenie, napájani42961'!I15</f>
        <v>0</v>
      </c>
      <c r="E12" s="180">
        <f>'PS 011 Kŕmenie, napájani42961'!S15</f>
        <v>0</v>
      </c>
      <c r="F12" s="180">
        <f>'PS 011 Kŕmenie, napájani42961'!V15</f>
        <v>0</v>
      </c>
      <c r="G12" s="140"/>
      <c r="H12" s="140"/>
      <c r="I12" s="140"/>
      <c r="J12" s="140"/>
      <c r="K12" s="140"/>
      <c r="L12" s="140"/>
    </row>
    <row r="13" spans="1:23">
      <c r="A13" s="179"/>
      <c r="B13" s="177"/>
      <c r="C13" s="177"/>
      <c r="D13" s="177"/>
      <c r="E13" s="178"/>
      <c r="F13" s="178"/>
      <c r="G13" s="12"/>
      <c r="H13" s="12"/>
      <c r="I13" s="12"/>
      <c r="J13" s="12"/>
      <c r="K13" s="12"/>
      <c r="L13" s="12"/>
    </row>
    <row r="14" spans="1:23">
      <c r="A14" s="175" t="s">
        <v>115</v>
      </c>
      <c r="B14" s="176">
        <f>'PS 011 Kŕmenie, napájani42961'!L17</f>
        <v>0</v>
      </c>
      <c r="C14" s="176">
        <f>'PS 011 Kŕmenie, napájani42961'!M17</f>
        <v>0</v>
      </c>
      <c r="D14" s="176">
        <f>'PS 011 Kŕmenie, napájani42961'!I17</f>
        <v>0</v>
      </c>
      <c r="E14" s="180">
        <f>'PS 011 Kŕmenie, napájani42961'!S17</f>
        <v>0</v>
      </c>
      <c r="F14" s="180">
        <f>'PS 011 Kŕmenie, napájani42961'!V17</f>
        <v>0</v>
      </c>
      <c r="G14" s="140"/>
      <c r="H14" s="140"/>
      <c r="I14" s="140"/>
      <c r="J14" s="140"/>
      <c r="K14" s="140"/>
      <c r="L14" s="140"/>
    </row>
    <row r="15" spans="1:23">
      <c r="A15" s="181"/>
      <c r="B15" s="182"/>
      <c r="C15" s="182"/>
      <c r="D15" s="182"/>
      <c r="E15" s="183"/>
      <c r="F15" s="183"/>
    </row>
    <row r="16" spans="1:23">
      <c r="B16" s="1"/>
      <c r="C16" s="1"/>
      <c r="D16" s="1"/>
      <c r="E16" s="136"/>
      <c r="F16" s="136"/>
    </row>
    <row r="17" spans="2:6">
      <c r="B17" s="1"/>
      <c r="C17" s="1"/>
      <c r="D17" s="1"/>
      <c r="E17" s="136"/>
      <c r="F17" s="136"/>
    </row>
    <row r="18" spans="2:6">
      <c r="B18" s="1"/>
      <c r="C18" s="1"/>
      <c r="D18" s="1"/>
      <c r="E18" s="136"/>
      <c r="F18" s="136"/>
    </row>
    <row r="19" spans="2:6">
      <c r="B19" s="1"/>
      <c r="C19" s="1"/>
      <c r="D19" s="1"/>
      <c r="E19" s="136"/>
      <c r="F19" s="136"/>
    </row>
    <row r="20" spans="2:6">
      <c r="B20" s="1"/>
      <c r="C20" s="1"/>
      <c r="D20" s="1"/>
      <c r="E20" s="136"/>
      <c r="F20" s="136"/>
    </row>
    <row r="21" spans="2:6">
      <c r="B21" s="1"/>
      <c r="C21" s="1"/>
      <c r="D21" s="1"/>
      <c r="E21" s="136"/>
      <c r="F21" s="136"/>
    </row>
    <row r="22" spans="2:6">
      <c r="B22" s="1"/>
      <c r="C22" s="1"/>
      <c r="D22" s="1"/>
      <c r="E22" s="136"/>
      <c r="F22" s="136"/>
    </row>
    <row r="23" spans="2:6">
      <c r="B23" s="1"/>
      <c r="C23" s="1"/>
      <c r="D23" s="1"/>
      <c r="E23" s="136"/>
      <c r="F23" s="136"/>
    </row>
    <row r="24" spans="2:6">
      <c r="B24" s="1"/>
      <c r="C24" s="1"/>
      <c r="D24" s="1"/>
      <c r="E24" s="136"/>
      <c r="F24" s="136"/>
    </row>
    <row r="25" spans="2:6">
      <c r="B25" s="1"/>
      <c r="C25" s="1"/>
      <c r="D25" s="1"/>
      <c r="E25" s="136"/>
      <c r="F25" s="136"/>
    </row>
    <row r="26" spans="2:6">
      <c r="B26" s="1"/>
      <c r="C26" s="1"/>
      <c r="D26" s="1"/>
      <c r="E26" s="136"/>
      <c r="F26" s="136"/>
    </row>
    <row r="27" spans="2:6">
      <c r="B27" s="1"/>
      <c r="C27" s="1"/>
      <c r="D27" s="1"/>
      <c r="E27" s="136"/>
      <c r="F27" s="136"/>
    </row>
    <row r="28" spans="2:6">
      <c r="B28" s="1"/>
      <c r="C28" s="1"/>
      <c r="D28" s="1"/>
      <c r="E28" s="136"/>
      <c r="F28" s="136"/>
    </row>
    <row r="29" spans="2:6">
      <c r="B29" s="1"/>
      <c r="C29" s="1"/>
      <c r="D29" s="1"/>
      <c r="E29" s="136"/>
      <c r="F29" s="136"/>
    </row>
    <row r="30" spans="2:6">
      <c r="B30" s="1"/>
      <c r="C30" s="1"/>
      <c r="D30" s="1"/>
      <c r="E30" s="136"/>
      <c r="F30" s="136"/>
    </row>
    <row r="31" spans="2:6">
      <c r="B31" s="1"/>
      <c r="C31" s="1"/>
      <c r="D31" s="1"/>
      <c r="E31" s="136"/>
      <c r="F31" s="136"/>
    </row>
    <row r="32" spans="2:6">
      <c r="B32" s="1"/>
      <c r="C32" s="1"/>
      <c r="D32" s="1"/>
      <c r="E32" s="136"/>
      <c r="F32" s="136"/>
    </row>
    <row r="33" spans="2:6">
      <c r="B33" s="1"/>
      <c r="C33" s="1"/>
      <c r="D33" s="1"/>
      <c r="E33" s="136"/>
      <c r="F33" s="136"/>
    </row>
    <row r="34" spans="2:6">
      <c r="B34" s="1"/>
      <c r="C34" s="1"/>
      <c r="D34" s="1"/>
      <c r="E34" s="136"/>
      <c r="F34" s="136"/>
    </row>
    <row r="35" spans="2:6">
      <c r="B35" s="1"/>
      <c r="C35" s="1"/>
      <c r="D35" s="1"/>
      <c r="E35" s="136"/>
      <c r="F35" s="136"/>
    </row>
    <row r="36" spans="2:6">
      <c r="B36" s="1"/>
      <c r="C36" s="1"/>
      <c r="D36" s="1"/>
      <c r="E36" s="136"/>
      <c r="F36" s="136"/>
    </row>
    <row r="37" spans="2:6">
      <c r="B37" s="1"/>
      <c r="C37" s="1"/>
      <c r="D37" s="1"/>
      <c r="E37" s="136"/>
      <c r="F37" s="136"/>
    </row>
    <row r="38" spans="2:6">
      <c r="B38" s="1"/>
      <c r="C38" s="1"/>
      <c r="D38" s="1"/>
      <c r="E38" s="136"/>
      <c r="F38" s="136"/>
    </row>
    <row r="39" spans="2:6">
      <c r="B39" s="1"/>
      <c r="C39" s="1"/>
      <c r="D39" s="1"/>
      <c r="E39" s="136"/>
      <c r="F39" s="136"/>
    </row>
    <row r="40" spans="2:6">
      <c r="B40" s="1"/>
      <c r="C40" s="1"/>
      <c r="D40" s="1"/>
      <c r="E40" s="136"/>
      <c r="F40" s="136"/>
    </row>
    <row r="41" spans="2:6">
      <c r="B41" s="1"/>
      <c r="C41" s="1"/>
      <c r="D41" s="1"/>
      <c r="E41" s="136"/>
      <c r="F41" s="136"/>
    </row>
    <row r="42" spans="2:6">
      <c r="B42" s="1"/>
      <c r="C42" s="1"/>
      <c r="D42" s="1"/>
      <c r="E42" s="136"/>
      <c r="F42" s="136"/>
    </row>
    <row r="43" spans="2:6">
      <c r="B43" s="1"/>
      <c r="C43" s="1"/>
      <c r="D43" s="1"/>
      <c r="E43" s="136"/>
      <c r="F43" s="136"/>
    </row>
    <row r="44" spans="2:6">
      <c r="B44" s="1"/>
      <c r="C44" s="1"/>
      <c r="D44" s="1"/>
      <c r="E44" s="136"/>
      <c r="F44" s="136"/>
    </row>
    <row r="45" spans="2:6">
      <c r="B45" s="1"/>
      <c r="C45" s="1"/>
      <c r="D45" s="1"/>
      <c r="E45" s="136"/>
      <c r="F45" s="136"/>
    </row>
    <row r="46" spans="2:6">
      <c r="B46" s="1"/>
      <c r="C46" s="1"/>
      <c r="D46" s="1"/>
      <c r="E46" s="136"/>
      <c r="F46" s="136"/>
    </row>
    <row r="47" spans="2:6">
      <c r="B47" s="1"/>
      <c r="C47" s="1"/>
      <c r="D47" s="1"/>
      <c r="E47" s="136"/>
      <c r="F47" s="136"/>
    </row>
    <row r="48" spans="2:6">
      <c r="B48" s="1"/>
      <c r="C48" s="1"/>
      <c r="D48" s="1"/>
      <c r="E48" s="136"/>
      <c r="F48" s="136"/>
    </row>
    <row r="49" spans="2:6">
      <c r="B49" s="1"/>
      <c r="C49" s="1"/>
      <c r="D49" s="1"/>
      <c r="E49" s="136"/>
      <c r="F49" s="136"/>
    </row>
    <row r="50" spans="2:6">
      <c r="B50" s="1"/>
      <c r="C50" s="1"/>
      <c r="D50" s="1"/>
      <c r="E50" s="136"/>
      <c r="F50" s="136"/>
    </row>
    <row r="51" spans="2:6">
      <c r="B51" s="1"/>
      <c r="C51" s="1"/>
      <c r="D51" s="1"/>
      <c r="E51" s="136"/>
      <c r="F51" s="136"/>
    </row>
    <row r="52" spans="2:6">
      <c r="B52" s="1"/>
      <c r="C52" s="1"/>
      <c r="D52" s="1"/>
      <c r="E52" s="136"/>
      <c r="F52" s="136"/>
    </row>
    <row r="53" spans="2:6">
      <c r="B53" s="1"/>
      <c r="C53" s="1"/>
      <c r="D53" s="1"/>
      <c r="E53" s="136"/>
      <c r="F53" s="136"/>
    </row>
    <row r="54" spans="2:6">
      <c r="B54" s="1"/>
      <c r="C54" s="1"/>
      <c r="D54" s="1"/>
      <c r="E54" s="136"/>
      <c r="F54" s="136"/>
    </row>
    <row r="55" spans="2:6">
      <c r="B55" s="1"/>
      <c r="C55" s="1"/>
      <c r="D55" s="1"/>
      <c r="E55" s="136"/>
      <c r="F55" s="136"/>
    </row>
    <row r="56" spans="2:6">
      <c r="B56" s="1"/>
      <c r="C56" s="1"/>
      <c r="D56" s="1"/>
      <c r="E56" s="136"/>
      <c r="F56" s="136"/>
    </row>
    <row r="57" spans="2:6">
      <c r="B57" s="1"/>
      <c r="C57" s="1"/>
      <c r="D57" s="1"/>
      <c r="E57" s="136"/>
      <c r="F57" s="136"/>
    </row>
    <row r="58" spans="2:6"/>
    <row r="59" spans="2:6"/>
    <row r="60" spans="2:6"/>
    <row r="61" spans="2:6"/>
    <row r="62" spans="2:6"/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089AF-1A28-4795-A8E5-189E5CA0E0DA}">
  <dimension ref="A1:AA521"/>
  <sheetViews>
    <sheetView workbookViewId="0">
      <pane ySplit="8" topLeftCell="A9" activePane="bottomLeft" state="frozen"/>
      <selection pane="bottomLeft" activeCell="C3" sqref="C3:H3"/>
    </sheetView>
  </sheetViews>
  <sheetFormatPr baseColWidth="10" defaultColWidth="0" defaultRowHeight="15" zeroHeight="1"/>
  <cols>
    <col min="1" max="1" width="4.6640625" customWidth="1"/>
    <col min="2" max="2" width="0" hidden="1" customWidth="1"/>
    <col min="3" max="3" width="13.6640625" customWidth="1"/>
    <col min="4" max="4" width="43.6640625" customWidth="1"/>
    <col min="5" max="5" width="2.832031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9.6640625" customWidth="1"/>
    <col min="20" max="21" width="0" hidden="1" customWidth="1"/>
    <col min="22" max="22" width="7.6640625" customWidth="1"/>
    <col min="23" max="26" width="0" hidden="1" customWidth="1"/>
    <col min="27" max="27" width="9.1640625" customWidth="1"/>
    <col min="28" max="16384" width="9.1640625" hidden="1"/>
  </cols>
  <sheetData>
    <row r="1" spans="1:26" ht="20" customHeight="1">
      <c r="A1" s="142"/>
      <c r="B1" s="142"/>
      <c r="C1" s="203" t="s">
        <v>0</v>
      </c>
      <c r="D1" s="207"/>
      <c r="E1" s="207"/>
      <c r="F1" s="207"/>
      <c r="G1" s="207"/>
      <c r="H1" s="207"/>
      <c r="I1" s="4" t="s">
        <v>1</v>
      </c>
      <c r="J1" s="142"/>
      <c r="K1" s="13"/>
      <c r="L1" s="13"/>
      <c r="M1" s="13"/>
      <c r="N1" s="13"/>
      <c r="O1" s="13"/>
      <c r="P1" s="2" t="s">
        <v>2</v>
      </c>
      <c r="Q1" s="13"/>
      <c r="R1" s="13"/>
      <c r="S1" s="13"/>
      <c r="T1" s="13"/>
      <c r="U1" s="13"/>
      <c r="V1" s="13"/>
      <c r="W1" s="12">
        <v>30.126000000000001</v>
      </c>
      <c r="X1" s="12"/>
      <c r="Y1" s="12"/>
      <c r="Z1" s="12"/>
    </row>
    <row r="2" spans="1:26" ht="20" customHeight="1">
      <c r="A2" s="142"/>
      <c r="B2" s="142"/>
      <c r="C2" s="203" t="s">
        <v>3</v>
      </c>
      <c r="D2" s="207"/>
      <c r="E2" s="207"/>
      <c r="F2" s="207"/>
      <c r="G2" s="207"/>
      <c r="H2" s="207"/>
      <c r="I2" s="4" t="s">
        <v>4</v>
      </c>
      <c r="J2" s="142"/>
      <c r="K2" s="13"/>
      <c r="L2" s="13"/>
      <c r="M2" s="13"/>
      <c r="N2" s="13"/>
      <c r="O2" s="13"/>
      <c r="P2" s="2"/>
      <c r="Q2" s="13"/>
      <c r="R2" s="13"/>
      <c r="S2" s="13"/>
      <c r="T2" s="13"/>
      <c r="U2" s="13"/>
      <c r="V2" s="13"/>
      <c r="W2" s="12"/>
      <c r="X2" s="12"/>
      <c r="Y2" s="12"/>
      <c r="Z2" s="12"/>
    </row>
    <row r="3" spans="1:26" ht="20" customHeight="1">
      <c r="A3" s="142"/>
      <c r="B3" s="142"/>
      <c r="C3" s="203" t="s">
        <v>5</v>
      </c>
      <c r="D3" s="207"/>
      <c r="E3" s="207"/>
      <c r="F3" s="207"/>
      <c r="G3" s="207"/>
      <c r="H3" s="207"/>
      <c r="I3" s="4"/>
      <c r="J3" s="142"/>
      <c r="K3" s="13"/>
      <c r="L3" s="13"/>
      <c r="M3" s="13"/>
      <c r="N3" s="13"/>
      <c r="O3" s="13"/>
      <c r="P3" s="2"/>
      <c r="Q3" s="13"/>
      <c r="R3" s="13"/>
      <c r="S3" s="13"/>
      <c r="T3" s="13"/>
      <c r="U3" s="13"/>
      <c r="V3" s="13"/>
      <c r="W3" s="12"/>
      <c r="X3" s="12"/>
      <c r="Y3" s="12"/>
      <c r="Z3" s="12"/>
    </row>
    <row r="4" spans="1:26">
      <c r="A4" s="13"/>
      <c r="B4" s="13"/>
      <c r="C4" s="2" t="s">
        <v>6</v>
      </c>
      <c r="D4" s="13"/>
      <c r="E4" s="13"/>
      <c r="F4" s="13"/>
      <c r="G4" s="13"/>
      <c r="H4" s="13"/>
      <c r="I4" s="13" t="s">
        <v>7</v>
      </c>
      <c r="J4" s="13"/>
      <c r="K4" s="13"/>
      <c r="L4" s="13"/>
      <c r="M4" s="13"/>
      <c r="N4" s="13"/>
      <c r="O4" s="13"/>
      <c r="P4" s="13" t="s">
        <v>8</v>
      </c>
      <c r="Q4" s="13"/>
      <c r="R4" s="13"/>
      <c r="S4" s="13"/>
      <c r="T4" s="13"/>
      <c r="U4" s="13"/>
      <c r="V4" s="13"/>
      <c r="W4" s="12"/>
      <c r="X4" s="12"/>
      <c r="Y4" s="12"/>
      <c r="Z4" s="12"/>
    </row>
    <row r="5" spans="1:26">
      <c r="A5" s="13"/>
      <c r="B5" s="13"/>
      <c r="C5" s="2" t="s">
        <v>198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2"/>
      <c r="X5" s="12"/>
      <c r="Y5" s="12"/>
      <c r="Z5" s="12"/>
    </row>
    <row r="6" spans="1:26">
      <c r="A6" s="13"/>
      <c r="B6" s="13"/>
      <c r="C6" s="13" t="s">
        <v>199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2"/>
      <c r="X6" s="12"/>
      <c r="Y6" s="12"/>
      <c r="Z6" s="12"/>
    </row>
    <row r="7" spans="1:26">
      <c r="A7" s="13"/>
      <c r="B7" s="13"/>
      <c r="C7" s="2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2"/>
      <c r="X7" s="12"/>
      <c r="Y7" s="12"/>
      <c r="Z7" s="12"/>
    </row>
    <row r="8" spans="1:26">
      <c r="A8" s="164" t="s">
        <v>11</v>
      </c>
      <c r="B8" s="164" t="s">
        <v>12</v>
      </c>
      <c r="C8" s="164" t="s">
        <v>13</v>
      </c>
      <c r="D8" s="164" t="s">
        <v>14</v>
      </c>
      <c r="E8" s="164" t="s">
        <v>15</v>
      </c>
      <c r="F8" s="164" t="s">
        <v>16</v>
      </c>
      <c r="G8" s="164" t="s">
        <v>17</v>
      </c>
      <c r="H8" s="164" t="s">
        <v>18</v>
      </c>
      <c r="I8" s="164" t="s">
        <v>19</v>
      </c>
      <c r="J8" s="164"/>
      <c r="K8" s="164"/>
      <c r="L8" s="164"/>
      <c r="M8" s="164"/>
      <c r="N8" s="164"/>
      <c r="O8" s="164"/>
      <c r="P8" s="164" t="s">
        <v>20</v>
      </c>
      <c r="Q8" s="164"/>
      <c r="R8" s="165"/>
      <c r="S8" s="164" t="s">
        <v>21</v>
      </c>
      <c r="T8" s="165"/>
      <c r="U8" s="165"/>
      <c r="V8" s="164" t="s">
        <v>22</v>
      </c>
      <c r="W8" s="154"/>
      <c r="X8" s="154"/>
      <c r="Y8" s="154"/>
      <c r="Z8" s="154"/>
    </row>
    <row r="9" spans="1:26">
      <c r="A9" s="143"/>
      <c r="B9" s="95"/>
      <c r="C9" s="166"/>
      <c r="D9" s="138" t="s">
        <v>200</v>
      </c>
      <c r="E9" s="138"/>
      <c r="F9" s="144"/>
      <c r="G9" s="139"/>
      <c r="H9" s="139"/>
      <c r="I9" s="139"/>
      <c r="J9" s="139"/>
      <c r="K9" s="138"/>
      <c r="L9" s="138"/>
      <c r="M9" s="138"/>
      <c r="N9" s="138"/>
      <c r="O9" s="138"/>
      <c r="P9" s="144"/>
      <c r="Q9" s="144"/>
      <c r="R9" s="145"/>
      <c r="S9" s="144"/>
      <c r="T9" s="145"/>
      <c r="U9" s="145"/>
      <c r="V9" s="144"/>
      <c r="W9" s="12"/>
      <c r="X9" s="12"/>
      <c r="Y9" s="11"/>
      <c r="Z9" s="12"/>
    </row>
    <row r="10" spans="1:26">
      <c r="A10" s="146"/>
      <c r="B10" s="12"/>
      <c r="C10" s="147" t="s">
        <v>201</v>
      </c>
      <c r="D10" s="148" t="s">
        <v>202</v>
      </c>
      <c r="E10" s="12"/>
      <c r="F10" s="149"/>
      <c r="G10" s="11"/>
      <c r="H10" s="11"/>
      <c r="I10" s="11"/>
      <c r="J10" s="11"/>
      <c r="K10" s="12"/>
      <c r="L10" s="12"/>
      <c r="M10" s="12"/>
      <c r="N10" s="12"/>
      <c r="O10" s="12"/>
      <c r="P10" s="149"/>
      <c r="Q10" s="149"/>
      <c r="R10" s="149"/>
      <c r="S10" s="149"/>
      <c r="T10" s="149"/>
      <c r="U10" s="149"/>
      <c r="V10" s="149"/>
      <c r="W10" s="12"/>
      <c r="X10" s="12"/>
      <c r="Y10" s="11"/>
      <c r="Z10" s="12"/>
    </row>
    <row r="11" spans="1:26" ht="25" customHeight="1">
      <c r="A11" s="150">
        <v>1</v>
      </c>
      <c r="B11" s="151" t="s">
        <v>26</v>
      </c>
      <c r="C11" s="167" t="s">
        <v>203</v>
      </c>
      <c r="D11" s="151" t="s">
        <v>204</v>
      </c>
      <c r="E11" s="151" t="s">
        <v>84</v>
      </c>
      <c r="F11" s="152">
        <v>1</v>
      </c>
      <c r="G11" s="153"/>
      <c r="H11" s="153"/>
      <c r="I11" s="153"/>
      <c r="J11" s="153">
        <f>ROUND(F11*(N11),2)</f>
        <v>500</v>
      </c>
      <c r="K11" s="11">
        <f>ROUND(F11*(O11),2)</f>
        <v>0</v>
      </c>
      <c r="L11" s="11">
        <f>ROUND(F11*(G11),2)</f>
        <v>0</v>
      </c>
      <c r="M11" s="11">
        <f>ROUND(F11*(H11),2)</f>
        <v>0</v>
      </c>
      <c r="N11" s="12">
        <v>500</v>
      </c>
      <c r="O11" s="12"/>
      <c r="P11" s="149">
        <v>0</v>
      </c>
      <c r="Q11" s="149"/>
      <c r="R11" s="149">
        <v>0</v>
      </c>
      <c r="S11" s="149">
        <f>ROUND(F11*(P11),3)</f>
        <v>0</v>
      </c>
      <c r="T11" s="149"/>
      <c r="U11" s="149"/>
      <c r="V11" s="149">
        <f>ROUND(F11*(X11),3)</f>
        <v>0</v>
      </c>
      <c r="W11" s="12"/>
      <c r="X11" s="12">
        <v>0</v>
      </c>
      <c r="Y11" s="11"/>
      <c r="Z11" s="12">
        <v>0</v>
      </c>
    </row>
    <row r="12" spans="1:26" ht="25" customHeight="1">
      <c r="A12" s="156">
        <v>2</v>
      </c>
      <c r="B12" s="157" t="s">
        <v>205</v>
      </c>
      <c r="C12" s="169" t="s">
        <v>206</v>
      </c>
      <c r="D12" s="157" t="s">
        <v>207</v>
      </c>
      <c r="E12" s="157" t="s">
        <v>84</v>
      </c>
      <c r="F12" s="158">
        <v>1</v>
      </c>
      <c r="G12" s="159"/>
      <c r="H12" s="159"/>
      <c r="I12" s="159"/>
      <c r="J12" s="159">
        <f>ROUND(F12*(N12),2)</f>
        <v>3740</v>
      </c>
      <c r="K12" s="11">
        <f>ROUND(F12*(O12),2)</f>
        <v>0</v>
      </c>
      <c r="L12" s="11">
        <f>ROUND(F12*(G12),2)</f>
        <v>0</v>
      </c>
      <c r="M12" s="11">
        <f>ROUND(F12*(H12),2)</f>
        <v>0</v>
      </c>
      <c r="N12" s="12">
        <v>3740</v>
      </c>
      <c r="O12" s="12"/>
      <c r="P12" s="149">
        <v>0</v>
      </c>
      <c r="Q12" s="149"/>
      <c r="R12" s="149">
        <v>0</v>
      </c>
      <c r="S12" s="149">
        <f>ROUND(F12*(P12),3)</f>
        <v>0</v>
      </c>
      <c r="T12" s="149"/>
      <c r="U12" s="149"/>
      <c r="V12" s="149">
        <f>ROUND(F12*(X12),3)</f>
        <v>0</v>
      </c>
      <c r="W12" s="12"/>
      <c r="X12" s="12">
        <v>0</v>
      </c>
      <c r="Y12" s="11"/>
      <c r="Z12" s="12">
        <v>0</v>
      </c>
    </row>
    <row r="13" spans="1:26">
      <c r="A13" s="146"/>
      <c r="B13" s="12"/>
      <c r="C13" s="147" t="s">
        <v>201</v>
      </c>
      <c r="D13" s="140" t="s">
        <v>202</v>
      </c>
      <c r="E13" s="140"/>
      <c r="F13" s="145"/>
      <c r="G13" s="141"/>
      <c r="H13" s="141"/>
      <c r="I13" s="141"/>
      <c r="J13" s="141"/>
      <c r="K13" s="141"/>
      <c r="L13" s="141">
        <f>ROUND((SUM(L10:L12))/1,2)</f>
        <v>0</v>
      </c>
      <c r="M13" s="141">
        <f>ROUND((SUM(M10:M12))/1,2)</f>
        <v>0</v>
      </c>
      <c r="N13" s="140"/>
      <c r="O13" s="140"/>
      <c r="P13" s="145"/>
      <c r="Q13" s="145"/>
      <c r="R13" s="145"/>
      <c r="S13" s="145">
        <f>ROUND((SUM(S10:S12))/1,2)</f>
        <v>0</v>
      </c>
      <c r="T13" s="145"/>
      <c r="U13" s="145"/>
      <c r="V13" s="145">
        <f>ROUND((SUM(V10:V12))/1,2)</f>
        <v>0</v>
      </c>
      <c r="W13" s="12"/>
      <c r="X13" s="12"/>
      <c r="Y13" s="11"/>
      <c r="Z13" s="12"/>
    </row>
    <row r="14" spans="1:26">
      <c r="A14" s="146"/>
      <c r="B14" s="12"/>
      <c r="C14" s="168"/>
      <c r="D14" s="12"/>
      <c r="E14" s="12"/>
      <c r="F14" s="149"/>
      <c r="G14" s="11"/>
      <c r="H14" s="11"/>
      <c r="I14" s="11"/>
      <c r="J14" s="11"/>
      <c r="K14" s="11"/>
      <c r="L14" s="11"/>
      <c r="M14" s="11"/>
      <c r="N14" s="12"/>
      <c r="O14" s="12"/>
      <c r="P14" s="149"/>
      <c r="Q14" s="149"/>
      <c r="R14" s="149"/>
      <c r="S14" s="149"/>
      <c r="T14" s="149"/>
      <c r="U14" s="149"/>
      <c r="V14" s="149"/>
      <c r="W14" s="12"/>
      <c r="X14" s="12"/>
      <c r="Y14" s="11"/>
      <c r="Z14" s="12"/>
    </row>
    <row r="15" spans="1:26">
      <c r="A15" s="146"/>
      <c r="B15" s="12"/>
      <c r="C15" s="147"/>
      <c r="D15" s="140" t="s">
        <v>200</v>
      </c>
      <c r="E15" s="140"/>
      <c r="F15" s="145"/>
      <c r="G15" s="141"/>
      <c r="H15" s="141"/>
      <c r="I15" s="141"/>
      <c r="J15" s="141"/>
      <c r="K15" s="141"/>
      <c r="L15" s="141">
        <f>ROUND((SUM(L9:L14))/2,2)</f>
        <v>0</v>
      </c>
      <c r="M15" s="141">
        <f>ROUND((SUM(M9:M14))/2,2)</f>
        <v>0</v>
      </c>
      <c r="N15" s="140"/>
      <c r="O15" s="140"/>
      <c r="P15" s="145"/>
      <c r="Q15" s="145"/>
      <c r="R15" s="145"/>
      <c r="S15" s="145">
        <f>ROUND((SUM(S9:S14))/2,2)</f>
        <v>0</v>
      </c>
      <c r="T15" s="145"/>
      <c r="U15" s="145"/>
      <c r="V15" s="145">
        <f>ROUND((SUM(V9:V14))/2,2)</f>
        <v>0</v>
      </c>
      <c r="W15" s="12"/>
      <c r="X15" s="12"/>
      <c r="Y15" s="11"/>
      <c r="Z15" s="12"/>
    </row>
    <row r="16" spans="1:26">
      <c r="A16" s="146"/>
      <c r="B16" s="12"/>
      <c r="C16" s="168"/>
      <c r="D16" s="12"/>
      <c r="E16" s="12"/>
      <c r="F16" s="149"/>
      <c r="G16" s="11"/>
      <c r="H16" s="11"/>
      <c r="I16" s="11"/>
      <c r="J16" s="11"/>
      <c r="K16" s="11"/>
      <c r="L16" s="11"/>
      <c r="M16" s="11"/>
      <c r="N16" s="12"/>
      <c r="O16" s="12"/>
      <c r="P16" s="149"/>
      <c r="Q16" s="149"/>
      <c r="R16" s="149"/>
      <c r="S16" s="149"/>
      <c r="T16" s="149"/>
      <c r="U16" s="149"/>
      <c r="V16" s="149"/>
      <c r="W16" s="12"/>
      <c r="X16" s="12"/>
      <c r="Y16" s="11"/>
      <c r="Z16" s="12"/>
    </row>
    <row r="17" spans="1:26">
      <c r="A17" s="160"/>
      <c r="B17" s="161"/>
      <c r="C17" s="170"/>
      <c r="D17" s="161" t="s">
        <v>115</v>
      </c>
      <c r="E17" s="161"/>
      <c r="F17" s="162"/>
      <c r="G17" s="163"/>
      <c r="H17" s="163"/>
      <c r="I17" s="163"/>
      <c r="J17" s="163"/>
      <c r="K17" s="163">
        <f>ROUND((SUM(K9:K16))/3,2)</f>
        <v>0</v>
      </c>
      <c r="L17" s="163">
        <f>ROUND((SUM(L9:L16))/3,2)</f>
        <v>0</v>
      </c>
      <c r="M17" s="163">
        <f>ROUND((SUM(M9:M16))/3,2)</f>
        <v>0</v>
      </c>
      <c r="N17" s="161"/>
      <c r="O17" s="161"/>
      <c r="P17" s="162"/>
      <c r="Q17" s="162"/>
      <c r="R17" s="162"/>
      <c r="S17" s="162">
        <f>ROUND((SUM(S9:S16))/3,2)</f>
        <v>0</v>
      </c>
      <c r="T17" s="162"/>
      <c r="U17" s="162"/>
      <c r="V17" s="162">
        <f>ROUND((SUM(V9:V16))/3,2)</f>
        <v>0</v>
      </c>
      <c r="W17" s="12"/>
      <c r="X17" s="11"/>
      <c r="Y17" s="11">
        <f>(SUM(Y9:Y16))</f>
        <v>0</v>
      </c>
      <c r="Z17" s="12">
        <f>(SUM(Z9:Z16))</f>
        <v>0</v>
      </c>
    </row>
    <row r="18" spans="1:26">
      <c r="A18" s="146"/>
      <c r="B18" s="12"/>
      <c r="C18" s="168"/>
      <c r="D18" s="12"/>
      <c r="E18" s="12"/>
      <c r="F18" s="149"/>
      <c r="G18" s="11"/>
      <c r="H18" s="11"/>
      <c r="I18" s="11"/>
      <c r="J18" s="11"/>
      <c r="K18" s="12"/>
      <c r="L18" s="12"/>
      <c r="M18" s="12"/>
      <c r="N18" s="12"/>
      <c r="O18" s="12"/>
      <c r="P18" s="149"/>
      <c r="Q18" s="149"/>
      <c r="R18" s="149"/>
      <c r="S18" s="149"/>
      <c r="T18" s="149"/>
      <c r="U18" s="149"/>
      <c r="V18" s="149"/>
      <c r="W18" s="12"/>
      <c r="X18" s="12"/>
      <c r="Y18" s="11"/>
      <c r="Z18" s="12"/>
    </row>
    <row r="19" spans="1:26">
      <c r="G19" s="1"/>
      <c r="H19" s="1"/>
      <c r="I19" s="1"/>
    </row>
    <row r="20" spans="1:26">
      <c r="G20" s="1"/>
      <c r="H20" s="1"/>
      <c r="I20" s="1"/>
    </row>
    <row r="21" spans="1:26" hidden="1">
      <c r="G21" s="1"/>
      <c r="H21" s="1"/>
      <c r="I21" s="1"/>
    </row>
    <row r="22" spans="1:26" hidden="1">
      <c r="G22" s="1"/>
      <c r="H22" s="1"/>
      <c r="I22" s="1"/>
    </row>
    <row r="23" spans="1:26" hidden="1">
      <c r="G23" s="1"/>
      <c r="H23" s="1"/>
      <c r="I23" s="1"/>
    </row>
    <row r="24" spans="1:26" hidden="1">
      <c r="G24" s="1"/>
      <c r="H24" s="1"/>
      <c r="I24" s="1"/>
    </row>
    <row r="25" spans="1:26" hidden="1">
      <c r="G25" s="1"/>
      <c r="H25" s="1"/>
      <c r="I25" s="1"/>
    </row>
    <row r="26" spans="1:26" hidden="1">
      <c r="G26" s="1"/>
      <c r="H26" s="1"/>
      <c r="I26" s="1"/>
    </row>
    <row r="27" spans="1:26" hidden="1">
      <c r="G27" s="1"/>
      <c r="H27" s="1"/>
      <c r="I27" s="1"/>
    </row>
    <row r="28" spans="1:26" hidden="1">
      <c r="G28" s="1"/>
      <c r="H28" s="1"/>
      <c r="I28" s="1"/>
    </row>
    <row r="29" spans="1:26" hidden="1">
      <c r="G29" s="1"/>
      <c r="H29" s="1"/>
      <c r="I29" s="1"/>
    </row>
    <row r="30" spans="1:26" hidden="1">
      <c r="G30" s="1"/>
      <c r="H30" s="1"/>
      <c r="I30" s="1"/>
    </row>
    <row r="31" spans="1:26" hidden="1">
      <c r="G31" s="1"/>
      <c r="H31" s="1"/>
      <c r="I31" s="1"/>
    </row>
    <row r="32" spans="1:26" hidden="1">
      <c r="G32" s="1"/>
      <c r="H32" s="1"/>
      <c r="I32" s="1"/>
    </row>
    <row r="33" spans="7:9" hidden="1">
      <c r="G33" s="1"/>
      <c r="H33" s="1"/>
      <c r="I33" s="1"/>
    </row>
    <row r="34" spans="7:9" hidden="1">
      <c r="G34" s="1"/>
      <c r="H34" s="1"/>
      <c r="I34" s="1"/>
    </row>
    <row r="35" spans="7:9" hidden="1">
      <c r="G35" s="1"/>
      <c r="H35" s="1"/>
      <c r="I35" s="1"/>
    </row>
    <row r="36" spans="7:9" hidden="1">
      <c r="G36" s="1"/>
      <c r="H36" s="1"/>
      <c r="I36" s="1"/>
    </row>
    <row r="37" spans="7:9" hidden="1">
      <c r="G37" s="1"/>
      <c r="H37" s="1"/>
      <c r="I37" s="1"/>
    </row>
    <row r="38" spans="7:9" hidden="1">
      <c r="G38" s="1"/>
      <c r="H38" s="1"/>
      <c r="I38" s="1"/>
    </row>
    <row r="39" spans="7:9" hidden="1">
      <c r="G39" s="1"/>
      <c r="H39" s="1"/>
      <c r="I39" s="1"/>
    </row>
    <row r="40" spans="7:9" hidden="1">
      <c r="G40" s="1"/>
      <c r="H40" s="1"/>
      <c r="I40" s="1"/>
    </row>
    <row r="41" spans="7:9" hidden="1">
      <c r="G41" s="1"/>
      <c r="H41" s="1"/>
      <c r="I41" s="1"/>
    </row>
    <row r="42" spans="7:9" hidden="1">
      <c r="G42" s="1"/>
      <c r="H42" s="1"/>
      <c r="I42" s="1"/>
    </row>
    <row r="43" spans="7:9" hidden="1">
      <c r="G43" s="1"/>
      <c r="H43" s="1"/>
      <c r="I43" s="1"/>
    </row>
    <row r="44" spans="7:9" hidden="1">
      <c r="G44" s="1"/>
      <c r="H44" s="1"/>
      <c r="I44" s="1"/>
    </row>
    <row r="45" spans="7:9" hidden="1">
      <c r="G45" s="1"/>
      <c r="H45" s="1"/>
      <c r="I45" s="1"/>
    </row>
    <row r="46" spans="7:9" hidden="1">
      <c r="G46" s="1"/>
      <c r="H46" s="1"/>
      <c r="I46" s="1"/>
    </row>
    <row r="47" spans="7:9" hidden="1">
      <c r="G47" s="1"/>
      <c r="H47" s="1"/>
      <c r="I47" s="1"/>
    </row>
    <row r="48" spans="7:9" hidden="1">
      <c r="G48" s="1"/>
      <c r="H48" s="1"/>
      <c r="I48" s="1"/>
    </row>
    <row r="49" spans="7:9" hidden="1">
      <c r="G49" s="1"/>
      <c r="H49" s="1"/>
      <c r="I49" s="1"/>
    </row>
    <row r="50" spans="7:9" hidden="1">
      <c r="G50" s="1"/>
      <c r="H50" s="1"/>
      <c r="I50" s="1"/>
    </row>
    <row r="51" spans="7:9" hidden="1">
      <c r="G51" s="1"/>
      <c r="H51" s="1"/>
      <c r="I51" s="1"/>
    </row>
    <row r="52" spans="7:9" hidden="1">
      <c r="G52" s="1"/>
      <c r="H52" s="1"/>
      <c r="I52" s="1"/>
    </row>
    <row r="53" spans="7:9" hidden="1">
      <c r="G53" s="1"/>
      <c r="H53" s="1"/>
      <c r="I53" s="1"/>
    </row>
    <row r="54" spans="7:9" hidden="1">
      <c r="G54" s="1"/>
      <c r="H54" s="1"/>
      <c r="I54" s="1"/>
    </row>
    <row r="55" spans="7:9" hidden="1">
      <c r="G55" s="1"/>
      <c r="H55" s="1"/>
      <c r="I55" s="1"/>
    </row>
    <row r="56" spans="7:9" hidden="1">
      <c r="G56" s="1"/>
      <c r="H56" s="1"/>
      <c r="I56" s="1"/>
    </row>
    <row r="57" spans="7:9" hidden="1">
      <c r="G57" s="1"/>
      <c r="H57" s="1"/>
      <c r="I57" s="1"/>
    </row>
    <row r="58" spans="7:9" hidden="1">
      <c r="G58" s="1"/>
      <c r="H58" s="1"/>
      <c r="I58" s="1"/>
    </row>
    <row r="59" spans="7:9" hidden="1">
      <c r="G59" s="1"/>
      <c r="H59" s="1"/>
      <c r="I59" s="1"/>
    </row>
    <row r="60" spans="7:9" hidden="1">
      <c r="G60" s="1"/>
      <c r="H60" s="1"/>
      <c r="I60" s="1"/>
    </row>
    <row r="61" spans="7:9" hidden="1">
      <c r="G61" s="1"/>
      <c r="H61" s="1"/>
      <c r="I61" s="1"/>
    </row>
    <row r="62" spans="7:9" hidden="1">
      <c r="G62" s="1"/>
      <c r="H62" s="1"/>
      <c r="I62" s="1"/>
    </row>
    <row r="63" spans="7:9" hidden="1">
      <c r="G63" s="1"/>
      <c r="H63" s="1"/>
      <c r="I63" s="1"/>
    </row>
    <row r="64" spans="7:9" hidden="1">
      <c r="G64" s="1"/>
      <c r="H64" s="1"/>
      <c r="I64" s="1"/>
    </row>
    <row r="65" spans="7:9" hidden="1">
      <c r="G65" s="1"/>
      <c r="H65" s="1"/>
      <c r="I65" s="1"/>
    </row>
    <row r="66" spans="7:9" hidden="1">
      <c r="G66" s="1"/>
      <c r="H66" s="1"/>
      <c r="I66" s="1"/>
    </row>
    <row r="67" spans="7:9" hidden="1">
      <c r="G67" s="1"/>
      <c r="H67" s="1"/>
      <c r="I67" s="1"/>
    </row>
    <row r="68" spans="7:9" hidden="1">
      <c r="G68" s="1"/>
      <c r="H68" s="1"/>
      <c r="I68" s="1"/>
    </row>
    <row r="69" spans="7:9" hidden="1">
      <c r="G69" s="1"/>
      <c r="H69" s="1"/>
      <c r="I69" s="1"/>
    </row>
    <row r="70" spans="7:9" hidden="1">
      <c r="G70" s="1"/>
      <c r="H70" s="1"/>
      <c r="I70" s="1"/>
    </row>
    <row r="71" spans="7:9" hidden="1">
      <c r="G71" s="1"/>
      <c r="H71" s="1"/>
      <c r="I71" s="1"/>
    </row>
    <row r="72" spans="7:9" hidden="1">
      <c r="G72" s="1"/>
      <c r="H72" s="1"/>
      <c r="I72" s="1"/>
    </row>
    <row r="73" spans="7:9" hidden="1">
      <c r="G73" s="1"/>
      <c r="H73" s="1"/>
      <c r="I73" s="1"/>
    </row>
    <row r="74" spans="7:9" hidden="1">
      <c r="G74" s="1"/>
      <c r="H74" s="1"/>
      <c r="I74" s="1"/>
    </row>
    <row r="75" spans="7:9" hidden="1">
      <c r="G75" s="1"/>
      <c r="H75" s="1"/>
      <c r="I75" s="1"/>
    </row>
    <row r="76" spans="7:9" hidden="1">
      <c r="G76" s="1"/>
      <c r="H76" s="1"/>
      <c r="I76" s="1"/>
    </row>
    <row r="77" spans="7:9" hidden="1">
      <c r="G77" s="1"/>
      <c r="H77" s="1"/>
      <c r="I77" s="1"/>
    </row>
    <row r="78" spans="7:9" hidden="1">
      <c r="G78" s="1"/>
      <c r="H78" s="1"/>
      <c r="I78" s="1"/>
    </row>
    <row r="79" spans="7:9" hidden="1">
      <c r="G79" s="1"/>
      <c r="H79" s="1"/>
      <c r="I79" s="1"/>
    </row>
    <row r="80" spans="7:9" hidden="1">
      <c r="G80" s="1"/>
      <c r="H80" s="1"/>
      <c r="I80" s="1"/>
    </row>
    <row r="81" spans="7:9" hidden="1">
      <c r="G81" s="1"/>
      <c r="H81" s="1"/>
      <c r="I81" s="1"/>
    </row>
    <row r="82" spans="7:9" hidden="1">
      <c r="G82" s="1"/>
      <c r="H82" s="1"/>
      <c r="I82" s="1"/>
    </row>
    <row r="83" spans="7:9" hidden="1">
      <c r="G83" s="1"/>
      <c r="H83" s="1"/>
      <c r="I83" s="1"/>
    </row>
    <row r="84" spans="7:9" hidden="1">
      <c r="G84" s="1"/>
      <c r="H84" s="1"/>
      <c r="I84" s="1"/>
    </row>
    <row r="85" spans="7:9" hidden="1">
      <c r="G85" s="1"/>
      <c r="H85" s="1"/>
      <c r="I85" s="1"/>
    </row>
    <row r="86" spans="7:9" hidden="1">
      <c r="G86" s="1"/>
      <c r="H86" s="1"/>
      <c r="I86" s="1"/>
    </row>
    <row r="87" spans="7:9" hidden="1">
      <c r="G87" s="1"/>
      <c r="H87" s="1"/>
      <c r="I87" s="1"/>
    </row>
    <row r="88" spans="7:9" hidden="1">
      <c r="G88" s="1"/>
      <c r="H88" s="1"/>
      <c r="I88" s="1"/>
    </row>
    <row r="89" spans="7:9" hidden="1">
      <c r="G89" s="1"/>
      <c r="H89" s="1"/>
      <c r="I89" s="1"/>
    </row>
    <row r="90" spans="7:9" hidden="1">
      <c r="G90" s="1"/>
      <c r="H90" s="1"/>
      <c r="I90" s="1"/>
    </row>
    <row r="91" spans="7:9" hidden="1">
      <c r="G91" s="1"/>
      <c r="H91" s="1"/>
      <c r="I91" s="1"/>
    </row>
    <row r="92" spans="7:9" hidden="1">
      <c r="G92" s="1"/>
      <c r="H92" s="1"/>
      <c r="I92" s="1"/>
    </row>
    <row r="93" spans="7:9" hidden="1">
      <c r="G93" s="1"/>
      <c r="H93" s="1"/>
      <c r="I93" s="1"/>
    </row>
    <row r="94" spans="7:9" hidden="1">
      <c r="G94" s="1"/>
      <c r="H94" s="1"/>
      <c r="I94" s="1"/>
    </row>
    <row r="95" spans="7:9" hidden="1">
      <c r="G95" s="1"/>
      <c r="H95" s="1"/>
      <c r="I95" s="1"/>
    </row>
    <row r="96" spans="7:9" hidden="1">
      <c r="G96" s="1"/>
      <c r="H96" s="1"/>
      <c r="I96" s="1"/>
    </row>
    <row r="97" spans="7:9" hidden="1">
      <c r="G97" s="1"/>
      <c r="H97" s="1"/>
      <c r="I97" s="1"/>
    </row>
    <row r="98" spans="7:9" hidden="1">
      <c r="G98" s="1"/>
      <c r="H98" s="1"/>
      <c r="I98" s="1"/>
    </row>
    <row r="99" spans="7:9" hidden="1">
      <c r="G99" s="1"/>
      <c r="H99" s="1"/>
      <c r="I99" s="1"/>
    </row>
    <row r="100" spans="7:9" hidden="1">
      <c r="G100" s="1"/>
      <c r="H100" s="1"/>
      <c r="I100" s="1"/>
    </row>
    <row r="101" spans="7:9" hidden="1">
      <c r="G101" s="1"/>
      <c r="H101" s="1"/>
      <c r="I101" s="1"/>
    </row>
    <row r="102" spans="7:9" hidden="1">
      <c r="G102" s="1"/>
      <c r="H102" s="1"/>
      <c r="I102" s="1"/>
    </row>
    <row r="103" spans="7:9" hidden="1">
      <c r="G103" s="1"/>
      <c r="H103" s="1"/>
      <c r="I103" s="1"/>
    </row>
    <row r="104" spans="7:9" hidden="1">
      <c r="G104" s="1"/>
      <c r="H104" s="1"/>
      <c r="I104" s="1"/>
    </row>
    <row r="105" spans="7:9" hidden="1">
      <c r="G105" s="1"/>
      <c r="H105" s="1"/>
      <c r="I105" s="1"/>
    </row>
    <row r="106" spans="7:9" hidden="1">
      <c r="G106" s="1"/>
      <c r="H106" s="1"/>
      <c r="I106" s="1"/>
    </row>
    <row r="107" spans="7:9" hidden="1">
      <c r="G107" s="1"/>
      <c r="H107" s="1"/>
      <c r="I107" s="1"/>
    </row>
    <row r="108" spans="7:9" hidden="1">
      <c r="G108" s="1"/>
      <c r="H108" s="1"/>
      <c r="I108" s="1"/>
    </row>
    <row r="109" spans="7:9" hidden="1">
      <c r="G109" s="1"/>
      <c r="H109" s="1"/>
      <c r="I109" s="1"/>
    </row>
    <row r="110" spans="7:9" hidden="1">
      <c r="G110" s="1"/>
      <c r="H110" s="1"/>
      <c r="I110" s="1"/>
    </row>
    <row r="111" spans="7:9" hidden="1">
      <c r="G111" s="1"/>
      <c r="H111" s="1"/>
      <c r="I111" s="1"/>
    </row>
    <row r="112" spans="7:9" hidden="1">
      <c r="G112" s="1"/>
      <c r="H112" s="1"/>
      <c r="I112" s="1"/>
    </row>
    <row r="113" spans="7:9" hidden="1">
      <c r="G113" s="1"/>
      <c r="H113" s="1"/>
      <c r="I113" s="1"/>
    </row>
    <row r="114" spans="7:9" hidden="1">
      <c r="G114" s="1"/>
      <c r="H114" s="1"/>
      <c r="I114" s="1"/>
    </row>
    <row r="115" spans="7:9" hidden="1">
      <c r="G115" s="1"/>
      <c r="H115" s="1"/>
      <c r="I115" s="1"/>
    </row>
    <row r="116" spans="7:9" hidden="1">
      <c r="G116" s="1"/>
      <c r="H116" s="1"/>
      <c r="I116" s="1"/>
    </row>
    <row r="117" spans="7:9" hidden="1">
      <c r="G117" s="1"/>
      <c r="H117" s="1"/>
      <c r="I117" s="1"/>
    </row>
    <row r="118" spans="7:9" hidden="1">
      <c r="G118" s="1"/>
      <c r="H118" s="1"/>
      <c r="I118" s="1"/>
    </row>
    <row r="119" spans="7:9" hidden="1">
      <c r="G119" s="1"/>
      <c r="H119" s="1"/>
      <c r="I119" s="1"/>
    </row>
    <row r="120" spans="7:9" hidden="1">
      <c r="G120" s="1"/>
      <c r="H120" s="1"/>
      <c r="I120" s="1"/>
    </row>
    <row r="121" spans="7:9" hidden="1">
      <c r="G121" s="1"/>
      <c r="H121" s="1"/>
      <c r="I121" s="1"/>
    </row>
    <row r="122" spans="7:9" hidden="1">
      <c r="G122" s="1"/>
      <c r="H122" s="1"/>
      <c r="I122" s="1"/>
    </row>
    <row r="123" spans="7:9" hidden="1">
      <c r="G123" s="1"/>
      <c r="H123" s="1"/>
      <c r="I123" s="1"/>
    </row>
    <row r="124" spans="7:9" hidden="1">
      <c r="G124" s="1"/>
      <c r="H124" s="1"/>
      <c r="I124" s="1"/>
    </row>
    <row r="125" spans="7:9" hidden="1">
      <c r="G125" s="1"/>
      <c r="H125" s="1"/>
      <c r="I125" s="1"/>
    </row>
    <row r="126" spans="7:9" hidden="1">
      <c r="G126" s="1"/>
      <c r="H126" s="1"/>
      <c r="I126" s="1"/>
    </row>
    <row r="127" spans="7:9" hidden="1">
      <c r="G127" s="1"/>
      <c r="H127" s="1"/>
      <c r="I127" s="1"/>
    </row>
    <row r="128" spans="7:9" hidden="1">
      <c r="G128" s="1"/>
      <c r="H128" s="1"/>
      <c r="I128" s="1"/>
    </row>
    <row r="129" spans="7:9" hidden="1">
      <c r="G129" s="1"/>
      <c r="H129" s="1"/>
      <c r="I129" s="1"/>
    </row>
    <row r="130" spans="7:9" hidden="1">
      <c r="G130" s="1"/>
      <c r="H130" s="1"/>
      <c r="I130" s="1"/>
    </row>
    <row r="131" spans="7:9" hidden="1">
      <c r="G131" s="1"/>
      <c r="H131" s="1"/>
      <c r="I131" s="1"/>
    </row>
    <row r="132" spans="7:9" hidden="1">
      <c r="G132" s="1"/>
      <c r="H132" s="1"/>
      <c r="I132" s="1"/>
    </row>
    <row r="133" spans="7:9" hidden="1">
      <c r="G133" s="1"/>
      <c r="H133" s="1"/>
      <c r="I133" s="1"/>
    </row>
    <row r="134" spans="7:9" hidden="1">
      <c r="G134" s="1"/>
      <c r="H134" s="1"/>
      <c r="I134" s="1"/>
    </row>
    <row r="135" spans="7:9" hidden="1">
      <c r="G135" s="1"/>
      <c r="H135" s="1"/>
      <c r="I135" s="1"/>
    </row>
    <row r="136" spans="7:9" hidden="1">
      <c r="G136" s="1"/>
      <c r="H136" s="1"/>
      <c r="I136" s="1"/>
    </row>
    <row r="137" spans="7:9" hidden="1">
      <c r="G137" s="1"/>
      <c r="H137" s="1"/>
      <c r="I137" s="1"/>
    </row>
    <row r="138" spans="7:9" hidden="1">
      <c r="G138" s="1"/>
      <c r="H138" s="1"/>
      <c r="I138" s="1"/>
    </row>
    <row r="139" spans="7:9" hidden="1">
      <c r="G139" s="1"/>
      <c r="H139" s="1"/>
      <c r="I139" s="1"/>
    </row>
    <row r="140" spans="7:9" hidden="1">
      <c r="G140" s="1"/>
      <c r="H140" s="1"/>
      <c r="I140" s="1"/>
    </row>
    <row r="141" spans="7:9" hidden="1">
      <c r="G141" s="1"/>
      <c r="H141" s="1"/>
      <c r="I141" s="1"/>
    </row>
    <row r="142" spans="7:9" hidden="1">
      <c r="G142" s="1"/>
      <c r="H142" s="1"/>
      <c r="I142" s="1"/>
    </row>
    <row r="143" spans="7:9" hidden="1">
      <c r="G143" s="1"/>
      <c r="H143" s="1"/>
      <c r="I143" s="1"/>
    </row>
    <row r="144" spans="7:9" hidden="1">
      <c r="G144" s="1"/>
      <c r="H144" s="1"/>
      <c r="I144" s="1"/>
    </row>
    <row r="145" spans="7:9" hidden="1">
      <c r="G145" s="1"/>
      <c r="H145" s="1"/>
      <c r="I145" s="1"/>
    </row>
    <row r="146" spans="7:9" hidden="1">
      <c r="G146" s="1"/>
      <c r="H146" s="1"/>
      <c r="I146" s="1"/>
    </row>
    <row r="147" spans="7:9" hidden="1">
      <c r="G147" s="1"/>
      <c r="H147" s="1"/>
      <c r="I147" s="1"/>
    </row>
    <row r="148" spans="7:9" hidden="1">
      <c r="G148" s="1"/>
      <c r="H148" s="1"/>
      <c r="I148" s="1"/>
    </row>
    <row r="149" spans="7:9" hidden="1">
      <c r="G149" s="1"/>
      <c r="H149" s="1"/>
      <c r="I149" s="1"/>
    </row>
    <row r="150" spans="7:9" hidden="1">
      <c r="G150" s="1"/>
      <c r="H150" s="1"/>
      <c r="I150" s="1"/>
    </row>
    <row r="151" spans="7:9" hidden="1">
      <c r="G151" s="1"/>
      <c r="H151" s="1"/>
      <c r="I151" s="1"/>
    </row>
    <row r="152" spans="7:9" hidden="1">
      <c r="G152" s="1"/>
      <c r="H152" s="1"/>
      <c r="I152" s="1"/>
    </row>
    <row r="153" spans="7:9" hidden="1">
      <c r="G153" s="1"/>
      <c r="H153" s="1"/>
      <c r="I153" s="1"/>
    </row>
    <row r="154" spans="7:9" hidden="1">
      <c r="G154" s="1"/>
      <c r="H154" s="1"/>
      <c r="I154" s="1"/>
    </row>
    <row r="155" spans="7:9" hidden="1">
      <c r="G155" s="1"/>
      <c r="H155" s="1"/>
      <c r="I155" s="1"/>
    </row>
    <row r="156" spans="7:9" hidden="1">
      <c r="G156" s="1"/>
      <c r="H156" s="1"/>
      <c r="I156" s="1"/>
    </row>
    <row r="157" spans="7:9" hidden="1">
      <c r="G157" s="1"/>
      <c r="H157" s="1"/>
      <c r="I157" s="1"/>
    </row>
    <row r="158" spans="7:9" hidden="1">
      <c r="G158" s="1"/>
      <c r="H158" s="1"/>
      <c r="I158" s="1"/>
    </row>
    <row r="159" spans="7:9" hidden="1">
      <c r="G159" s="1"/>
      <c r="H159" s="1"/>
      <c r="I159" s="1"/>
    </row>
    <row r="160" spans="7:9" hidden="1">
      <c r="G160" s="1"/>
      <c r="H160" s="1"/>
      <c r="I160" s="1"/>
    </row>
    <row r="161" spans="7:9" hidden="1">
      <c r="G161" s="1"/>
      <c r="H161" s="1"/>
      <c r="I161" s="1"/>
    </row>
    <row r="162" spans="7:9" hidden="1">
      <c r="G162" s="1"/>
      <c r="H162" s="1"/>
      <c r="I162" s="1"/>
    </row>
    <row r="163" spans="7:9" hidden="1">
      <c r="G163" s="1"/>
      <c r="H163" s="1"/>
      <c r="I163" s="1"/>
    </row>
    <row r="164" spans="7:9" hidden="1">
      <c r="G164" s="1"/>
      <c r="H164" s="1"/>
      <c r="I164" s="1"/>
    </row>
    <row r="165" spans="7:9" hidden="1">
      <c r="G165" s="1"/>
      <c r="H165" s="1"/>
      <c r="I165" s="1"/>
    </row>
    <row r="166" spans="7:9" hidden="1">
      <c r="G166" s="1"/>
      <c r="H166" s="1"/>
      <c r="I166" s="1"/>
    </row>
    <row r="167" spans="7:9" hidden="1">
      <c r="G167" s="1"/>
      <c r="H167" s="1"/>
      <c r="I167" s="1"/>
    </row>
    <row r="168" spans="7:9" hidden="1">
      <c r="G168" s="1"/>
      <c r="H168" s="1"/>
      <c r="I168" s="1"/>
    </row>
    <row r="169" spans="7:9" hidden="1">
      <c r="G169" s="1"/>
      <c r="H169" s="1"/>
      <c r="I169" s="1"/>
    </row>
    <row r="170" spans="7:9" hidden="1">
      <c r="G170" s="1"/>
      <c r="H170" s="1"/>
      <c r="I170" s="1"/>
    </row>
    <row r="171" spans="7:9" hidden="1">
      <c r="G171" s="1"/>
      <c r="H171" s="1"/>
      <c r="I171" s="1"/>
    </row>
    <row r="172" spans="7:9" hidden="1">
      <c r="G172" s="1"/>
      <c r="H172" s="1"/>
      <c r="I172" s="1"/>
    </row>
    <row r="173" spans="7:9" hidden="1">
      <c r="G173" s="1"/>
      <c r="H173" s="1"/>
      <c r="I173" s="1"/>
    </row>
    <row r="174" spans="7:9" hidden="1">
      <c r="G174" s="1"/>
      <c r="H174" s="1"/>
      <c r="I174" s="1"/>
    </row>
    <row r="175" spans="7:9" hidden="1">
      <c r="G175" s="1"/>
      <c r="H175" s="1"/>
      <c r="I175" s="1"/>
    </row>
    <row r="176" spans="7:9" hidden="1">
      <c r="G176" s="1"/>
      <c r="H176" s="1"/>
      <c r="I176" s="1"/>
    </row>
    <row r="177" spans="7:9" hidden="1">
      <c r="G177" s="1"/>
      <c r="H177" s="1"/>
      <c r="I177" s="1"/>
    </row>
    <row r="178" spans="7:9" hidden="1">
      <c r="G178" s="1"/>
      <c r="H178" s="1"/>
      <c r="I178" s="1"/>
    </row>
    <row r="179" spans="7:9" hidden="1">
      <c r="G179" s="1"/>
      <c r="H179" s="1"/>
      <c r="I179" s="1"/>
    </row>
    <row r="180" spans="7:9" hidden="1">
      <c r="G180" s="1"/>
      <c r="H180" s="1"/>
      <c r="I180" s="1"/>
    </row>
    <row r="181" spans="7:9" hidden="1">
      <c r="G181" s="1"/>
      <c r="H181" s="1"/>
      <c r="I181" s="1"/>
    </row>
    <row r="182" spans="7:9" hidden="1">
      <c r="G182" s="1"/>
      <c r="H182" s="1"/>
      <c r="I182" s="1"/>
    </row>
    <row r="183" spans="7:9" hidden="1">
      <c r="G183" s="1"/>
      <c r="H183" s="1"/>
      <c r="I183" s="1"/>
    </row>
    <row r="184" spans="7:9" hidden="1">
      <c r="G184" s="1"/>
      <c r="H184" s="1"/>
      <c r="I184" s="1"/>
    </row>
    <row r="185" spans="7:9" hidden="1">
      <c r="G185" s="1"/>
      <c r="H185" s="1"/>
      <c r="I185" s="1"/>
    </row>
    <row r="186" spans="7:9" hidden="1">
      <c r="G186" s="1"/>
      <c r="H186" s="1"/>
      <c r="I186" s="1"/>
    </row>
    <row r="187" spans="7:9" hidden="1">
      <c r="G187" s="1"/>
      <c r="H187" s="1"/>
      <c r="I187" s="1"/>
    </row>
    <row r="188" spans="7:9" hidden="1">
      <c r="G188" s="1"/>
      <c r="H188" s="1"/>
      <c r="I188" s="1"/>
    </row>
    <row r="189" spans="7:9" hidden="1">
      <c r="G189" s="1"/>
      <c r="H189" s="1"/>
      <c r="I189" s="1"/>
    </row>
    <row r="190" spans="7:9" hidden="1">
      <c r="G190" s="1"/>
      <c r="H190" s="1"/>
      <c r="I190" s="1"/>
    </row>
    <row r="191" spans="7:9" hidden="1">
      <c r="G191" s="1"/>
      <c r="H191" s="1"/>
      <c r="I191" s="1"/>
    </row>
    <row r="192" spans="7:9" hidden="1">
      <c r="G192" s="1"/>
      <c r="H192" s="1"/>
      <c r="I192" s="1"/>
    </row>
    <row r="193" spans="7:9" hidden="1">
      <c r="G193" s="1"/>
      <c r="H193" s="1"/>
      <c r="I193" s="1"/>
    </row>
    <row r="194" spans="7:9" hidden="1">
      <c r="G194" s="1"/>
      <c r="H194" s="1"/>
      <c r="I194" s="1"/>
    </row>
    <row r="195" spans="7:9" hidden="1">
      <c r="G195" s="1"/>
      <c r="H195" s="1"/>
      <c r="I195" s="1"/>
    </row>
    <row r="196" spans="7:9" hidden="1">
      <c r="G196" s="1"/>
      <c r="H196" s="1"/>
      <c r="I196" s="1"/>
    </row>
    <row r="197" spans="7:9" hidden="1">
      <c r="G197" s="1"/>
      <c r="H197" s="1"/>
      <c r="I197" s="1"/>
    </row>
    <row r="198" spans="7:9" hidden="1">
      <c r="G198" s="1"/>
      <c r="H198" s="1"/>
      <c r="I198" s="1"/>
    </row>
    <row r="199" spans="7:9" hidden="1">
      <c r="G199" s="1"/>
      <c r="H199" s="1"/>
      <c r="I199" s="1"/>
    </row>
    <row r="200" spans="7:9" hidden="1">
      <c r="G200" s="1"/>
      <c r="H200" s="1"/>
      <c r="I200" s="1"/>
    </row>
    <row r="201" spans="7:9" hidden="1">
      <c r="G201" s="1"/>
      <c r="H201" s="1"/>
      <c r="I201" s="1"/>
    </row>
    <row r="202" spans="7:9" hidden="1">
      <c r="G202" s="1"/>
      <c r="H202" s="1"/>
      <c r="I202" s="1"/>
    </row>
    <row r="203" spans="7:9" hidden="1">
      <c r="G203" s="1"/>
      <c r="H203" s="1"/>
      <c r="I203" s="1"/>
    </row>
    <row r="204" spans="7:9" hidden="1">
      <c r="G204" s="1"/>
      <c r="H204" s="1"/>
      <c r="I204" s="1"/>
    </row>
    <row r="205" spans="7:9" hidden="1">
      <c r="G205" s="1"/>
      <c r="H205" s="1"/>
      <c r="I205" s="1"/>
    </row>
    <row r="206" spans="7:9" hidden="1">
      <c r="G206" s="1"/>
      <c r="H206" s="1"/>
      <c r="I206" s="1"/>
    </row>
    <row r="207" spans="7:9" hidden="1">
      <c r="G207" s="1"/>
      <c r="H207" s="1"/>
      <c r="I207" s="1"/>
    </row>
    <row r="208" spans="7:9" hidden="1">
      <c r="G208" s="1"/>
      <c r="H208" s="1"/>
      <c r="I208" s="1"/>
    </row>
    <row r="209" spans="7:9" hidden="1">
      <c r="G209" s="1"/>
      <c r="H209" s="1"/>
      <c r="I209" s="1"/>
    </row>
    <row r="210" spans="7:9" hidden="1">
      <c r="G210" s="1"/>
      <c r="H210" s="1"/>
      <c r="I210" s="1"/>
    </row>
    <row r="211" spans="7:9" hidden="1">
      <c r="G211" s="1"/>
      <c r="H211" s="1"/>
      <c r="I211" s="1"/>
    </row>
    <row r="212" spans="7:9" hidden="1">
      <c r="G212" s="1"/>
      <c r="H212" s="1"/>
      <c r="I212" s="1"/>
    </row>
    <row r="213" spans="7:9" hidden="1">
      <c r="G213" s="1"/>
      <c r="H213" s="1"/>
      <c r="I213" s="1"/>
    </row>
    <row r="214" spans="7:9" hidden="1">
      <c r="G214" s="1"/>
      <c r="H214" s="1"/>
      <c r="I214" s="1"/>
    </row>
    <row r="215" spans="7:9" hidden="1">
      <c r="G215" s="1"/>
      <c r="H215" s="1"/>
      <c r="I215" s="1"/>
    </row>
    <row r="216" spans="7:9" hidden="1">
      <c r="G216" s="1"/>
      <c r="H216" s="1"/>
      <c r="I216" s="1"/>
    </row>
    <row r="217" spans="7:9" hidden="1">
      <c r="G217" s="1"/>
      <c r="H217" s="1"/>
      <c r="I217" s="1"/>
    </row>
    <row r="218" spans="7:9" hidden="1">
      <c r="G218" s="1"/>
      <c r="H218" s="1"/>
      <c r="I218" s="1"/>
    </row>
    <row r="219" spans="7:9" hidden="1">
      <c r="G219" s="1"/>
      <c r="H219" s="1"/>
      <c r="I219" s="1"/>
    </row>
    <row r="220" spans="7:9" hidden="1">
      <c r="G220" s="1"/>
      <c r="H220" s="1"/>
      <c r="I220" s="1"/>
    </row>
    <row r="221" spans="7:9" hidden="1">
      <c r="G221" s="1"/>
      <c r="H221" s="1"/>
      <c r="I221" s="1"/>
    </row>
    <row r="222" spans="7:9" hidden="1">
      <c r="G222" s="1"/>
      <c r="H222" s="1"/>
      <c r="I222" s="1"/>
    </row>
    <row r="223" spans="7:9" hidden="1">
      <c r="G223" s="1"/>
      <c r="H223" s="1"/>
      <c r="I223" s="1"/>
    </row>
    <row r="224" spans="7:9" hidden="1">
      <c r="G224" s="1"/>
      <c r="H224" s="1"/>
      <c r="I224" s="1"/>
    </row>
    <row r="225" spans="7:9" hidden="1">
      <c r="G225" s="1"/>
      <c r="H225" s="1"/>
      <c r="I225" s="1"/>
    </row>
    <row r="226" spans="7:9" hidden="1">
      <c r="G226" s="1"/>
      <c r="H226" s="1"/>
      <c r="I226" s="1"/>
    </row>
    <row r="227" spans="7:9" hidden="1">
      <c r="G227" s="1"/>
      <c r="H227" s="1"/>
      <c r="I227" s="1"/>
    </row>
    <row r="228" spans="7:9" hidden="1">
      <c r="G228" s="1"/>
      <c r="H228" s="1"/>
      <c r="I228" s="1"/>
    </row>
    <row r="229" spans="7:9" hidden="1">
      <c r="G229" s="1"/>
      <c r="H229" s="1"/>
      <c r="I229" s="1"/>
    </row>
    <row r="230" spans="7:9" hidden="1">
      <c r="G230" s="1"/>
      <c r="H230" s="1"/>
      <c r="I230" s="1"/>
    </row>
    <row r="231" spans="7:9" hidden="1">
      <c r="G231" s="1"/>
      <c r="H231" s="1"/>
      <c r="I231" s="1"/>
    </row>
    <row r="232" spans="7:9" hidden="1">
      <c r="G232" s="1"/>
      <c r="H232" s="1"/>
      <c r="I232" s="1"/>
    </row>
    <row r="233" spans="7:9" hidden="1">
      <c r="G233" s="1"/>
      <c r="H233" s="1"/>
      <c r="I233" s="1"/>
    </row>
    <row r="234" spans="7:9" hidden="1">
      <c r="G234" s="1"/>
      <c r="H234" s="1"/>
      <c r="I234" s="1"/>
    </row>
    <row r="235" spans="7:9" hidden="1">
      <c r="G235" s="1"/>
      <c r="H235" s="1"/>
      <c r="I235" s="1"/>
    </row>
    <row r="236" spans="7:9" hidden="1">
      <c r="G236" s="1"/>
      <c r="H236" s="1"/>
      <c r="I236" s="1"/>
    </row>
    <row r="237" spans="7:9" hidden="1">
      <c r="G237" s="1"/>
      <c r="H237" s="1"/>
      <c r="I237" s="1"/>
    </row>
    <row r="238" spans="7:9" hidden="1">
      <c r="G238" s="1"/>
      <c r="H238" s="1"/>
      <c r="I238" s="1"/>
    </row>
    <row r="239" spans="7:9" hidden="1">
      <c r="G239" s="1"/>
      <c r="H239" s="1"/>
      <c r="I239" s="1"/>
    </row>
    <row r="240" spans="7:9" hidden="1">
      <c r="G240" s="1"/>
      <c r="H240" s="1"/>
      <c r="I240" s="1"/>
    </row>
    <row r="241" spans="7:9" hidden="1">
      <c r="G241" s="1"/>
      <c r="H241" s="1"/>
      <c r="I241" s="1"/>
    </row>
    <row r="242" spans="7:9" hidden="1">
      <c r="G242" s="1"/>
      <c r="H242" s="1"/>
      <c r="I242" s="1"/>
    </row>
    <row r="243" spans="7:9" hidden="1">
      <c r="G243" s="1"/>
      <c r="H243" s="1"/>
      <c r="I243" s="1"/>
    </row>
    <row r="244" spans="7:9" hidden="1">
      <c r="G244" s="1"/>
      <c r="H244" s="1"/>
      <c r="I244" s="1"/>
    </row>
    <row r="245" spans="7:9" hidden="1">
      <c r="G245" s="1"/>
      <c r="H245" s="1"/>
      <c r="I245" s="1"/>
    </row>
    <row r="246" spans="7:9" hidden="1">
      <c r="G246" s="1"/>
      <c r="H246" s="1"/>
      <c r="I246" s="1"/>
    </row>
    <row r="247" spans="7:9" hidden="1">
      <c r="G247" s="1"/>
      <c r="H247" s="1"/>
      <c r="I247" s="1"/>
    </row>
    <row r="248" spans="7:9" hidden="1">
      <c r="G248" s="1"/>
      <c r="H248" s="1"/>
      <c r="I248" s="1"/>
    </row>
    <row r="249" spans="7:9" hidden="1">
      <c r="G249" s="1"/>
      <c r="H249" s="1"/>
      <c r="I249" s="1"/>
    </row>
    <row r="250" spans="7:9" hidden="1">
      <c r="G250" s="1"/>
      <c r="H250" s="1"/>
      <c r="I250" s="1"/>
    </row>
    <row r="251" spans="7:9" hidden="1">
      <c r="G251" s="1"/>
      <c r="H251" s="1"/>
      <c r="I251" s="1"/>
    </row>
    <row r="252" spans="7:9" hidden="1">
      <c r="G252" s="1"/>
      <c r="H252" s="1"/>
      <c r="I252" s="1"/>
    </row>
    <row r="253" spans="7:9" hidden="1">
      <c r="G253" s="1"/>
      <c r="H253" s="1"/>
      <c r="I253" s="1"/>
    </row>
    <row r="254" spans="7:9" hidden="1">
      <c r="G254" s="1"/>
      <c r="H254" s="1"/>
      <c r="I254" s="1"/>
    </row>
    <row r="255" spans="7:9" hidden="1">
      <c r="G255" s="1"/>
      <c r="H255" s="1"/>
      <c r="I255" s="1"/>
    </row>
    <row r="256" spans="7:9" hidden="1">
      <c r="G256" s="1"/>
      <c r="H256" s="1"/>
      <c r="I256" s="1"/>
    </row>
    <row r="257" spans="7:9" hidden="1">
      <c r="G257" s="1"/>
      <c r="H257" s="1"/>
      <c r="I257" s="1"/>
    </row>
    <row r="258" spans="7:9" hidden="1">
      <c r="G258" s="1"/>
      <c r="H258" s="1"/>
      <c r="I258" s="1"/>
    </row>
    <row r="259" spans="7:9" hidden="1">
      <c r="G259" s="1"/>
      <c r="H259" s="1"/>
      <c r="I259" s="1"/>
    </row>
    <row r="260" spans="7:9" hidden="1">
      <c r="G260" s="1"/>
      <c r="H260" s="1"/>
      <c r="I260" s="1"/>
    </row>
    <row r="261" spans="7:9" hidden="1">
      <c r="G261" s="1"/>
      <c r="H261" s="1"/>
      <c r="I261" s="1"/>
    </row>
    <row r="262" spans="7:9" hidden="1">
      <c r="G262" s="1"/>
      <c r="H262" s="1"/>
      <c r="I262" s="1"/>
    </row>
    <row r="263" spans="7:9" hidden="1">
      <c r="G263" s="1"/>
      <c r="H263" s="1"/>
      <c r="I263" s="1"/>
    </row>
    <row r="264" spans="7:9" hidden="1">
      <c r="G264" s="1"/>
      <c r="H264" s="1"/>
      <c r="I264" s="1"/>
    </row>
    <row r="265" spans="7:9" hidden="1">
      <c r="G265" s="1"/>
      <c r="H265" s="1"/>
      <c r="I265" s="1"/>
    </row>
    <row r="266" spans="7:9" hidden="1">
      <c r="G266" s="1"/>
      <c r="H266" s="1"/>
      <c r="I266" s="1"/>
    </row>
    <row r="267" spans="7:9" hidden="1">
      <c r="G267" s="1"/>
      <c r="H267" s="1"/>
      <c r="I267" s="1"/>
    </row>
    <row r="268" spans="7:9" hidden="1">
      <c r="G268" s="1"/>
      <c r="H268" s="1"/>
      <c r="I268" s="1"/>
    </row>
    <row r="269" spans="7:9" hidden="1">
      <c r="G269" s="1"/>
      <c r="H269" s="1"/>
      <c r="I269" s="1"/>
    </row>
    <row r="270" spans="7:9" hidden="1">
      <c r="G270" s="1"/>
      <c r="H270" s="1"/>
      <c r="I270" s="1"/>
    </row>
    <row r="271" spans="7:9" hidden="1">
      <c r="G271" s="1"/>
      <c r="H271" s="1"/>
      <c r="I271" s="1"/>
    </row>
    <row r="272" spans="7:9" hidden="1">
      <c r="G272" s="1"/>
      <c r="H272" s="1"/>
      <c r="I272" s="1"/>
    </row>
    <row r="273" spans="7:9" hidden="1">
      <c r="G273" s="1"/>
      <c r="H273" s="1"/>
      <c r="I273" s="1"/>
    </row>
    <row r="274" spans="7:9" hidden="1">
      <c r="G274" s="1"/>
      <c r="H274" s="1"/>
      <c r="I274" s="1"/>
    </row>
    <row r="275" spans="7:9" hidden="1">
      <c r="G275" s="1"/>
      <c r="H275" s="1"/>
      <c r="I275" s="1"/>
    </row>
    <row r="276" spans="7:9" hidden="1">
      <c r="G276" s="1"/>
      <c r="H276" s="1"/>
      <c r="I276" s="1"/>
    </row>
    <row r="277" spans="7:9" hidden="1">
      <c r="G277" s="1"/>
      <c r="H277" s="1"/>
      <c r="I277" s="1"/>
    </row>
    <row r="278" spans="7:9" hidden="1">
      <c r="G278" s="1"/>
      <c r="H278" s="1"/>
      <c r="I278" s="1"/>
    </row>
    <row r="279" spans="7:9" hidden="1">
      <c r="G279" s="1"/>
      <c r="H279" s="1"/>
      <c r="I279" s="1"/>
    </row>
    <row r="280" spans="7:9" hidden="1">
      <c r="G280" s="1"/>
      <c r="H280" s="1"/>
      <c r="I280" s="1"/>
    </row>
    <row r="281" spans="7:9" hidden="1">
      <c r="G281" s="1"/>
      <c r="H281" s="1"/>
      <c r="I281" s="1"/>
    </row>
    <row r="282" spans="7:9" hidden="1">
      <c r="G282" s="1"/>
      <c r="H282" s="1"/>
      <c r="I282" s="1"/>
    </row>
    <row r="283" spans="7:9" hidden="1">
      <c r="G283" s="1"/>
      <c r="H283" s="1"/>
      <c r="I283" s="1"/>
    </row>
    <row r="284" spans="7:9" hidden="1">
      <c r="G284" s="1"/>
      <c r="H284" s="1"/>
      <c r="I284" s="1"/>
    </row>
    <row r="285" spans="7:9" hidden="1">
      <c r="G285" s="1"/>
      <c r="H285" s="1"/>
      <c r="I285" s="1"/>
    </row>
    <row r="286" spans="7:9" hidden="1">
      <c r="G286" s="1"/>
      <c r="H286" s="1"/>
      <c r="I286" s="1"/>
    </row>
    <row r="287" spans="7:9" hidden="1">
      <c r="G287" s="1"/>
      <c r="H287" s="1"/>
      <c r="I287" s="1"/>
    </row>
    <row r="288" spans="7:9" hidden="1">
      <c r="G288" s="1"/>
      <c r="H288" s="1"/>
      <c r="I288" s="1"/>
    </row>
    <row r="289" spans="7:9" hidden="1">
      <c r="G289" s="1"/>
      <c r="H289" s="1"/>
      <c r="I289" s="1"/>
    </row>
    <row r="290" spans="7:9" hidden="1">
      <c r="G290" s="1"/>
      <c r="H290" s="1"/>
      <c r="I290" s="1"/>
    </row>
    <row r="291" spans="7:9" hidden="1">
      <c r="G291" s="1"/>
      <c r="H291" s="1"/>
      <c r="I291" s="1"/>
    </row>
    <row r="292" spans="7:9" hidden="1">
      <c r="G292" s="1"/>
      <c r="H292" s="1"/>
      <c r="I292" s="1"/>
    </row>
    <row r="293" spans="7:9" hidden="1">
      <c r="G293" s="1"/>
      <c r="H293" s="1"/>
      <c r="I293" s="1"/>
    </row>
    <row r="294" spans="7:9" hidden="1">
      <c r="G294" s="1"/>
      <c r="H294" s="1"/>
      <c r="I294" s="1"/>
    </row>
    <row r="295" spans="7:9" hidden="1">
      <c r="G295" s="1"/>
      <c r="H295" s="1"/>
      <c r="I295" s="1"/>
    </row>
    <row r="296" spans="7:9" hidden="1">
      <c r="G296" s="1"/>
      <c r="H296" s="1"/>
      <c r="I296" s="1"/>
    </row>
    <row r="297" spans="7:9" hidden="1">
      <c r="G297" s="1"/>
      <c r="H297" s="1"/>
      <c r="I297" s="1"/>
    </row>
    <row r="298" spans="7:9" hidden="1">
      <c r="G298" s="1"/>
      <c r="H298" s="1"/>
      <c r="I298" s="1"/>
    </row>
    <row r="299" spans="7:9" hidden="1">
      <c r="G299" s="1"/>
      <c r="H299" s="1"/>
      <c r="I299" s="1"/>
    </row>
    <row r="300" spans="7:9" hidden="1">
      <c r="G300" s="1"/>
      <c r="H300" s="1"/>
      <c r="I300" s="1"/>
    </row>
    <row r="301" spans="7:9" hidden="1">
      <c r="G301" s="1"/>
      <c r="H301" s="1"/>
      <c r="I301" s="1"/>
    </row>
    <row r="302" spans="7:9" hidden="1">
      <c r="G302" s="1"/>
      <c r="H302" s="1"/>
      <c r="I302" s="1"/>
    </row>
    <row r="303" spans="7:9" hidden="1">
      <c r="G303" s="1"/>
      <c r="H303" s="1"/>
      <c r="I303" s="1"/>
    </row>
    <row r="304" spans="7:9" hidden="1">
      <c r="G304" s="1"/>
      <c r="H304" s="1"/>
      <c r="I304" s="1"/>
    </row>
    <row r="305" spans="7:9" hidden="1">
      <c r="G305" s="1"/>
      <c r="H305" s="1"/>
      <c r="I305" s="1"/>
    </row>
    <row r="306" spans="7:9" hidden="1">
      <c r="G306" s="1"/>
      <c r="H306" s="1"/>
      <c r="I306" s="1"/>
    </row>
    <row r="307" spans="7:9" hidden="1">
      <c r="G307" s="1"/>
      <c r="H307" s="1"/>
      <c r="I307" s="1"/>
    </row>
    <row r="308" spans="7:9" hidden="1">
      <c r="G308" s="1"/>
      <c r="H308" s="1"/>
      <c r="I308" s="1"/>
    </row>
    <row r="309" spans="7:9" hidden="1">
      <c r="G309" s="1"/>
      <c r="H309" s="1"/>
      <c r="I309" s="1"/>
    </row>
    <row r="310" spans="7:9" hidden="1">
      <c r="G310" s="1"/>
      <c r="H310" s="1"/>
      <c r="I310" s="1"/>
    </row>
    <row r="311" spans="7:9" hidden="1">
      <c r="G311" s="1"/>
      <c r="H311" s="1"/>
      <c r="I311" s="1"/>
    </row>
    <row r="312" spans="7:9" hidden="1">
      <c r="G312" s="1"/>
      <c r="H312" s="1"/>
      <c r="I312" s="1"/>
    </row>
    <row r="313" spans="7:9" hidden="1">
      <c r="G313" s="1"/>
      <c r="H313" s="1"/>
      <c r="I313" s="1"/>
    </row>
    <row r="314" spans="7:9" hidden="1">
      <c r="G314" s="1"/>
      <c r="H314" s="1"/>
      <c r="I314" s="1"/>
    </row>
    <row r="315" spans="7:9" hidden="1">
      <c r="G315" s="1"/>
      <c r="H315" s="1"/>
      <c r="I315" s="1"/>
    </row>
    <row r="316" spans="7:9" hidden="1">
      <c r="G316" s="1"/>
      <c r="H316" s="1"/>
      <c r="I316" s="1"/>
    </row>
    <row r="317" spans="7:9" hidden="1">
      <c r="G317" s="1"/>
      <c r="H317" s="1"/>
      <c r="I317" s="1"/>
    </row>
    <row r="318" spans="7:9" hidden="1">
      <c r="G318" s="1"/>
      <c r="H318" s="1"/>
      <c r="I318" s="1"/>
    </row>
    <row r="319" spans="7:9" hidden="1">
      <c r="G319" s="1"/>
      <c r="H319" s="1"/>
      <c r="I319" s="1"/>
    </row>
    <row r="320" spans="7:9" hidden="1">
      <c r="G320" s="1"/>
      <c r="H320" s="1"/>
      <c r="I320" s="1"/>
    </row>
    <row r="321" spans="7:9" hidden="1">
      <c r="G321" s="1"/>
      <c r="H321" s="1"/>
      <c r="I321" s="1"/>
    </row>
    <row r="322" spans="7:9" hidden="1">
      <c r="G322" s="1"/>
      <c r="H322" s="1"/>
      <c r="I322" s="1"/>
    </row>
    <row r="323" spans="7:9" hidden="1">
      <c r="G323" s="1"/>
      <c r="H323" s="1"/>
      <c r="I323" s="1"/>
    </row>
    <row r="324" spans="7:9" hidden="1">
      <c r="G324" s="1"/>
      <c r="H324" s="1"/>
      <c r="I324" s="1"/>
    </row>
    <row r="325" spans="7:9" hidden="1">
      <c r="G325" s="1"/>
      <c r="H325" s="1"/>
      <c r="I325" s="1"/>
    </row>
    <row r="326" spans="7:9" hidden="1">
      <c r="G326" s="1"/>
      <c r="H326" s="1"/>
      <c r="I326" s="1"/>
    </row>
    <row r="327" spans="7:9" hidden="1">
      <c r="G327" s="1"/>
      <c r="H327" s="1"/>
      <c r="I327" s="1"/>
    </row>
    <row r="328" spans="7:9" hidden="1">
      <c r="G328" s="1"/>
      <c r="H328" s="1"/>
      <c r="I328" s="1"/>
    </row>
    <row r="329" spans="7:9" hidden="1">
      <c r="G329" s="1"/>
      <c r="H329" s="1"/>
      <c r="I329" s="1"/>
    </row>
    <row r="330" spans="7:9" hidden="1">
      <c r="G330" s="1"/>
      <c r="H330" s="1"/>
      <c r="I330" s="1"/>
    </row>
    <row r="331" spans="7:9" hidden="1">
      <c r="G331" s="1"/>
      <c r="H331" s="1"/>
      <c r="I331" s="1"/>
    </row>
    <row r="332" spans="7:9" hidden="1">
      <c r="G332" s="1"/>
      <c r="H332" s="1"/>
      <c r="I332" s="1"/>
    </row>
    <row r="333" spans="7:9" hidden="1">
      <c r="G333" s="1"/>
      <c r="H333" s="1"/>
      <c r="I333" s="1"/>
    </row>
    <row r="334" spans="7:9" hidden="1">
      <c r="G334" s="1"/>
      <c r="H334" s="1"/>
      <c r="I334" s="1"/>
    </row>
    <row r="335" spans="7:9" hidden="1">
      <c r="G335" s="1"/>
      <c r="H335" s="1"/>
      <c r="I335" s="1"/>
    </row>
    <row r="336" spans="7:9" hidden="1">
      <c r="G336" s="1"/>
      <c r="H336" s="1"/>
      <c r="I336" s="1"/>
    </row>
    <row r="337" spans="7:9" hidden="1">
      <c r="G337" s="1"/>
      <c r="H337" s="1"/>
      <c r="I337" s="1"/>
    </row>
    <row r="338" spans="7:9" hidden="1">
      <c r="G338" s="1"/>
      <c r="H338" s="1"/>
      <c r="I338" s="1"/>
    </row>
    <row r="339" spans="7:9" hidden="1">
      <c r="G339" s="1"/>
      <c r="H339" s="1"/>
      <c r="I339" s="1"/>
    </row>
    <row r="340" spans="7:9" hidden="1">
      <c r="G340" s="1"/>
      <c r="H340" s="1"/>
      <c r="I340" s="1"/>
    </row>
    <row r="341" spans="7:9" hidden="1">
      <c r="G341" s="1"/>
      <c r="H341" s="1"/>
      <c r="I341" s="1"/>
    </row>
    <row r="342" spans="7:9" hidden="1">
      <c r="G342" s="1"/>
      <c r="H342" s="1"/>
      <c r="I342" s="1"/>
    </row>
    <row r="343" spans="7:9" hidden="1">
      <c r="G343" s="1"/>
      <c r="H343" s="1"/>
      <c r="I343" s="1"/>
    </row>
    <row r="344" spans="7:9" hidden="1">
      <c r="G344" s="1"/>
      <c r="H344" s="1"/>
      <c r="I344" s="1"/>
    </row>
    <row r="345" spans="7:9" hidden="1">
      <c r="G345" s="1"/>
      <c r="H345" s="1"/>
      <c r="I345" s="1"/>
    </row>
    <row r="346" spans="7:9" hidden="1">
      <c r="G346" s="1"/>
      <c r="H346" s="1"/>
      <c r="I346" s="1"/>
    </row>
    <row r="347" spans="7:9" hidden="1">
      <c r="G347" s="1"/>
      <c r="H347" s="1"/>
      <c r="I347" s="1"/>
    </row>
    <row r="348" spans="7:9" hidden="1">
      <c r="G348" s="1"/>
      <c r="H348" s="1"/>
      <c r="I348" s="1"/>
    </row>
    <row r="349" spans="7:9" hidden="1">
      <c r="G349" s="1"/>
      <c r="H349" s="1"/>
      <c r="I349" s="1"/>
    </row>
    <row r="350" spans="7:9" hidden="1">
      <c r="G350" s="1"/>
      <c r="H350" s="1"/>
      <c r="I350" s="1"/>
    </row>
    <row r="351" spans="7:9" hidden="1">
      <c r="G351" s="1"/>
      <c r="H351" s="1"/>
      <c r="I351" s="1"/>
    </row>
    <row r="352" spans="7:9" hidden="1">
      <c r="G352" s="1"/>
      <c r="H352" s="1"/>
      <c r="I352" s="1"/>
    </row>
    <row r="353" spans="7:9" hidden="1">
      <c r="G353" s="1"/>
      <c r="H353" s="1"/>
      <c r="I353" s="1"/>
    </row>
    <row r="354" spans="7:9" hidden="1">
      <c r="G354" s="1"/>
      <c r="H354" s="1"/>
      <c r="I354" s="1"/>
    </row>
    <row r="355" spans="7:9" hidden="1">
      <c r="G355" s="1"/>
      <c r="H355" s="1"/>
      <c r="I355" s="1"/>
    </row>
    <row r="356" spans="7:9" hidden="1">
      <c r="G356" s="1"/>
      <c r="H356" s="1"/>
      <c r="I356" s="1"/>
    </row>
    <row r="357" spans="7:9" hidden="1">
      <c r="G357" s="1"/>
      <c r="H357" s="1"/>
      <c r="I357" s="1"/>
    </row>
    <row r="358" spans="7:9" hidden="1">
      <c r="G358" s="1"/>
      <c r="H358" s="1"/>
      <c r="I358" s="1"/>
    </row>
    <row r="359" spans="7:9" hidden="1">
      <c r="G359" s="1"/>
      <c r="H359" s="1"/>
      <c r="I359" s="1"/>
    </row>
    <row r="360" spans="7:9" hidden="1">
      <c r="G360" s="1"/>
      <c r="H360" s="1"/>
      <c r="I360" s="1"/>
    </row>
    <row r="361" spans="7:9" hidden="1">
      <c r="G361" s="1"/>
      <c r="H361" s="1"/>
      <c r="I361" s="1"/>
    </row>
    <row r="362" spans="7:9" hidden="1">
      <c r="G362" s="1"/>
      <c r="H362" s="1"/>
      <c r="I362" s="1"/>
    </row>
    <row r="363" spans="7:9" hidden="1">
      <c r="G363" s="1"/>
      <c r="H363" s="1"/>
      <c r="I363" s="1"/>
    </row>
    <row r="364" spans="7:9" hidden="1">
      <c r="G364" s="1"/>
      <c r="H364" s="1"/>
      <c r="I364" s="1"/>
    </row>
    <row r="365" spans="7:9" hidden="1">
      <c r="G365" s="1"/>
      <c r="H365" s="1"/>
      <c r="I365" s="1"/>
    </row>
    <row r="366" spans="7:9" hidden="1">
      <c r="G366" s="1"/>
      <c r="H366" s="1"/>
      <c r="I366" s="1"/>
    </row>
    <row r="367" spans="7:9" hidden="1">
      <c r="G367" s="1"/>
      <c r="H367" s="1"/>
      <c r="I367" s="1"/>
    </row>
    <row r="368" spans="7:9" hidden="1">
      <c r="G368" s="1"/>
      <c r="H368" s="1"/>
      <c r="I368" s="1"/>
    </row>
    <row r="369" spans="7:9" hidden="1">
      <c r="G369" s="1"/>
      <c r="H369" s="1"/>
      <c r="I369" s="1"/>
    </row>
    <row r="370" spans="7:9" hidden="1">
      <c r="G370" s="1"/>
      <c r="H370" s="1"/>
      <c r="I370" s="1"/>
    </row>
    <row r="371" spans="7:9" hidden="1">
      <c r="G371" s="1"/>
      <c r="H371" s="1"/>
      <c r="I371" s="1"/>
    </row>
    <row r="372" spans="7:9" hidden="1">
      <c r="G372" s="1"/>
      <c r="H372" s="1"/>
      <c r="I372" s="1"/>
    </row>
    <row r="373" spans="7:9" hidden="1">
      <c r="G373" s="1"/>
      <c r="H373" s="1"/>
      <c r="I373" s="1"/>
    </row>
    <row r="374" spans="7:9" hidden="1">
      <c r="G374" s="1"/>
      <c r="H374" s="1"/>
      <c r="I374" s="1"/>
    </row>
    <row r="375" spans="7:9" hidden="1">
      <c r="G375" s="1"/>
      <c r="H375" s="1"/>
      <c r="I375" s="1"/>
    </row>
    <row r="376" spans="7:9" hidden="1">
      <c r="G376" s="1"/>
      <c r="H376" s="1"/>
      <c r="I376" s="1"/>
    </row>
    <row r="377" spans="7:9" hidden="1">
      <c r="G377" s="1"/>
      <c r="H377" s="1"/>
      <c r="I377" s="1"/>
    </row>
    <row r="378" spans="7:9" hidden="1">
      <c r="G378" s="1"/>
      <c r="H378" s="1"/>
      <c r="I378" s="1"/>
    </row>
    <row r="379" spans="7:9" hidden="1">
      <c r="G379" s="1"/>
      <c r="H379" s="1"/>
      <c r="I379" s="1"/>
    </row>
    <row r="380" spans="7:9" hidden="1">
      <c r="G380" s="1"/>
      <c r="H380" s="1"/>
      <c r="I380" s="1"/>
    </row>
    <row r="381" spans="7:9" hidden="1">
      <c r="G381" s="1"/>
      <c r="H381" s="1"/>
      <c r="I381" s="1"/>
    </row>
    <row r="382" spans="7:9" hidden="1">
      <c r="G382" s="1"/>
      <c r="H382" s="1"/>
      <c r="I382" s="1"/>
    </row>
    <row r="383" spans="7:9" hidden="1">
      <c r="G383" s="1"/>
      <c r="H383" s="1"/>
      <c r="I383" s="1"/>
    </row>
    <row r="384" spans="7:9" hidden="1">
      <c r="G384" s="1"/>
      <c r="H384" s="1"/>
      <c r="I384" s="1"/>
    </row>
    <row r="385" spans="7:9" hidden="1">
      <c r="G385" s="1"/>
      <c r="H385" s="1"/>
      <c r="I385" s="1"/>
    </row>
    <row r="386" spans="7:9" hidden="1">
      <c r="G386" s="1"/>
      <c r="H386" s="1"/>
      <c r="I386" s="1"/>
    </row>
    <row r="387" spans="7:9" hidden="1">
      <c r="G387" s="1"/>
      <c r="H387" s="1"/>
      <c r="I387" s="1"/>
    </row>
    <row r="388" spans="7:9" hidden="1">
      <c r="G388" s="1"/>
      <c r="H388" s="1"/>
      <c r="I388" s="1"/>
    </row>
    <row r="389" spans="7:9" hidden="1">
      <c r="G389" s="1"/>
      <c r="H389" s="1"/>
      <c r="I389" s="1"/>
    </row>
    <row r="390" spans="7:9" hidden="1">
      <c r="G390" s="1"/>
      <c r="H390" s="1"/>
      <c r="I390" s="1"/>
    </row>
    <row r="391" spans="7:9" hidden="1">
      <c r="G391" s="1"/>
      <c r="H391" s="1"/>
      <c r="I391" s="1"/>
    </row>
    <row r="392" spans="7:9" hidden="1">
      <c r="G392" s="1"/>
      <c r="H392" s="1"/>
      <c r="I392" s="1"/>
    </row>
    <row r="393" spans="7:9" hidden="1">
      <c r="G393" s="1"/>
      <c r="H393" s="1"/>
      <c r="I393" s="1"/>
    </row>
    <row r="394" spans="7:9" hidden="1">
      <c r="G394" s="1"/>
      <c r="H394" s="1"/>
      <c r="I394" s="1"/>
    </row>
    <row r="395" spans="7:9" hidden="1">
      <c r="G395" s="1"/>
      <c r="H395" s="1"/>
      <c r="I395" s="1"/>
    </row>
    <row r="396" spans="7:9" hidden="1">
      <c r="G396" s="1"/>
      <c r="H396" s="1"/>
      <c r="I396" s="1"/>
    </row>
    <row r="397" spans="7:9" hidden="1">
      <c r="G397" s="1"/>
      <c r="H397" s="1"/>
      <c r="I397" s="1"/>
    </row>
    <row r="398" spans="7:9" hidden="1">
      <c r="G398" s="1"/>
      <c r="H398" s="1"/>
      <c r="I398" s="1"/>
    </row>
    <row r="399" spans="7:9" hidden="1">
      <c r="G399" s="1"/>
      <c r="H399" s="1"/>
      <c r="I399" s="1"/>
    </row>
    <row r="400" spans="7:9" hidden="1">
      <c r="G400" s="1"/>
      <c r="H400" s="1"/>
      <c r="I400" s="1"/>
    </row>
    <row r="401" spans="7:9" hidden="1">
      <c r="G401" s="1"/>
      <c r="H401" s="1"/>
      <c r="I401" s="1"/>
    </row>
    <row r="402" spans="7:9" hidden="1">
      <c r="G402" s="1"/>
      <c r="H402" s="1"/>
      <c r="I402" s="1"/>
    </row>
    <row r="403" spans="7:9" hidden="1">
      <c r="G403" s="1"/>
      <c r="H403" s="1"/>
      <c r="I403" s="1"/>
    </row>
    <row r="404" spans="7:9" hidden="1">
      <c r="G404" s="1"/>
      <c r="H404" s="1"/>
      <c r="I404" s="1"/>
    </row>
    <row r="405" spans="7:9" hidden="1">
      <c r="G405" s="1"/>
      <c r="H405" s="1"/>
      <c r="I405" s="1"/>
    </row>
    <row r="406" spans="7:9" hidden="1">
      <c r="G406" s="1"/>
      <c r="H406" s="1"/>
      <c r="I406" s="1"/>
    </row>
    <row r="407" spans="7:9" hidden="1">
      <c r="G407" s="1"/>
      <c r="H407" s="1"/>
      <c r="I407" s="1"/>
    </row>
    <row r="408" spans="7:9" hidden="1">
      <c r="G408" s="1"/>
      <c r="H408" s="1"/>
      <c r="I408" s="1"/>
    </row>
    <row r="409" spans="7:9" hidden="1">
      <c r="G409" s="1"/>
      <c r="H409" s="1"/>
      <c r="I409" s="1"/>
    </row>
    <row r="410" spans="7:9" hidden="1">
      <c r="G410" s="1"/>
      <c r="H410" s="1"/>
      <c r="I410" s="1"/>
    </row>
    <row r="517"/>
    <row r="518"/>
    <row r="519"/>
    <row r="520"/>
    <row r="521"/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 xml:space="preserve">&amp;C&amp;B&amp; Rozpočet Stavebné úpravy objektov živočíšnej výroby - farma VÝCHODNÁ p.d. VÝCHODNÁ / PS 01.1 Kŕmenie, napájanie dojníc </oddHeader>
    <oddFooter>&amp;RStrana &amp;P z &amp;N    &amp;L&amp;7Spracované systémom Systematic® Kalkulus,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49A9-4303-4741-8686-CF2D965044DD}">
  <dimension ref="A1:AA46"/>
  <sheetViews>
    <sheetView topLeftCell="A4" workbookViewId="0">
      <selection activeCell="B10" sqref="B10:J10"/>
    </sheetView>
  </sheetViews>
  <sheetFormatPr baseColWidth="10" defaultColWidth="0" defaultRowHeight="15" zeroHeight="1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640625" customWidth="1"/>
    <col min="28" max="16384" width="9.1640625" hidden="1"/>
  </cols>
  <sheetData>
    <row r="1" spans="1:23" ht="28" customHeight="1" thickBot="1">
      <c r="A1" s="25"/>
      <c r="B1" s="26"/>
      <c r="C1" s="26"/>
      <c r="D1" s="26"/>
      <c r="E1" s="26"/>
      <c r="F1" s="27" t="s">
        <v>123</v>
      </c>
      <c r="G1" s="26"/>
      <c r="H1" s="26"/>
      <c r="I1" s="26"/>
      <c r="J1" s="26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>
        <v>30.126000000000001</v>
      </c>
    </row>
    <row r="2" spans="1:23" ht="30" customHeight="1" thickTop="1">
      <c r="A2" s="28"/>
      <c r="B2" s="197" t="s">
        <v>118</v>
      </c>
      <c r="C2" s="198"/>
      <c r="D2" s="198"/>
      <c r="E2" s="198"/>
      <c r="F2" s="198"/>
      <c r="G2" s="198"/>
      <c r="H2" s="198"/>
      <c r="I2" s="198"/>
      <c r="J2" s="199"/>
      <c r="K2" s="29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3" ht="18" customHeight="1">
      <c r="A3" s="28"/>
      <c r="B3" s="38" t="s">
        <v>198</v>
      </c>
      <c r="C3" s="35"/>
      <c r="D3" s="31"/>
      <c r="E3" s="31"/>
      <c r="F3" s="31"/>
      <c r="G3" s="31"/>
      <c r="H3" s="31"/>
      <c r="I3" s="42" t="s">
        <v>124</v>
      </c>
      <c r="J3" s="48"/>
      <c r="K3" s="29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3" ht="18" customHeight="1">
      <c r="A4" s="28"/>
      <c r="B4" s="38" t="s">
        <v>213</v>
      </c>
      <c r="C4" s="35"/>
      <c r="D4" s="31"/>
      <c r="E4" s="31"/>
      <c r="F4" s="31"/>
      <c r="G4" s="31"/>
      <c r="H4" s="31"/>
      <c r="I4" s="42" t="s">
        <v>4</v>
      </c>
      <c r="J4" s="48"/>
      <c r="K4" s="29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18" customHeight="1" thickBot="1">
      <c r="A5" s="28"/>
      <c r="B5" s="38" t="s">
        <v>125</v>
      </c>
      <c r="C5" s="35"/>
      <c r="D5" s="31"/>
      <c r="E5" s="31"/>
      <c r="F5" s="31" t="s">
        <v>116</v>
      </c>
      <c r="G5" s="31"/>
      <c r="H5" s="31"/>
      <c r="I5" s="42" t="s">
        <v>126</v>
      </c>
      <c r="J5" s="48" t="s">
        <v>8</v>
      </c>
      <c r="K5" s="29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20" customHeight="1" thickTop="1">
      <c r="A6" s="28"/>
      <c r="B6" s="197" t="s">
        <v>0</v>
      </c>
      <c r="C6" s="198"/>
      <c r="D6" s="198"/>
      <c r="E6" s="198"/>
      <c r="F6" s="198"/>
      <c r="G6" s="198"/>
      <c r="H6" s="198"/>
      <c r="I6" s="198"/>
      <c r="J6" s="199"/>
      <c r="K6" s="29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3" ht="18" customHeight="1">
      <c r="A7" s="28"/>
      <c r="B7" s="52" t="s">
        <v>127</v>
      </c>
      <c r="C7" s="53"/>
      <c r="D7" s="54"/>
      <c r="E7" s="54"/>
      <c r="F7" s="54"/>
      <c r="G7" s="54" t="s">
        <v>128</v>
      </c>
      <c r="H7" s="54"/>
      <c r="I7" s="55"/>
      <c r="J7" s="56"/>
      <c r="K7" s="29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3" ht="25" customHeight="1">
      <c r="A8" s="28"/>
      <c r="B8" s="200" t="s">
        <v>3</v>
      </c>
      <c r="C8" s="201"/>
      <c r="D8" s="201"/>
      <c r="E8" s="201"/>
      <c r="F8" s="201"/>
      <c r="G8" s="201"/>
      <c r="H8" s="201"/>
      <c r="I8" s="201"/>
      <c r="J8" s="202"/>
      <c r="K8" s="2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3" ht="18" customHeight="1">
      <c r="A9" s="28"/>
      <c r="B9" s="38" t="s">
        <v>127</v>
      </c>
      <c r="C9" s="35"/>
      <c r="D9" s="31"/>
      <c r="E9" s="31"/>
      <c r="F9" s="31"/>
      <c r="G9" s="31" t="s">
        <v>128</v>
      </c>
      <c r="H9" s="31"/>
      <c r="I9" s="42"/>
      <c r="J9" s="48"/>
      <c r="K9" s="2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3" ht="20" customHeight="1">
      <c r="A10" s="28"/>
      <c r="B10" s="200" t="s">
        <v>5</v>
      </c>
      <c r="C10" s="201"/>
      <c r="D10" s="201"/>
      <c r="E10" s="201"/>
      <c r="F10" s="201"/>
      <c r="G10" s="201"/>
      <c r="H10" s="201"/>
      <c r="I10" s="201"/>
      <c r="J10" s="202"/>
      <c r="K10" s="29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3" ht="18" customHeight="1" thickBot="1">
      <c r="A11" s="28"/>
      <c r="B11" s="38" t="s">
        <v>127</v>
      </c>
      <c r="C11" s="35"/>
      <c r="D11" s="31"/>
      <c r="E11" s="31"/>
      <c r="F11" s="31"/>
      <c r="G11" s="31" t="s">
        <v>128</v>
      </c>
      <c r="H11" s="31"/>
      <c r="I11" s="42"/>
      <c r="J11" s="48"/>
      <c r="K11" s="29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3" ht="18" customHeight="1" thickTop="1">
      <c r="A12" s="28"/>
      <c r="B12" s="57"/>
      <c r="C12" s="58"/>
      <c r="D12" s="59"/>
      <c r="E12" s="59"/>
      <c r="F12" s="59"/>
      <c r="G12" s="59"/>
      <c r="H12" s="59"/>
      <c r="I12" s="60"/>
      <c r="J12" s="61"/>
      <c r="K12" s="2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3" ht="18" customHeight="1" thickBot="1">
      <c r="A13" s="28"/>
      <c r="B13" s="52"/>
      <c r="C13" s="53"/>
      <c r="D13" s="54"/>
      <c r="E13" s="54"/>
      <c r="F13" s="54"/>
      <c r="G13" s="54"/>
      <c r="H13" s="54"/>
      <c r="I13" s="55"/>
      <c r="J13" s="56"/>
      <c r="K13" s="2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3" ht="18" customHeight="1" thickTop="1">
      <c r="A14" s="28"/>
      <c r="B14" s="62" t="s">
        <v>129</v>
      </c>
      <c r="C14" s="86" t="s">
        <v>130</v>
      </c>
      <c r="D14" s="87" t="s">
        <v>17</v>
      </c>
      <c r="E14" s="88" t="s">
        <v>18</v>
      </c>
      <c r="F14" s="86" t="s">
        <v>131</v>
      </c>
      <c r="G14" s="62" t="s">
        <v>132</v>
      </c>
      <c r="H14" s="58"/>
      <c r="I14" s="60"/>
      <c r="J14" s="61"/>
      <c r="K14" s="2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3" ht="18" customHeight="1">
      <c r="A15" s="28"/>
      <c r="B15" s="94">
        <v>1</v>
      </c>
      <c r="C15" s="95" t="s">
        <v>133</v>
      </c>
      <c r="D15" s="96"/>
      <c r="E15" s="97"/>
      <c r="F15" s="106"/>
      <c r="G15" s="110" t="s">
        <v>134</v>
      </c>
      <c r="H15" s="66" t="s">
        <v>135</v>
      </c>
      <c r="I15" s="44"/>
      <c r="J15" s="49">
        <v>0</v>
      </c>
      <c r="K15" s="29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3" ht="18" customHeight="1">
      <c r="A16" s="28"/>
      <c r="B16" s="89">
        <v>2</v>
      </c>
      <c r="C16" s="90" t="s">
        <v>136</v>
      </c>
      <c r="D16" s="91"/>
      <c r="E16" s="92"/>
      <c r="F16" s="107"/>
      <c r="G16" s="110" t="s">
        <v>137</v>
      </c>
      <c r="H16" s="75"/>
      <c r="I16" s="84"/>
      <c r="J16" s="119"/>
      <c r="K16" s="29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6" ht="18" customHeight="1">
      <c r="A17" s="28"/>
      <c r="B17" s="65">
        <v>3</v>
      </c>
      <c r="C17" s="12" t="s">
        <v>138</v>
      </c>
      <c r="D17" s="72">
        <f>'Rekap 42962'!B12</f>
        <v>0</v>
      </c>
      <c r="E17" s="71">
        <f>'Rekap 42962'!C12</f>
        <v>0</v>
      </c>
      <c r="F17" s="11">
        <f>'Rekap 42962'!D12</f>
        <v>0</v>
      </c>
      <c r="G17" s="110" t="s">
        <v>139</v>
      </c>
      <c r="H17" s="75" t="s">
        <v>140</v>
      </c>
      <c r="I17" s="84"/>
      <c r="J17" s="119">
        <f>'PS 012  Ustajnenie dojní42962'!Z17</f>
        <v>0</v>
      </c>
      <c r="K17" s="29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6" ht="18" customHeight="1">
      <c r="A18" s="28"/>
      <c r="B18" s="63">
        <v>4</v>
      </c>
      <c r="C18" s="68" t="s">
        <v>141</v>
      </c>
      <c r="D18" s="73"/>
      <c r="E18" s="20"/>
      <c r="F18" s="75"/>
      <c r="G18" s="110" t="s">
        <v>142</v>
      </c>
      <c r="H18" s="75" t="s">
        <v>143</v>
      </c>
      <c r="I18" s="84"/>
      <c r="J18" s="119"/>
      <c r="K18" s="29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6" ht="18" customHeight="1">
      <c r="A19" s="28"/>
      <c r="B19" s="63">
        <v>5</v>
      </c>
      <c r="C19" s="68" t="s">
        <v>144</v>
      </c>
      <c r="D19" s="73"/>
      <c r="E19" s="20"/>
      <c r="F19" s="75"/>
      <c r="G19" s="110" t="s">
        <v>145</v>
      </c>
      <c r="H19" s="75"/>
      <c r="I19" s="84"/>
      <c r="J19" s="119"/>
      <c r="K19" s="29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6" ht="18" customHeight="1" thickBot="1">
      <c r="A20" s="28"/>
      <c r="B20" s="63">
        <v>6</v>
      </c>
      <c r="C20" s="69" t="s">
        <v>120</v>
      </c>
      <c r="D20" s="74"/>
      <c r="E20" s="100"/>
      <c r="F20" s="108">
        <f>SUM(F15:F19)</f>
        <v>0</v>
      </c>
      <c r="G20" s="110" t="s">
        <v>146</v>
      </c>
      <c r="H20" s="75" t="s">
        <v>120</v>
      </c>
      <c r="I20" s="123"/>
      <c r="J20" s="99">
        <f>SUM(J15:J19)</f>
        <v>0</v>
      </c>
      <c r="K20" s="2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6" ht="18" customHeight="1" thickTop="1">
      <c r="A21" s="28"/>
      <c r="B21" s="64" t="s">
        <v>147</v>
      </c>
      <c r="C21" s="67" t="s">
        <v>148</v>
      </c>
      <c r="D21" s="70"/>
      <c r="E21" s="34"/>
      <c r="F21" s="98"/>
      <c r="G21" s="111" t="s">
        <v>149</v>
      </c>
      <c r="H21" s="77" t="s">
        <v>148</v>
      </c>
      <c r="I21" s="44"/>
      <c r="J21" s="124"/>
      <c r="K21" s="29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6" ht="18" customHeight="1">
      <c r="A22" s="28"/>
      <c r="B22" s="65">
        <v>11</v>
      </c>
      <c r="C22" s="53" t="s">
        <v>150</v>
      </c>
      <c r="D22" s="44"/>
      <c r="E22" s="84" t="s">
        <v>151</v>
      </c>
      <c r="F22" s="11">
        <f>((F15*U22*0)+(F16*V22*0)+(F17*W22*0))/100</f>
        <v>0</v>
      </c>
      <c r="G22" s="112" t="s">
        <v>152</v>
      </c>
      <c r="H22" s="11" t="s">
        <v>153</v>
      </c>
      <c r="I22" s="84" t="s">
        <v>151</v>
      </c>
      <c r="J22" s="118">
        <f>((F15*X22*0)+(F16*Y22*0)+(F17*Z22*0))/100</f>
        <v>0</v>
      </c>
      <c r="K22" s="29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14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28"/>
      <c r="B23" s="63">
        <v>12</v>
      </c>
      <c r="C23" s="35" t="s">
        <v>154</v>
      </c>
      <c r="D23" s="43"/>
      <c r="E23" s="84" t="s">
        <v>155</v>
      </c>
      <c r="F23" s="75">
        <f>((F15*U23*0)+(F16*V23*0)+(F17*W23*0))/100</f>
        <v>0</v>
      </c>
      <c r="G23" s="110" t="s">
        <v>156</v>
      </c>
      <c r="H23" s="75" t="s">
        <v>157</v>
      </c>
      <c r="I23" s="84" t="s">
        <v>151</v>
      </c>
      <c r="J23" s="119">
        <f>((F15*X23*0)+(F16*Y23*0)+(F17*Z23*0))/100</f>
        <v>0</v>
      </c>
      <c r="K23" s="29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14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28"/>
      <c r="B24" s="63">
        <v>13</v>
      </c>
      <c r="C24" s="35" t="s">
        <v>158</v>
      </c>
      <c r="D24" s="43"/>
      <c r="E24" s="84" t="s">
        <v>151</v>
      </c>
      <c r="F24" s="75">
        <f>((F15*U24*0)+(F16*V24*0)+(F17*W24*0))/100</f>
        <v>0</v>
      </c>
      <c r="G24" s="110" t="s">
        <v>159</v>
      </c>
      <c r="H24" s="75" t="s">
        <v>160</v>
      </c>
      <c r="I24" s="84" t="s">
        <v>155</v>
      </c>
      <c r="J24" s="119">
        <f>((F15*X24*0)+(F16*Y24*0)+(F17*Z24*0))/100</f>
        <v>0</v>
      </c>
      <c r="K24" s="29"/>
      <c r="L24" s="14"/>
      <c r="M24" s="14"/>
      <c r="N24" s="14"/>
      <c r="O24" s="14"/>
      <c r="P24" s="14"/>
      <c r="Q24" s="14"/>
      <c r="R24" s="14"/>
      <c r="S24" s="14"/>
      <c r="T24" s="14"/>
      <c r="U24" s="14">
        <v>1</v>
      </c>
      <c r="V24" s="1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28"/>
      <c r="B25" s="63">
        <v>14</v>
      </c>
      <c r="C25" s="35"/>
      <c r="D25" s="43"/>
      <c r="E25" s="84"/>
      <c r="F25" s="75"/>
      <c r="G25" s="110" t="s">
        <v>161</v>
      </c>
      <c r="H25" s="75"/>
      <c r="I25" s="84"/>
      <c r="J25" s="119"/>
      <c r="K25" s="29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6" ht="18" customHeight="1" thickBot="1">
      <c r="A26" s="28"/>
      <c r="B26" s="63">
        <v>15</v>
      </c>
      <c r="C26" s="35"/>
      <c r="D26" s="43"/>
      <c r="E26" s="43"/>
      <c r="F26" s="109"/>
      <c r="G26" s="110" t="s">
        <v>162</v>
      </c>
      <c r="H26" s="75" t="s">
        <v>120</v>
      </c>
      <c r="I26" s="123"/>
      <c r="J26" s="99">
        <f>SUM(J22:J25)+SUM(F22:F25)</f>
        <v>0</v>
      </c>
      <c r="K26" s="2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6" ht="18" customHeight="1" thickTop="1">
      <c r="A27" s="28"/>
      <c r="B27" s="101"/>
      <c r="C27" s="126" t="s">
        <v>163</v>
      </c>
      <c r="D27" s="132"/>
      <c r="E27" s="129"/>
      <c r="F27" s="76"/>
      <c r="G27" s="113" t="s">
        <v>164</v>
      </c>
      <c r="H27" s="105" t="s">
        <v>165</v>
      </c>
      <c r="I27" s="44"/>
      <c r="J27" s="49"/>
      <c r="K27" s="2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6" ht="18" customHeight="1">
      <c r="A28" s="28"/>
      <c r="B28" s="41"/>
      <c r="C28" s="127"/>
      <c r="D28" s="133"/>
      <c r="E28" s="130"/>
      <c r="F28" s="33"/>
      <c r="G28" s="114" t="s">
        <v>166</v>
      </c>
      <c r="H28" s="107" t="s">
        <v>167</v>
      </c>
      <c r="I28" s="120"/>
      <c r="J28" s="93">
        <f>F20+J20+F26+J26</f>
        <v>0</v>
      </c>
      <c r="K28" s="29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6" ht="18" customHeight="1">
      <c r="A29" s="28"/>
      <c r="B29" s="78"/>
      <c r="C29" s="128"/>
      <c r="D29" s="134"/>
      <c r="E29" s="130"/>
      <c r="F29" s="33"/>
      <c r="G29" s="112" t="s">
        <v>168</v>
      </c>
      <c r="H29" s="11" t="s">
        <v>169</v>
      </c>
      <c r="I29" s="121">
        <f>J28-SUM('PS 012  Ustajnenie dojní42962'!K9:'PS 012  Ustajnenie dojní42962'!K16)</f>
        <v>0</v>
      </c>
      <c r="J29" s="118">
        <f>ROUND(((ROUND(I29,2)*23)*1/100),2)</f>
        <v>0</v>
      </c>
      <c r="K29" s="29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6" ht="18" customHeight="1">
      <c r="A30" s="28"/>
      <c r="B30" s="38"/>
      <c r="C30" s="68"/>
      <c r="D30" s="84"/>
      <c r="E30" s="130"/>
      <c r="F30" s="33"/>
      <c r="G30" s="110" t="s">
        <v>170</v>
      </c>
      <c r="H30" s="75" t="s">
        <v>171</v>
      </c>
      <c r="I30" s="84">
        <f>SUM('PS 012  Ustajnenie dojní42962'!K9:'PS 012  Ustajnenie dojní42962'!K16)</f>
        <v>0</v>
      </c>
      <c r="J30" s="119">
        <f>ROUND(((ROUND(I30,2)*0)/100),2)</f>
        <v>0</v>
      </c>
      <c r="K30" s="29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6" ht="18" customHeight="1">
      <c r="A31" s="28"/>
      <c r="B31" s="39"/>
      <c r="C31" s="135"/>
      <c r="D31" s="85"/>
      <c r="E31" s="130"/>
      <c r="F31" s="33"/>
      <c r="G31" s="114" t="s">
        <v>172</v>
      </c>
      <c r="H31" s="107" t="s">
        <v>173</v>
      </c>
      <c r="I31" s="45"/>
      <c r="J31" s="125">
        <f>SUM(J28:J30)</f>
        <v>0</v>
      </c>
      <c r="K31" s="29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6" ht="18" customHeight="1" thickBot="1">
      <c r="A32" s="28"/>
      <c r="B32" s="52"/>
      <c r="C32" s="12"/>
      <c r="D32" s="122"/>
      <c r="E32" s="131"/>
      <c r="F32" s="115"/>
      <c r="G32" s="112" t="s">
        <v>174</v>
      </c>
      <c r="H32" s="11"/>
      <c r="I32" s="122"/>
      <c r="J32" s="118"/>
      <c r="K32" s="29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8" customHeight="1" thickTop="1">
      <c r="A33" s="28"/>
      <c r="B33" s="101"/>
      <c r="C33" s="102"/>
      <c r="D33" s="32" t="s">
        <v>175</v>
      </c>
      <c r="E33" s="103"/>
      <c r="F33" s="104"/>
      <c r="G33" s="116" t="s">
        <v>176</v>
      </c>
      <c r="H33" s="103" t="s">
        <v>177</v>
      </c>
      <c r="I33" s="76"/>
      <c r="J33" s="117"/>
      <c r="K33" s="29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ht="18" customHeight="1">
      <c r="A34" s="28"/>
      <c r="B34" s="40"/>
      <c r="C34" s="36"/>
      <c r="D34" s="30"/>
      <c r="E34" s="30"/>
      <c r="F34" s="30"/>
      <c r="G34" s="30"/>
      <c r="H34" s="30"/>
      <c r="I34" s="46"/>
      <c r="J34" s="50"/>
      <c r="K34" s="29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ht="18" customHeight="1">
      <c r="A35" s="28"/>
      <c r="B35" s="41"/>
      <c r="C35" s="37"/>
      <c r="D35" s="13"/>
      <c r="E35" s="13"/>
      <c r="F35" s="13"/>
      <c r="G35" s="13"/>
      <c r="H35" s="13"/>
      <c r="I35" s="47"/>
      <c r="J35" s="51"/>
      <c r="K35" s="29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18" customHeight="1">
      <c r="A36" s="28"/>
      <c r="B36" s="41"/>
      <c r="C36" s="37"/>
      <c r="D36" s="13"/>
      <c r="E36" s="13"/>
      <c r="F36" s="13"/>
      <c r="G36" s="13"/>
      <c r="H36" s="13"/>
      <c r="I36" s="47"/>
      <c r="J36" s="51"/>
      <c r="K36" s="2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t="18" customHeight="1">
      <c r="A37" s="28"/>
      <c r="B37" s="41"/>
      <c r="C37" s="37"/>
      <c r="D37" s="13"/>
      <c r="E37" s="13"/>
      <c r="F37" s="13"/>
      <c r="G37" s="13"/>
      <c r="H37" s="13"/>
      <c r="I37" s="47"/>
      <c r="J37" s="51"/>
      <c r="K37" s="29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18" customHeight="1">
      <c r="A38" s="28"/>
      <c r="B38" s="41"/>
      <c r="C38" s="37"/>
      <c r="D38" s="13"/>
      <c r="E38" s="13"/>
      <c r="F38" s="13"/>
      <c r="G38" s="13"/>
      <c r="H38" s="13"/>
      <c r="I38" s="47"/>
      <c r="J38" s="51"/>
      <c r="K38" s="29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ht="18" customHeight="1">
      <c r="A39" s="28"/>
      <c r="B39" s="41"/>
      <c r="C39" s="37"/>
      <c r="D39" s="13"/>
      <c r="E39" s="13"/>
      <c r="F39" s="13"/>
      <c r="G39" s="13"/>
      <c r="H39" s="13"/>
      <c r="I39" s="47"/>
      <c r="J39" s="51"/>
      <c r="K39" s="29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ht="18" customHeight="1" thickBot="1">
      <c r="A40" s="28"/>
      <c r="B40" s="78"/>
      <c r="C40" s="79"/>
      <c r="D40" s="80"/>
      <c r="E40" s="80"/>
      <c r="F40" s="80"/>
      <c r="G40" s="80"/>
      <c r="H40" s="80"/>
      <c r="I40" s="81"/>
      <c r="J40" s="82"/>
      <c r="K40" s="29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ht="16" thickTop="1">
      <c r="A41" s="28"/>
      <c r="B41" s="83"/>
      <c r="C41" s="83"/>
      <c r="D41" s="83"/>
      <c r="E41" s="83"/>
      <c r="F41" s="83"/>
      <c r="G41" s="83"/>
      <c r="H41" s="83"/>
      <c r="I41" s="83"/>
      <c r="J41" s="83"/>
      <c r="K41" s="29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/>
    <row r="43" spans="1:22"/>
    <row r="44" spans="1:22"/>
    <row r="45" spans="1:22"/>
    <row r="46" spans="1:22"/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12</vt:i4>
      </vt:variant>
    </vt:vector>
  </HeadingPairs>
  <TitlesOfParts>
    <vt:vector size="32" baseType="lpstr">
      <vt:lpstr>Krycí list stavby</vt:lpstr>
      <vt:lpstr>Rekapitulácia</vt:lpstr>
      <vt:lpstr>Kryci_list 42959</vt:lpstr>
      <vt:lpstr>Rekap 42959</vt:lpstr>
      <vt:lpstr>SO 01 Stavebné úpravy voľ42959</vt:lpstr>
      <vt:lpstr>Kryci_list 42961</vt:lpstr>
      <vt:lpstr>Rekap 42961</vt:lpstr>
      <vt:lpstr>PS 011 Kŕmenie, napájani42961</vt:lpstr>
      <vt:lpstr>Kryci_list 42962</vt:lpstr>
      <vt:lpstr>Rekap 42962</vt:lpstr>
      <vt:lpstr>PS 012  Ustajnenie dojní42962</vt:lpstr>
      <vt:lpstr>Kryci_list 42963</vt:lpstr>
      <vt:lpstr>Rekap 42963</vt:lpstr>
      <vt:lpstr>SO 02 Stavebné úpravy odc42963</vt:lpstr>
      <vt:lpstr>Kryci_list 42964</vt:lpstr>
      <vt:lpstr>Rekap 42964</vt:lpstr>
      <vt:lpstr>SO 03 Stavebné úpravy odc42964</vt:lpstr>
      <vt:lpstr>Kryci_list 42965</vt:lpstr>
      <vt:lpstr>Rekap 42965</vt:lpstr>
      <vt:lpstr>PS 032   Ustajnenie mlad42965</vt:lpstr>
      <vt:lpstr>'PS 011 Kŕmenie, napájani42961'!Názvy_tlače</vt:lpstr>
      <vt:lpstr>'PS 012  Ustajnenie dojní42962'!Názvy_tlače</vt:lpstr>
      <vt:lpstr>'PS 032   Ustajnenie mlad42965'!Názvy_tlače</vt:lpstr>
      <vt:lpstr>'Rekap 42959'!Názvy_tlače</vt:lpstr>
      <vt:lpstr>'Rekap 42961'!Názvy_tlače</vt:lpstr>
      <vt:lpstr>'Rekap 42962'!Názvy_tlače</vt:lpstr>
      <vt:lpstr>'Rekap 42963'!Názvy_tlače</vt:lpstr>
      <vt:lpstr>'Rekap 42964'!Názvy_tlače</vt:lpstr>
      <vt:lpstr>'Rekap 42965'!Názvy_tlače</vt:lpstr>
      <vt:lpstr>'SO 01 Stavebné úpravy voľ42959'!Názvy_tlače</vt:lpstr>
      <vt:lpstr>'SO 02 Stavebné úpravy odc42963'!Názvy_tlače</vt:lpstr>
      <vt:lpstr>'SO 03 Stavebné úpravy odc42964'!Názvy_tlače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Černáková</dc:creator>
  <cp:lastModifiedBy>Andrea Šimková</cp:lastModifiedBy>
  <cp:lastPrinted>2025-02-25T18:47:17Z</cp:lastPrinted>
  <dcterms:created xsi:type="dcterms:W3CDTF">2025-01-20T14:12:45Z</dcterms:created>
  <dcterms:modified xsi:type="dcterms:W3CDTF">2025-03-02T19:14:08Z</dcterms:modified>
</cp:coreProperties>
</file>