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 filterPrivacy="1" defaultThemeVersion="166925"/>
  <xr:revisionPtr revIDLastSave="388" documentId="13_ncr:1_{6A08561F-5A04-4533-91FD-C8107AD82DF0}" xr6:coauthVersionLast="47" xr6:coauthVersionMax="47" xr10:uidLastSave="{B00D6390-BDAD-4316-AD09-4EDA670E22F3}"/>
  <bookViews>
    <workbookView xWindow="-108" yWindow="-108" windowWidth="41496" windowHeight="16776" xr2:uid="{8A8C7D06-8F33-4AE3-9426-68F2A672E18F}"/>
  </bookViews>
  <sheets>
    <sheet name="Vypocet bodov K1" sheetId="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8" l="1"/>
  <c r="I15" i="8"/>
  <c r="K15" i="8" s="1"/>
  <c r="M15" i="8" s="1"/>
  <c r="N15" i="8" s="1"/>
  <c r="I18" i="8"/>
  <c r="K18" i="8" s="1"/>
  <c r="M18" i="8" s="1"/>
  <c r="N18" i="8" s="1"/>
  <c r="H18" i="8"/>
  <c r="I17" i="8"/>
  <c r="K17" i="8" s="1"/>
  <c r="M17" i="8" s="1"/>
  <c r="N17" i="8" s="1"/>
  <c r="H17" i="8"/>
  <c r="I16" i="8"/>
  <c r="K16" i="8" s="1"/>
  <c r="M16" i="8" s="1"/>
  <c r="N16" i="8" s="1"/>
  <c r="H16" i="8"/>
  <c r="I14" i="8"/>
  <c r="K14" i="8" s="1"/>
  <c r="M14" i="8" s="1"/>
  <c r="N14" i="8" s="1"/>
  <c r="H14" i="8"/>
  <c r="I13" i="8"/>
  <c r="K13" i="8" s="1"/>
  <c r="M13" i="8" s="1"/>
  <c r="N13" i="8" s="1"/>
  <c r="H13" i="8"/>
</calcChain>
</file>

<file path=xl/sharedStrings.xml><?xml version="1.0" encoding="utf-8"?>
<sst xmlns="http://schemas.openxmlformats.org/spreadsheetml/2006/main" count="35" uniqueCount="35">
  <si>
    <t>vložiť ponukovú cenu v danej cenovej kategórii</t>
  </si>
  <si>
    <t>KONTROLA rozsahu čísiel podľa kategórií (cenových rozpätí a riadkov)</t>
  </si>
  <si>
    <t>vzorec automaticky vypočíta  body pre konkrétnu ponuku</t>
  </si>
  <si>
    <t>Kritérium K1</t>
  </si>
  <si>
    <t>horná hranica úrovne 
cena bez DPH</t>
  </si>
  <si>
    <t>dolná hranica úrovne 
cena bez DPH</t>
  </si>
  <si>
    <t>koeficient</t>
  </si>
  <si>
    <t>základné body</t>
  </si>
  <si>
    <t>ponuka v € (bez DPH)</t>
  </si>
  <si>
    <t>KONTROLA rozsahu čísiel podľa kategórii (cenových rozpätí a riadkov)</t>
  </si>
  <si>
    <t>vnútorný vzorec/prenos čísla iba ak je v povolenom rozsahu</t>
  </si>
  <si>
    <t>OCP bez DPH*</t>
  </si>
  <si>
    <t>základ pre výpočet                (viď pozn.***)</t>
  </si>
  <si>
    <t>1 bod za 1000€</t>
  </si>
  <si>
    <t>body za ponuku</t>
  </si>
  <si>
    <t>základné body+body za ponuku</t>
  </si>
  <si>
    <t>úroveň ponukových cien</t>
  </si>
  <si>
    <t>nad 300 000</t>
  </si>
  <si>
    <t>neprijateľná ponuka</t>
  </si>
  <si>
    <t>VYSOKÁ2</t>
  </si>
  <si>
    <t>VYSOKA1</t>
  </si>
  <si>
    <t>NORMAL</t>
  </si>
  <si>
    <t>NÍZKA1</t>
  </si>
  <si>
    <t>NÍZKA2</t>
  </si>
  <si>
    <t>NÍZKA3</t>
  </si>
  <si>
    <t>poznámka *</t>
  </si>
  <si>
    <t>odhadovaná cenová ponuka  235.000,00 € bez DPH  (ďalej len "OCP")</t>
  </si>
  <si>
    <t>poznámka ***</t>
  </si>
  <si>
    <t>VO bude prideľovať body nasledovne:</t>
  </si>
  <si>
    <r>
      <rPr>
        <sz val="11"/>
        <color rgb="FF000000"/>
        <rFont val="Calibri"/>
      </rPr>
      <t xml:space="preserve">V prípade vyššej ponukovej ceny ako je OCP, bude rozdiel medzi ponukou a OCP </t>
    </r>
    <r>
      <rPr>
        <sz val="11"/>
        <color rgb="FFFF0000"/>
        <rFont val="Calibri"/>
      </rPr>
      <t xml:space="preserve">(teda po odpočítaní OCP od ponuky uchádzača) </t>
    </r>
    <r>
      <rPr>
        <sz val="11"/>
        <color rgb="FF000000"/>
        <rFont val="Calibri"/>
      </rPr>
      <t>delený 1000 a potom bude vynásobený koeficientom pre príslušnú kategóriu ponukovej ceny. Takto vypočítané body budú pripočítané k základnej bodovej hodnote, ktorá je 85 bodov.</t>
    </r>
  </si>
  <si>
    <r>
      <rPr>
        <sz val="11"/>
        <color rgb="FF000000"/>
        <rFont val="Calibri"/>
      </rPr>
      <t xml:space="preserve">V prípade ponukovej ceny nižšej ako je OCP, bude rozdiel medzi OCP a ponukou </t>
    </r>
    <r>
      <rPr>
        <sz val="11"/>
        <color rgb="FFFF0000"/>
        <rFont val="Calibri"/>
      </rPr>
      <t>(teda po odpočítaní ponuky uchádzača od OCP)</t>
    </r>
    <r>
      <rPr>
        <sz val="11"/>
        <color rgb="FF000000"/>
        <rFont val="Calibri"/>
      </rPr>
      <t xml:space="preserve"> delený 1000 a potom vynásobený koeficientom pre príslušnú kategóriu ponukovej ceny. Takto vypočítané body budú pripočítané k základnej bodovej hodnote, ktorá je 85 bodov.</t>
    </r>
  </si>
  <si>
    <t>V prípade ponukovej ceny rovnakej ako je OCP (bez DPH), bude ponuke pridelených 85 základných bodov.</t>
  </si>
  <si>
    <r>
      <rPr>
        <b/>
        <sz val="11"/>
        <color rgb="FF000000"/>
        <rFont val="Calibri"/>
      </rPr>
      <t>Maximálny počet bodov,</t>
    </r>
    <r>
      <rPr>
        <sz val="11"/>
        <color rgb="FF000000"/>
        <rFont val="Calibri"/>
      </rPr>
      <t xml:space="preserve"> ktoré môže uchádzač získať za toto kritérium (K1), je </t>
    </r>
    <r>
      <rPr>
        <b/>
        <sz val="11"/>
        <color rgb="FF000000"/>
        <rFont val="Calibri"/>
      </rPr>
      <t>120 bodov</t>
    </r>
  </si>
  <si>
    <t>V prípade ponukovej ceny nad 300 000 € bez DPH nebudú pridelené body a ponuka bude považovaná za neprijateľnú.</t>
  </si>
  <si>
    <t>V prípade predloženia nulovej alebo mínusovej ponuky bude ponuke pridelených - 526 bodov (základné body sa nebudú prideľovať)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</si>
</sst>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* #,##0.00\ _€_-;\-* #,##0.00\ _€_-;_-* &quot;-&quot;??\ _€_-;_-@_-"/>
    <numFmt numFmtId="167" formatCode="0.0000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</font>
    <font>
      <sz val="11"/>
      <color rgb="FFFF0000"/>
      <name val="Calibri"/>
    </font>
    <font>
      <sz val="11"/>
      <color theme="1"/>
      <name val="Calibri"/>
    </font>
    <font>
      <b/>
      <sz val="11"/>
      <color rgb="FF000000"/>
      <name val="Calibri"/>
    </font>
  </fonts>
  <fills count="1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E6280"/>
        <bgColor indexed="64"/>
      </patternFill>
    </fill>
    <fill>
      <patternFill patternType="solid">
        <fgColor rgb="FFFE2A5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6" xfId="2" applyFont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164" fontId="0" fillId="3" borderId="5" xfId="1" applyFont="1" applyFill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6" fontId="0" fillId="0" borderId="5" xfId="0" applyNumberFormat="1" applyBorder="1" applyAlignment="1">
      <alignment vertical="center"/>
    </xf>
    <xf numFmtId="167" fontId="0" fillId="0" borderId="5" xfId="0" applyNumberFormat="1" applyBorder="1" applyAlignment="1">
      <alignment vertical="center"/>
    </xf>
    <xf numFmtId="167" fontId="2" fillId="4" borderId="6" xfId="0" applyNumberFormat="1" applyFont="1" applyFill="1" applyBorder="1" applyAlignment="1">
      <alignment vertical="center"/>
    </xf>
    <xf numFmtId="0" fontId="0" fillId="6" borderId="4" xfId="0" applyFill="1" applyBorder="1" applyAlignment="1">
      <alignment horizontal="center" vertical="center"/>
    </xf>
    <xf numFmtId="164" fontId="0" fillId="6" borderId="5" xfId="1" applyFont="1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164" fontId="0" fillId="2" borderId="5" xfId="1" applyFont="1" applyFill="1" applyBorder="1" applyAlignment="1">
      <alignment vertical="center"/>
    </xf>
    <xf numFmtId="0" fontId="0" fillId="10" borderId="4" xfId="0" applyFill="1" applyBorder="1" applyAlignment="1">
      <alignment horizontal="center" vertical="center"/>
    </xf>
    <xf numFmtId="164" fontId="0" fillId="10" borderId="5" xfId="1" applyFont="1" applyFill="1" applyBorder="1" applyAlignment="1">
      <alignment vertical="center"/>
    </xf>
    <xf numFmtId="0" fontId="0" fillId="11" borderId="4" xfId="0" applyFill="1" applyBorder="1" applyAlignment="1">
      <alignment horizontal="center" vertical="center"/>
    </xf>
    <xf numFmtId="164" fontId="0" fillId="11" borderId="5" xfId="1" applyFont="1" applyFill="1" applyBorder="1" applyAlignment="1">
      <alignment vertical="center"/>
    </xf>
    <xf numFmtId="0" fontId="0" fillId="5" borderId="7" xfId="0" applyFill="1" applyBorder="1" applyAlignment="1">
      <alignment horizontal="center" vertical="center"/>
    </xf>
    <xf numFmtId="164" fontId="0" fillId="5" borderId="8" xfId="1" applyFont="1" applyFill="1" applyBorder="1" applyAlignment="1">
      <alignment vertical="center"/>
    </xf>
    <xf numFmtId="166" fontId="0" fillId="0" borderId="8" xfId="0" applyNumberFormat="1" applyBorder="1" applyAlignment="1">
      <alignment vertical="center"/>
    </xf>
    <xf numFmtId="167" fontId="0" fillId="0" borderId="8" xfId="0" applyNumberFormat="1" applyBorder="1" applyAlignment="1">
      <alignment vertical="center"/>
    </xf>
    <xf numFmtId="167" fontId="2" fillId="4" borderId="9" xfId="0" applyNumberFormat="1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14" borderId="12" xfId="0" applyFont="1" applyFill="1" applyBorder="1" applyAlignment="1">
      <alignment horizontal="center" vertical="center" wrapText="1"/>
    </xf>
    <xf numFmtId="165" fontId="2" fillId="0" borderId="5" xfId="2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165" fontId="2" fillId="0" borderId="8" xfId="2" applyFont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0" fillId="15" borderId="0" xfId="0" applyFill="1"/>
    <xf numFmtId="0" fontId="0" fillId="15" borderId="0" xfId="0" applyFill="1" applyAlignment="1">
      <alignment horizontal="center" vertical="center"/>
    </xf>
    <xf numFmtId="0" fontId="0" fillId="16" borderId="0" xfId="0" applyFill="1"/>
    <xf numFmtId="0" fontId="0" fillId="16" borderId="0" xfId="0" applyFill="1" applyAlignment="1">
      <alignment horizontal="center" vertical="center"/>
    </xf>
    <xf numFmtId="164" fontId="1" fillId="3" borderId="5" xfId="1" applyFont="1" applyFill="1" applyBorder="1" applyAlignment="1" applyProtection="1">
      <alignment vertical="center"/>
      <protection locked="0"/>
    </xf>
    <xf numFmtId="164" fontId="1" fillId="9" borderId="5" xfId="1" applyFont="1" applyFill="1" applyBorder="1" applyAlignment="1" applyProtection="1">
      <alignment vertical="center"/>
      <protection locked="0"/>
    </xf>
    <xf numFmtId="164" fontId="1" fillId="12" borderId="5" xfId="1" applyFont="1" applyFill="1" applyBorder="1" applyAlignment="1" applyProtection="1">
      <alignment vertical="center"/>
      <protection locked="0"/>
    </xf>
    <xf numFmtId="164" fontId="1" fillId="10" borderId="5" xfId="1" applyFont="1" applyFill="1" applyBorder="1" applyAlignment="1" applyProtection="1">
      <alignment vertical="center"/>
      <protection locked="0"/>
    </xf>
    <xf numFmtId="164" fontId="1" fillId="11" borderId="5" xfId="1" applyFont="1" applyFill="1" applyBorder="1" applyAlignment="1" applyProtection="1">
      <alignment vertical="center"/>
      <protection locked="0"/>
    </xf>
    <xf numFmtId="164" fontId="1" fillId="5" borderId="8" xfId="1" applyFont="1" applyFill="1" applyBorder="1" applyAlignment="1" applyProtection="1">
      <alignment horizontal="center" vertical="center"/>
      <protection locked="0"/>
    </xf>
    <xf numFmtId="167" fontId="0" fillId="0" borderId="0" xfId="0" applyNumberForma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11" borderId="10" xfId="0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3">
    <cellStyle name="Čiarka" xfId="2" builtinId="3"/>
    <cellStyle name="Mena" xfId="1" builtinId="4"/>
    <cellStyle name="Normálna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E2A52"/>
      <color rgb="FFFE6280"/>
      <color rgb="FFC11717"/>
      <color rgb="FFFF9933"/>
      <color rgb="FFCF0128"/>
      <color rgb="FFC80871"/>
      <color rgb="FF6A54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338803</xdr:colOff>
      <xdr:row>7</xdr:row>
      <xdr:rowOff>89981</xdr:rowOff>
    </xdr:from>
    <xdr:to>
      <xdr:col>6</xdr:col>
      <xdr:colOff>672178</xdr:colOff>
      <xdr:row>9</xdr:row>
      <xdr:rowOff>159587</xdr:rowOff>
    </xdr:to>
    <xdr:sp macro="" textlink="">
      <xdr:nvSpPr>
        <xdr:cNvPr id="3" name="Šípka: nadol 2">
          <a:extLst>
            <a:ext uri="{FF2B5EF4-FFF2-40B4-BE49-F238E27FC236}">
              <a16:creationId xmlns:a16="http://schemas.microsoft.com/office/drawing/2014/main" id="{DC1F1383-6701-4C47-9DEB-3B5CAFD2C075}"/>
            </a:ext>
          </a:extLst>
        </xdr:cNvPr>
        <xdr:cNvSpPr/>
      </xdr:nvSpPr>
      <xdr:spPr>
        <a:xfrm>
          <a:off x="5444203" y="2490281"/>
          <a:ext cx="333375" cy="437906"/>
        </a:xfrm>
        <a:prstGeom prst="downArrow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13</xdr:col>
      <xdr:colOff>397362</xdr:colOff>
      <xdr:row>7</xdr:row>
      <xdr:rowOff>99101</xdr:rowOff>
    </xdr:from>
    <xdr:to>
      <xdr:col>13</xdr:col>
      <xdr:colOff>730737</xdr:colOff>
      <xdr:row>9</xdr:row>
      <xdr:rowOff>168707</xdr:rowOff>
    </xdr:to>
    <xdr:sp macro="" textlink="">
      <xdr:nvSpPr>
        <xdr:cNvPr id="4" name="Šípka: nadol 3">
          <a:extLst>
            <a:ext uri="{FF2B5EF4-FFF2-40B4-BE49-F238E27FC236}">
              <a16:creationId xmlns:a16="http://schemas.microsoft.com/office/drawing/2014/main" id="{BE81C234-9C4B-449B-911D-3A0DCA340F40}"/>
            </a:ext>
          </a:extLst>
        </xdr:cNvPr>
        <xdr:cNvSpPr/>
      </xdr:nvSpPr>
      <xdr:spPr>
        <a:xfrm>
          <a:off x="12544912" y="2499401"/>
          <a:ext cx="333375" cy="437906"/>
        </a:xfrm>
        <a:prstGeom prst="downArrow">
          <a:avLst/>
        </a:prstGeom>
        <a:solidFill>
          <a:srgbClr val="FFC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</xdr:col>
      <xdr:colOff>16564</xdr:colOff>
      <xdr:row>6</xdr:row>
      <xdr:rowOff>12425</xdr:rowOff>
    </xdr:from>
    <xdr:to>
      <xdr:col>5</xdr:col>
      <xdr:colOff>120096</xdr:colOff>
      <xdr:row>8</xdr:row>
      <xdr:rowOff>161512</xdr:rowOff>
    </xdr:to>
    <xdr:sp macro="" textlink="">
      <xdr:nvSpPr>
        <xdr:cNvPr id="5" name="BlokTextu 4">
          <a:extLst>
            <a:ext uri="{FF2B5EF4-FFF2-40B4-BE49-F238E27FC236}">
              <a16:creationId xmlns:a16="http://schemas.microsoft.com/office/drawing/2014/main" id="{ED611AB3-CD72-4B14-B4D4-09327568FA07}"/>
            </a:ext>
          </a:extLst>
        </xdr:cNvPr>
        <xdr:cNvSpPr txBox="1"/>
      </xdr:nvSpPr>
      <xdr:spPr>
        <a:xfrm>
          <a:off x="1743764" y="1485625"/>
          <a:ext cx="2764182" cy="126033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/>
            <a:t>Ponuka uchádzača sa vloží do správneho riadku v </a:t>
          </a:r>
          <a:r>
            <a:rPr lang="sk-SK" sz="1100" baseline="0"/>
            <a:t>stĺpci G. Riadok sa vyberie podľa cenového rozsahu. </a:t>
          </a:r>
        </a:p>
        <a:p>
          <a:r>
            <a:rPr lang="sk-SK" sz="1100" baseline="0"/>
            <a:t>Príklad: ponuka, ktorá je v hodnote 199 999€ bez  DPH, sa vloží do kategórie NÍZKA 1  (svetlo modrý riadok).</a:t>
          </a:r>
          <a:endParaRPr lang="sk-SK" sz="1100"/>
        </a:p>
      </xdr:txBody>
    </xdr:sp>
    <xdr:clientData/>
  </xdr:twoCellAnchor>
  <xdr:twoCellAnchor>
    <xdr:from>
      <xdr:col>4</xdr:col>
      <xdr:colOff>705435</xdr:colOff>
      <xdr:row>8</xdr:row>
      <xdr:rowOff>102299</xdr:rowOff>
    </xdr:from>
    <xdr:to>
      <xdr:col>6</xdr:col>
      <xdr:colOff>354849</xdr:colOff>
      <xdr:row>15</xdr:row>
      <xdr:rowOff>94830</xdr:rowOff>
    </xdr:to>
    <xdr:cxnSp macro="">
      <xdr:nvCxnSpPr>
        <xdr:cNvPr id="6" name="Rovná spojovacia šípka 5">
          <a:extLst>
            <a:ext uri="{FF2B5EF4-FFF2-40B4-BE49-F238E27FC236}">
              <a16:creationId xmlns:a16="http://schemas.microsoft.com/office/drawing/2014/main" id="{2D069FFC-8BCC-4758-AE1F-E3538C99267F}"/>
            </a:ext>
          </a:extLst>
        </xdr:cNvPr>
        <xdr:cNvCxnSpPr/>
      </xdr:nvCxnSpPr>
      <xdr:spPr>
        <a:xfrm>
          <a:off x="4423995" y="2312099"/>
          <a:ext cx="1104834" cy="2324251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520237</xdr:colOff>
      <xdr:row>7</xdr:row>
      <xdr:rowOff>53918</xdr:rowOff>
    </xdr:from>
    <xdr:to>
      <xdr:col>7</xdr:col>
      <xdr:colOff>853612</xdr:colOff>
      <xdr:row>9</xdr:row>
      <xdr:rowOff>123524</xdr:rowOff>
    </xdr:to>
    <xdr:sp macro="" textlink="">
      <xdr:nvSpPr>
        <xdr:cNvPr id="8" name="Šípka: nadol 7">
          <a:extLst>
            <a:ext uri="{FF2B5EF4-FFF2-40B4-BE49-F238E27FC236}">
              <a16:creationId xmlns:a16="http://schemas.microsoft.com/office/drawing/2014/main" id="{6A35B258-15B6-4973-B26D-A034E68165E3}"/>
            </a:ext>
          </a:extLst>
        </xdr:cNvPr>
        <xdr:cNvSpPr/>
      </xdr:nvSpPr>
      <xdr:spPr>
        <a:xfrm>
          <a:off x="6749587" y="2454218"/>
          <a:ext cx="333375" cy="437906"/>
        </a:xfrm>
        <a:prstGeom prst="downArrow">
          <a:avLst/>
        </a:prstGeom>
        <a:solidFill>
          <a:srgbClr val="FE2A5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67369-4AD7-4ACA-8AAD-154D8934A4A1}">
  <dimension ref="B2:R28"/>
  <sheetViews>
    <sheetView tabSelected="1" topLeftCell="A12" zoomScaleNormal="100" workbookViewId="0">
      <selection activeCell="G19" sqref="G19"/>
    </sheetView>
  </sheetViews>
  <sheetFormatPr defaultRowHeight="14.45"/>
  <cols>
    <col min="2" max="2" width="16" customWidth="1"/>
    <col min="3" max="3" width="16.140625" customWidth="1"/>
    <col min="4" max="4" width="13.28515625" customWidth="1"/>
    <col min="5" max="5" width="11" customWidth="1"/>
    <col min="6" max="6" width="10.28515625" style="1" customWidth="1"/>
    <col min="7" max="7" width="16.140625" customWidth="1"/>
    <col min="8" max="8" width="18.7109375" customWidth="1"/>
    <col min="9" max="9" width="18" customWidth="1"/>
    <col min="10" max="10" width="14.28515625" hidden="1" customWidth="1"/>
    <col min="11" max="11" width="13.7109375" hidden="1" customWidth="1"/>
    <col min="12" max="12" width="9" customWidth="1"/>
    <col min="13" max="13" width="11.140625" customWidth="1"/>
    <col min="14" max="14" width="15.7109375" customWidth="1"/>
  </cols>
  <sheetData>
    <row r="2" spans="2:18">
      <c r="F2"/>
    </row>
    <row r="3" spans="2:18">
      <c r="F3"/>
    </row>
    <row r="4" spans="2:18">
      <c r="F4"/>
    </row>
    <row r="6" spans="2:18" ht="15" thickBot="1"/>
    <row r="7" spans="2:18" ht="72.599999999999994" thickBot="1">
      <c r="F7"/>
      <c r="G7" s="10" t="s">
        <v>0</v>
      </c>
      <c r="H7" s="40" t="s">
        <v>1</v>
      </c>
      <c r="N7" s="11" t="s">
        <v>2</v>
      </c>
    </row>
    <row r="10" spans="2:18" ht="15" thickBot="1"/>
    <row r="11" spans="2:18" ht="58.15" thickTop="1">
      <c r="B11" s="16" t="s">
        <v>3</v>
      </c>
      <c r="C11" s="42" t="s">
        <v>4</v>
      </c>
      <c r="D11" s="42" t="s">
        <v>5</v>
      </c>
      <c r="E11" s="42" t="s">
        <v>6</v>
      </c>
      <c r="F11" s="42" t="s">
        <v>7</v>
      </c>
      <c r="G11" s="42" t="s">
        <v>8</v>
      </c>
      <c r="H11" s="42" t="s">
        <v>9</v>
      </c>
      <c r="I11" s="42" t="s">
        <v>10</v>
      </c>
      <c r="J11" s="42" t="s">
        <v>11</v>
      </c>
      <c r="K11" s="42" t="s">
        <v>12</v>
      </c>
      <c r="L11" s="42" t="s">
        <v>13</v>
      </c>
      <c r="M11" s="42" t="s">
        <v>14</v>
      </c>
      <c r="N11" s="44" t="s">
        <v>15</v>
      </c>
    </row>
    <row r="12" spans="2:18" ht="28.9">
      <c r="B12" s="2" t="s">
        <v>16</v>
      </c>
      <c r="C12" s="18" t="s">
        <v>17</v>
      </c>
      <c r="D12" s="58" t="s">
        <v>18</v>
      </c>
      <c r="E12" s="59"/>
      <c r="F12" s="3"/>
      <c r="G12" s="3"/>
      <c r="H12" s="3"/>
      <c r="I12" s="3"/>
      <c r="J12" s="3"/>
      <c r="K12" s="3"/>
      <c r="L12" s="3"/>
      <c r="M12" s="4"/>
      <c r="N12" s="17"/>
    </row>
    <row r="13" spans="2:18" ht="23.65" customHeight="1">
      <c r="B13" s="19" t="s">
        <v>19</v>
      </c>
      <c r="C13" s="20">
        <v>300000</v>
      </c>
      <c r="D13" s="20">
        <v>255000</v>
      </c>
      <c r="E13" s="6">
        <v>-7</v>
      </c>
      <c r="F13" s="14">
        <v>85</v>
      </c>
      <c r="G13" s="49">
        <v>255000</v>
      </c>
      <c r="H13" s="38" t="str">
        <f>IF($G$13&gt;$C$13,"neprijateľná ponuka",IF($G$13&lt;$D$13,"číslo mimo povolený rozsah kategórie","číslo OK"))</f>
        <v>číslo OK</v>
      </c>
      <c r="I13" s="41">
        <f>IF($G$13&gt;$C$13,"číslo mimo povolený rozsah",IF($G$13&lt;$D$13,"číslo mimo povolený rozsah",G13))</f>
        <v>255000</v>
      </c>
      <c r="J13" s="21">
        <v>235000</v>
      </c>
      <c r="K13" s="22">
        <f>I13-J13</f>
        <v>20000</v>
      </c>
      <c r="L13" s="5">
        <v>1000</v>
      </c>
      <c r="M13" s="23">
        <f>ROUND((K13*E13)/L13,4)</f>
        <v>-140</v>
      </c>
      <c r="N13" s="24">
        <f t="shared" ref="N13:N18" si="0">F13+M13</f>
        <v>-55</v>
      </c>
      <c r="P13" s="55"/>
      <c r="R13" s="55"/>
    </row>
    <row r="14" spans="2:18" ht="19.149999999999999" customHeight="1">
      <c r="B14" s="25" t="s">
        <v>20</v>
      </c>
      <c r="C14" s="26">
        <v>254999.99</v>
      </c>
      <c r="D14" s="26">
        <v>235000</v>
      </c>
      <c r="E14" s="7">
        <v>-5</v>
      </c>
      <c r="F14" s="14">
        <v>85</v>
      </c>
      <c r="G14" s="50">
        <v>235500</v>
      </c>
      <c r="H14" s="38" t="str">
        <f>IF($G$14&gt;$C$14,"POZOR číslo mimo povolený rozsah",IF($G$14&lt;$D$14,"POZOR číslo mimo povolený rozsah","číslo OK"))</f>
        <v>číslo OK</v>
      </c>
      <c r="I14" s="41">
        <f>IF($G$14&gt;$C$14,"POZOR číslo mimo povolený rozsah",IF($G$14&lt;$D$14,"POZOR číslo mimo povolený rozsah",G14))</f>
        <v>235500</v>
      </c>
      <c r="J14" s="21">
        <v>235000</v>
      </c>
      <c r="K14" s="22">
        <f>I14-J14</f>
        <v>500</v>
      </c>
      <c r="L14" s="5">
        <v>1000</v>
      </c>
      <c r="M14" s="23">
        <f>ROUND((K14*E14)/L14,4)</f>
        <v>-2.5</v>
      </c>
      <c r="N14" s="24">
        <f t="shared" si="0"/>
        <v>82.5</v>
      </c>
      <c r="P14" s="55"/>
      <c r="R14" s="55"/>
    </row>
    <row r="15" spans="2:18" ht="25.5" customHeight="1">
      <c r="B15" s="27" t="s">
        <v>21</v>
      </c>
      <c r="C15" s="28">
        <v>234999.99</v>
      </c>
      <c r="D15" s="28">
        <v>200000</v>
      </c>
      <c r="E15" s="8">
        <v>1</v>
      </c>
      <c r="F15" s="14">
        <v>85</v>
      </c>
      <c r="G15" s="51">
        <v>200000</v>
      </c>
      <c r="H15" s="38" t="str">
        <f>IF($G$15&gt;$C$15,"číslo mimo povolený rozsah",IF($G$15&lt;$D$15,"číslo mimo povolený rozsah","číslo OK"))</f>
        <v>číslo OK</v>
      </c>
      <c r="I15" s="41">
        <f>IF($G$15&gt;$C$15,"číslo mimo povolený rozsah",IF($G$15&lt;$D$15,"číslo mimo povolený rozsah",G15))</f>
        <v>200000</v>
      </c>
      <c r="J15" s="21">
        <v>235000</v>
      </c>
      <c r="K15" s="22">
        <f>J15-I15</f>
        <v>35000</v>
      </c>
      <c r="L15" s="5">
        <v>1000</v>
      </c>
      <c r="M15" s="23">
        <f t="shared" ref="M15:M18" si="1">ROUND((K15*E15)/L15,4)</f>
        <v>35</v>
      </c>
      <c r="N15" s="24">
        <f t="shared" si="0"/>
        <v>120</v>
      </c>
      <c r="P15" s="55"/>
    </row>
    <row r="16" spans="2:18" ht="19.149999999999999" customHeight="1">
      <c r="B16" s="29" t="s">
        <v>22</v>
      </c>
      <c r="C16" s="30">
        <v>199999.99</v>
      </c>
      <c r="D16" s="30">
        <v>150000</v>
      </c>
      <c r="E16" s="12">
        <v>-0.9</v>
      </c>
      <c r="F16" s="14">
        <v>85</v>
      </c>
      <c r="G16" s="52">
        <v>199000</v>
      </c>
      <c r="H16" s="38" t="str">
        <f>IF($G$16&gt;$C$16,"číslo mimo povolený rozsah",IF($G$16&lt;$D$16,"číslo mimo povolený rozsah","číslo OK"))</f>
        <v>číslo OK</v>
      </c>
      <c r="I16" s="41">
        <f>IF($G$16&gt;$C$16,"číslo mimo povolený rozsah",IF($G$16&lt;$D$16,"číslo mimo povolený rozsah",G16))</f>
        <v>199000</v>
      </c>
      <c r="J16" s="21">
        <v>235000</v>
      </c>
      <c r="K16" s="22">
        <f>J16-I16</f>
        <v>36000</v>
      </c>
      <c r="L16" s="5">
        <v>1000</v>
      </c>
      <c r="M16" s="23">
        <f t="shared" si="1"/>
        <v>-32.4</v>
      </c>
      <c r="N16" s="24">
        <f t="shared" si="0"/>
        <v>52.6</v>
      </c>
      <c r="P16" s="55"/>
    </row>
    <row r="17" spans="2:16" ht="30.4" customHeight="1">
      <c r="B17" s="31" t="s">
        <v>23</v>
      </c>
      <c r="C17" s="32">
        <v>149999.99</v>
      </c>
      <c r="D17" s="32">
        <v>50000</v>
      </c>
      <c r="E17" s="13">
        <v>-2</v>
      </c>
      <c r="F17" s="14">
        <v>85</v>
      </c>
      <c r="G17" s="53">
        <v>50000</v>
      </c>
      <c r="H17" s="38" t="str">
        <f>IF($G$17&gt;$C$17,"číslo mimo povolený rozsah",IF($G$17&lt;$D$17,"číslo mimo povolený rozsah","číslo OK"))</f>
        <v>číslo OK</v>
      </c>
      <c r="I17" s="41">
        <f>IF($G$17&gt;$C$17,"číslo mimo povolený rozsah",IF($G$17&lt;$D$17,"číslo mimo povolený rozsah",G17))</f>
        <v>50000</v>
      </c>
      <c r="J17" s="21">
        <v>235000</v>
      </c>
      <c r="K17" s="22">
        <f>J17-I17</f>
        <v>185000</v>
      </c>
      <c r="L17" s="5">
        <v>1000</v>
      </c>
      <c r="M17" s="23">
        <f t="shared" si="1"/>
        <v>-370</v>
      </c>
      <c r="N17" s="24">
        <f t="shared" si="0"/>
        <v>-285</v>
      </c>
      <c r="P17" s="55"/>
    </row>
    <row r="18" spans="2:16" ht="25.9" customHeight="1" thickBot="1">
      <c r="B18" s="33" t="s">
        <v>24</v>
      </c>
      <c r="C18" s="34">
        <v>49999.99</v>
      </c>
      <c r="D18" s="34">
        <v>0.01</v>
      </c>
      <c r="E18" s="9">
        <v>-2.6</v>
      </c>
      <c r="F18" s="15">
        <v>85</v>
      </c>
      <c r="G18" s="54">
        <v>0.01</v>
      </c>
      <c r="H18" s="39" t="str">
        <f>IF($G$18&gt;$C$18,"číslo mimo povolený rozsah",IF($G$18&lt;$D$18,"číslo mimo povolený rozsah","číslo OK"))</f>
        <v>číslo OK</v>
      </c>
      <c r="I18" s="43">
        <f>IF($G$18&gt;$C$18,"číslo mimo povolený rozsah",IF($G$18&lt;$D$18,"číslo mimo povolený rozsah",G18))</f>
        <v>0.01</v>
      </c>
      <c r="J18" s="21">
        <v>235000</v>
      </c>
      <c r="K18" s="35">
        <f>J18-I18</f>
        <v>234999.99</v>
      </c>
      <c r="L18" s="5">
        <v>1000</v>
      </c>
      <c r="M18" s="36">
        <f t="shared" si="1"/>
        <v>-611</v>
      </c>
      <c r="N18" s="37">
        <f t="shared" si="0"/>
        <v>-526</v>
      </c>
      <c r="P18" s="55"/>
    </row>
    <row r="19" spans="2:16" ht="15" thickTop="1"/>
    <row r="20" spans="2:16">
      <c r="B20" t="s">
        <v>25</v>
      </c>
      <c r="C20" t="s">
        <v>26</v>
      </c>
    </row>
    <row r="21" spans="2:16">
      <c r="B21" t="s">
        <v>27</v>
      </c>
      <c r="C21" t="s">
        <v>28</v>
      </c>
    </row>
    <row r="22" spans="2:16" ht="31.5" customHeight="1">
      <c r="C22" s="60" t="s">
        <v>29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</row>
    <row r="23" spans="2:16" ht="28.9" customHeight="1">
      <c r="C23" s="62" t="s">
        <v>30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</row>
    <row r="24" spans="2:16" ht="28.9" customHeight="1">
      <c r="C24" s="57" t="s">
        <v>31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</row>
    <row r="25" spans="2:16" ht="15">
      <c r="C25" s="56" t="s">
        <v>32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</row>
    <row r="26" spans="2:16">
      <c r="C26" s="45" t="s">
        <v>33</v>
      </c>
      <c r="D26" s="45"/>
      <c r="E26" s="45"/>
      <c r="F26" s="46"/>
      <c r="G26" s="45"/>
      <c r="H26" s="45"/>
      <c r="I26" s="45"/>
    </row>
    <row r="27" spans="2:16">
      <c r="C27" s="47" t="s">
        <v>34</v>
      </c>
      <c r="D27" s="47"/>
      <c r="E27" s="47"/>
      <c r="F27" s="48"/>
      <c r="G27" s="47"/>
      <c r="H27" s="47"/>
      <c r="I27" s="47"/>
      <c r="J27" s="47"/>
    </row>
    <row r="28" spans="2:16">
      <c r="F28"/>
    </row>
  </sheetData>
  <mergeCells count="5">
    <mergeCell ref="C25:N25"/>
    <mergeCell ref="D12:E12"/>
    <mergeCell ref="C22:N22"/>
    <mergeCell ref="C23:N23"/>
    <mergeCell ref="C24:N24"/>
  </mergeCells>
  <conditionalFormatting sqref="G13">
    <cfRule type="cellIs" dxfId="13" priority="13" operator="lessThan">
      <formula>255000</formula>
    </cfRule>
    <cfRule type="cellIs" dxfId="12" priority="14" operator="greaterThan">
      <formula>300000</formula>
    </cfRule>
  </conditionalFormatting>
  <conditionalFormatting sqref="G14">
    <cfRule type="cellIs" dxfId="11" priority="11" operator="greaterThan">
      <formula>254999.99</formula>
    </cfRule>
    <cfRule type="cellIs" dxfId="10" priority="12" operator="lessThan">
      <formula>235000</formula>
    </cfRule>
  </conditionalFormatting>
  <conditionalFormatting sqref="G15">
    <cfRule type="cellIs" dxfId="9" priority="9" operator="lessThan">
      <formula>200000</formula>
    </cfRule>
    <cfRule type="cellIs" dxfId="8" priority="10" operator="greaterThan">
      <formula>244999.99</formula>
    </cfRule>
  </conditionalFormatting>
  <conditionalFormatting sqref="G16">
    <cfRule type="cellIs" dxfId="7" priority="7" operator="lessThan">
      <formula>150000</formula>
    </cfRule>
    <cfRule type="cellIs" dxfId="6" priority="8" operator="greaterThan">
      <formula>199999.99</formula>
    </cfRule>
  </conditionalFormatting>
  <conditionalFormatting sqref="G17">
    <cfRule type="cellIs" dxfId="5" priority="5" operator="greaterThan">
      <formula>149999.99</formula>
    </cfRule>
    <cfRule type="cellIs" dxfId="4" priority="6" operator="lessThan">
      <formula>50000</formula>
    </cfRule>
  </conditionalFormatting>
  <conditionalFormatting sqref="G18">
    <cfRule type="cellIs" dxfId="3" priority="3" operator="lessThan">
      <formula>0.01</formula>
    </cfRule>
    <cfRule type="cellIs" dxfId="2" priority="4" operator="greaterThan">
      <formula>49999.99</formula>
    </cfRule>
  </conditionalFormatting>
  <conditionalFormatting sqref="H13">
    <cfRule type="containsText" dxfId="1" priority="2" operator="containsText" text="neprijateľná">
      <formula>NOT(ISERROR(SEARCH("neprijateľná",H13)))</formula>
    </cfRule>
  </conditionalFormatting>
  <conditionalFormatting sqref="H13:I18">
    <cfRule type="containsText" dxfId="0" priority="1" operator="containsText" text="mimo">
      <formula>NOT(ISERROR(SEARCH("mimo",H13)))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5E2E797F8B574FB9FCD2D7515D79A9" ma:contentTypeVersion="13" ma:contentTypeDescription="Umožňuje vytvoriť nový dokument." ma:contentTypeScope="" ma:versionID="bb278ac0595d5a652849dc64f754956b">
  <xsd:schema xmlns:xsd="http://www.w3.org/2001/XMLSchema" xmlns:xs="http://www.w3.org/2001/XMLSchema" xmlns:p="http://schemas.microsoft.com/office/2006/metadata/properties" xmlns:ns2="edcf0ff6-4ad5-4024-a3b9-5fb58e035e2a" xmlns:ns3="0100f25a-e9d7-4098-9493-e61bb0d50cd9" targetNamespace="http://schemas.microsoft.com/office/2006/metadata/properties" ma:root="true" ma:fieldsID="a427d650aa9e78a3f227b7a25e91a58a" ns2:_="" ns3:_="">
    <xsd:import namespace="edcf0ff6-4ad5-4024-a3b9-5fb58e035e2a"/>
    <xsd:import namespace="0100f25a-e9d7-4098-9493-e61bb0d50c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f0ff6-4ad5-4024-a3b9-5fb58e035e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2" nillable="true" ma:displayName="Stav odhlásenia" ma:internalName="Stav_x0020_odhl_x00e1_senia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96c700ab-a209-4231-a316-fc82b0d673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0f25a-e9d7-4098-9493-e61bb0d50cd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940bbc2-0d23-416e-bfab-f730326401bc}" ma:internalName="TaxCatchAll" ma:showField="CatchAllData" ma:web="0100f25a-e9d7-4098-9493-e61bb0d50c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00f25a-e9d7-4098-9493-e61bb0d50cd9" xsi:nil="true"/>
    <lcf76f155ced4ddcb4097134ff3c332f xmlns="edcf0ff6-4ad5-4024-a3b9-5fb58e035e2a">
      <Terms xmlns="http://schemas.microsoft.com/office/infopath/2007/PartnerControls"/>
    </lcf76f155ced4ddcb4097134ff3c332f>
    <_Flow_SignoffStatus xmlns="edcf0ff6-4ad5-4024-a3b9-5fb58e035e2a" xsi:nil="true"/>
  </documentManagement>
</p:properties>
</file>

<file path=customXml/itemProps1.xml><?xml version="1.0" encoding="utf-8"?>
<ds:datastoreItem xmlns:ds="http://schemas.openxmlformats.org/officeDocument/2006/customXml" ds:itemID="{2B49B9E0-0AE0-44DB-BA4F-65354E40E5DC}"/>
</file>

<file path=customXml/itemProps2.xml><?xml version="1.0" encoding="utf-8"?>
<ds:datastoreItem xmlns:ds="http://schemas.openxmlformats.org/officeDocument/2006/customXml" ds:itemID="{458CB3F5-3406-42E1-B16C-8D5B4337BA6E}"/>
</file>

<file path=customXml/itemProps3.xml><?xml version="1.0" encoding="utf-8"?>
<ds:datastoreItem xmlns:ds="http://schemas.openxmlformats.org/officeDocument/2006/customXml" ds:itemID="{9B2D8CCF-7058-45A7-8EF7-920A505D1A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marcela.turcanova@apuen.sk</cp:lastModifiedBy>
  <cp:revision>1</cp:revision>
  <dcterms:created xsi:type="dcterms:W3CDTF">2024-12-18T16:02:09Z</dcterms:created>
  <dcterms:modified xsi:type="dcterms:W3CDTF">2025-03-03T13:14:49Z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0x0101005A5E2E797F8B574FB9FCD2D7515D79A9</vt:lpwstr>
  </property>
  <property fmtid="{D5CDD505-2E9C-101B-9397-08002B2CF9AE}" pid="3" name="MediaServiceImageTags">
    <vt:lpwstr/>
  </property>
</Properties>
</file>