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datovy_sklad\Projekty\MŠ Obchodni\MŠ_Obchodní_slaboproud\VZMR\"/>
    </mc:Choice>
  </mc:AlternateContent>
  <bookViews>
    <workbookView xWindow="32760" yWindow="32760" windowWidth="16380" windowHeight="8190" tabRatio="469" activeTab="1"/>
  </bookViews>
  <sheets>
    <sheet name="Rekapitulace" sheetId="1" r:id="rId1"/>
    <sheet name="výkaz výměr" sheetId="2" r:id="rId2"/>
  </sheets>
  <definedNames>
    <definedName name="_xlnm.Print_Area" localSheetId="0">Rekapitulace!$A$1:$D$36</definedName>
    <definedName name="_xlnm.Print_Area" localSheetId="1">'výkaz výměr'!$A$1:$H$133</definedName>
  </definedNames>
  <calcPr calcId="152511"/>
</workbook>
</file>

<file path=xl/calcChain.xml><?xml version="1.0" encoding="utf-8"?>
<calcChain xmlns="http://schemas.openxmlformats.org/spreadsheetml/2006/main">
  <c r="G73" i="2" l="1"/>
  <c r="G74" i="2"/>
  <c r="G75" i="2"/>
  <c r="G56" i="2"/>
  <c r="G57" i="2"/>
  <c r="G58" i="2"/>
  <c r="G89" i="2"/>
  <c r="G90" i="2"/>
  <c r="G91" i="2"/>
  <c r="G92" i="2"/>
  <c r="G88" i="2"/>
  <c r="G65" i="2" l="1"/>
  <c r="G48" i="2"/>
  <c r="E89" i="2"/>
  <c r="H89" i="2" s="1"/>
  <c r="E90" i="2"/>
  <c r="H90" i="2" s="1"/>
  <c r="E91" i="2"/>
  <c r="H91" i="2" s="1"/>
  <c r="E73" i="2"/>
  <c r="H73" i="2" s="1"/>
  <c r="E74" i="2"/>
  <c r="H74" i="2" s="1"/>
  <c r="E75" i="2"/>
  <c r="H75" i="2" s="1"/>
  <c r="E57" i="2"/>
  <c r="H57" i="2" s="1"/>
  <c r="E58" i="2"/>
  <c r="H58" i="2" s="1"/>
  <c r="E56" i="2"/>
  <c r="H56" i="2" s="1"/>
  <c r="E48" i="2"/>
  <c r="H48" i="2" s="1"/>
  <c r="G105" i="2"/>
  <c r="E105" i="2"/>
  <c r="H105" i="2" s="1"/>
  <c r="G115" i="2"/>
  <c r="G116" i="2"/>
  <c r="E117" i="2"/>
  <c r="G117" i="2"/>
  <c r="E118" i="2"/>
  <c r="H118" i="2"/>
  <c r="G118" i="2"/>
  <c r="E119" i="2"/>
  <c r="G119" i="2"/>
  <c r="G120" i="2"/>
  <c r="G124" i="2"/>
  <c r="E124" i="2"/>
  <c r="H124" i="2"/>
  <c r="G123" i="2"/>
  <c r="E123" i="2"/>
  <c r="H123" i="2"/>
  <c r="G122" i="2"/>
  <c r="H122" i="2" s="1"/>
  <c r="E122" i="2"/>
  <c r="G121" i="2"/>
  <c r="E121" i="2"/>
  <c r="H121" i="2" s="1"/>
  <c r="A65" i="2"/>
  <c r="B65" i="2"/>
  <c r="C65" i="2"/>
  <c r="E65" i="2" s="1"/>
  <c r="E59" i="2"/>
  <c r="G59" i="2"/>
  <c r="E61" i="2"/>
  <c r="G61" i="2"/>
  <c r="H61" i="2" s="1"/>
  <c r="E62" i="2"/>
  <c r="G62" i="2"/>
  <c r="E63" i="2"/>
  <c r="G63" i="2"/>
  <c r="G10" i="2"/>
  <c r="E10" i="2"/>
  <c r="E92" i="2"/>
  <c r="E88" i="2"/>
  <c r="H88" i="2" s="1"/>
  <c r="G87" i="2"/>
  <c r="E87" i="2"/>
  <c r="H87" i="2"/>
  <c r="G86" i="2"/>
  <c r="E86" i="2"/>
  <c r="G85" i="2"/>
  <c r="E85" i="2"/>
  <c r="H85" i="2" s="1"/>
  <c r="G84" i="2"/>
  <c r="E84" i="2"/>
  <c r="G83" i="2"/>
  <c r="H83" i="2"/>
  <c r="E83" i="2"/>
  <c r="G82" i="2"/>
  <c r="E82" i="2"/>
  <c r="H82" i="2" s="1"/>
  <c r="G81" i="2"/>
  <c r="E81" i="2"/>
  <c r="H81" i="2" s="1"/>
  <c r="G80" i="2"/>
  <c r="E80" i="2"/>
  <c r="H80" i="2" s="1"/>
  <c r="G79" i="2"/>
  <c r="E79" i="2"/>
  <c r="H79" i="2" s="1"/>
  <c r="G78" i="2"/>
  <c r="E78" i="2"/>
  <c r="H78" i="2" s="1"/>
  <c r="G76" i="2"/>
  <c r="E76" i="2"/>
  <c r="G72" i="2"/>
  <c r="E72" i="2"/>
  <c r="H72" i="2" s="1"/>
  <c r="G71" i="2"/>
  <c r="E71" i="2"/>
  <c r="H71" i="2" s="1"/>
  <c r="G70" i="2"/>
  <c r="E70" i="2"/>
  <c r="H70" i="2" s="1"/>
  <c r="G69" i="2"/>
  <c r="H69" i="2" s="1"/>
  <c r="E69" i="2"/>
  <c r="G68" i="2"/>
  <c r="E68" i="2"/>
  <c r="H68" i="2" s="1"/>
  <c r="G67" i="2"/>
  <c r="E67" i="2"/>
  <c r="G66" i="2"/>
  <c r="E66" i="2"/>
  <c r="G64" i="2"/>
  <c r="E64" i="2"/>
  <c r="G47" i="2"/>
  <c r="E47" i="2"/>
  <c r="H47" i="2" s="1"/>
  <c r="G46" i="2"/>
  <c r="E46" i="2"/>
  <c r="G45" i="2"/>
  <c r="E45" i="2"/>
  <c r="H45" i="2" s="1"/>
  <c r="G21" i="2"/>
  <c r="G20" i="2"/>
  <c r="E21" i="2"/>
  <c r="H21" i="2"/>
  <c r="E20" i="2"/>
  <c r="H20" i="2" s="1"/>
  <c r="G16" i="2"/>
  <c r="E16" i="2"/>
  <c r="H16" i="2" s="1"/>
  <c r="G55" i="2"/>
  <c r="E55" i="2"/>
  <c r="B1" i="1"/>
  <c r="B2" i="1"/>
  <c r="B3" i="1"/>
  <c r="C11" i="1"/>
  <c r="E7" i="2"/>
  <c r="G7" i="2"/>
  <c r="E8" i="2"/>
  <c r="H8" i="2" s="1"/>
  <c r="G8" i="2"/>
  <c r="E9" i="2"/>
  <c r="G9" i="2"/>
  <c r="E11" i="2"/>
  <c r="H11" i="2" s="1"/>
  <c r="G11" i="2"/>
  <c r="E13" i="2"/>
  <c r="G13" i="2"/>
  <c r="E14" i="2"/>
  <c r="H14" i="2" s="1"/>
  <c r="G14" i="2"/>
  <c r="E15" i="2"/>
  <c r="H15" i="2" s="1"/>
  <c r="G15" i="2"/>
  <c r="E17" i="2"/>
  <c r="G17" i="2"/>
  <c r="H17" i="2"/>
  <c r="E19" i="2"/>
  <c r="G19" i="2"/>
  <c r="E23" i="2"/>
  <c r="G23" i="2"/>
  <c r="H23" i="2" s="1"/>
  <c r="E24" i="2"/>
  <c r="G24" i="2"/>
  <c r="E25" i="2"/>
  <c r="H25" i="2" s="1"/>
  <c r="G25" i="2"/>
  <c r="E26" i="2"/>
  <c r="G26" i="2"/>
  <c r="E27" i="2"/>
  <c r="H27" i="2" s="1"/>
  <c r="G27" i="2"/>
  <c r="E28" i="2"/>
  <c r="G28" i="2"/>
  <c r="E29" i="2"/>
  <c r="H29" i="2" s="1"/>
  <c r="G29" i="2"/>
  <c r="E30" i="2"/>
  <c r="H30" i="2" s="1"/>
  <c r="G30" i="2"/>
  <c r="E32" i="2"/>
  <c r="G32" i="2"/>
  <c r="E33" i="2"/>
  <c r="H33" i="2" s="1"/>
  <c r="G33" i="2"/>
  <c r="E34" i="2"/>
  <c r="G34" i="2"/>
  <c r="H34" i="2" s="1"/>
  <c r="E35" i="2"/>
  <c r="G35" i="2"/>
  <c r="E37" i="2"/>
  <c r="G37" i="2"/>
  <c r="H37" i="2" s="1"/>
  <c r="E38" i="2"/>
  <c r="H38" i="2" s="1"/>
  <c r="G38" i="2"/>
  <c r="E40" i="2"/>
  <c r="G40" i="2"/>
  <c r="H40" i="2" s="1"/>
  <c r="E41" i="2"/>
  <c r="G41" i="2"/>
  <c r="E42" i="2"/>
  <c r="G42" i="2"/>
  <c r="H42" i="2" s="1"/>
  <c r="E44" i="2"/>
  <c r="G44" i="2"/>
  <c r="E49" i="2"/>
  <c r="G49" i="2"/>
  <c r="H49" i="2" s="1"/>
  <c r="E50" i="2"/>
  <c r="H50" i="2" s="1"/>
  <c r="G50" i="2"/>
  <c r="E51" i="2"/>
  <c r="H51" i="2"/>
  <c r="G51" i="2"/>
  <c r="E52" i="2"/>
  <c r="G52" i="2"/>
  <c r="E53" i="2"/>
  <c r="H53" i="2" s="1"/>
  <c r="G53" i="2"/>
  <c r="E54" i="2"/>
  <c r="G54" i="2"/>
  <c r="E94" i="2"/>
  <c r="G94" i="2"/>
  <c r="E96" i="2"/>
  <c r="G96" i="2"/>
  <c r="E97" i="2"/>
  <c r="H97" i="2" s="1"/>
  <c r="G97" i="2"/>
  <c r="E98" i="2"/>
  <c r="G98" i="2"/>
  <c r="H98" i="2" s="1"/>
  <c r="E99" i="2"/>
  <c r="H99" i="2" s="1"/>
  <c r="G99" i="2"/>
  <c r="E100" i="2"/>
  <c r="G100" i="2"/>
  <c r="H100" i="2" s="1"/>
  <c r="E101" i="2"/>
  <c r="G101" i="2"/>
  <c r="H101" i="2" s="1"/>
  <c r="E102" i="2"/>
  <c r="H102" i="2" s="1"/>
  <c r="G102" i="2"/>
  <c r="E103" i="2"/>
  <c r="G103" i="2"/>
  <c r="H103" i="2"/>
  <c r="E104" i="2"/>
  <c r="G104" i="2"/>
  <c r="E106" i="2"/>
  <c r="G106" i="2"/>
  <c r="E107" i="2"/>
  <c r="G107" i="2"/>
  <c r="H107" i="2"/>
  <c r="E109" i="2"/>
  <c r="H109" i="2" s="1"/>
  <c r="G109" i="2"/>
  <c r="E110" i="2"/>
  <c r="G110" i="2"/>
  <c r="E111" i="2"/>
  <c r="H111" i="2" s="1"/>
  <c r="G111" i="2"/>
  <c r="H62" i="2"/>
  <c r="H52" i="2"/>
  <c r="H41" i="2"/>
  <c r="H26" i="2"/>
  <c r="H7" i="2"/>
  <c r="H67" i="2"/>
  <c r="H86" i="2"/>
  <c r="H92" i="2"/>
  <c r="H24" i="2"/>
  <c r="H46" i="2"/>
  <c r="H63" i="2"/>
  <c r="H44" i="2"/>
  <c r="H84" i="2"/>
  <c r="H9" i="2"/>
  <c r="H104" i="2"/>
  <c r="H94" i="2"/>
  <c r="H66" i="2"/>
  <c r="H64" i="2"/>
  <c r="H54" i="2"/>
  <c r="H35" i="2"/>
  <c r="H32" i="2"/>
  <c r="H28" i="2"/>
  <c r="H19" i="2"/>
  <c r="H13" i="2"/>
  <c r="E116" i="2"/>
  <c r="H116" i="2"/>
  <c r="E120" i="2"/>
  <c r="H120" i="2" s="1"/>
  <c r="E115" i="2"/>
  <c r="H115" i="2"/>
  <c r="H76" i="2" l="1"/>
  <c r="H59" i="2"/>
  <c r="H55" i="2"/>
  <c r="H96" i="2"/>
  <c r="H119" i="2"/>
  <c r="H65" i="2"/>
  <c r="G113" i="2"/>
  <c r="D10" i="1" s="1"/>
  <c r="D36" i="1" s="1"/>
  <c r="H10" i="2"/>
  <c r="H106" i="2"/>
  <c r="H110" i="2"/>
  <c r="H117" i="2"/>
  <c r="E112" i="2"/>
  <c r="H112" i="2" s="1"/>
  <c r="H125" i="2" l="1"/>
  <c r="D27" i="1" s="1"/>
  <c r="H113" i="2"/>
  <c r="E113" i="2"/>
  <c r="D9" i="1" s="1"/>
  <c r="C36" i="1" s="1"/>
  <c r="D11" i="1" l="1"/>
  <c r="D12" i="1" s="1"/>
  <c r="D16" i="1" s="1"/>
  <c r="D28" i="1" l="1"/>
  <c r="C29" i="1" s="1"/>
  <c r="D20" i="1"/>
  <c r="D29" i="1" l="1"/>
  <c r="D31" i="1" s="1"/>
</calcChain>
</file>

<file path=xl/sharedStrings.xml><?xml version="1.0" encoding="utf-8"?>
<sst xmlns="http://schemas.openxmlformats.org/spreadsheetml/2006/main" count="271" uniqueCount="142">
  <si>
    <t>Název</t>
  </si>
  <si>
    <t>Hodnota A</t>
  </si>
  <si>
    <t>Hodnota B</t>
  </si>
  <si>
    <t>Základní náklady</t>
  </si>
  <si>
    <t>Dodávka rozváděče</t>
  </si>
  <si>
    <t>Doprava 3,60%, Přesun 1,00%</t>
  </si>
  <si>
    <t>Montáž - materiál</t>
  </si>
  <si>
    <t>Montáž - práce</t>
  </si>
  <si>
    <t>Mezisoučet 1</t>
  </si>
  <si>
    <t>PPV 6,00% z montáže: materiál + práce</t>
  </si>
  <si>
    <t>Nátěry</t>
  </si>
  <si>
    <t>Zemní práce</t>
  </si>
  <si>
    <t>PPV 0,00% z nátěrů a zemních prací</t>
  </si>
  <si>
    <t>Mezisoučet 2</t>
  </si>
  <si>
    <t>Dodav. dokumentace 0,00% z mezisoučtu 2</t>
  </si>
  <si>
    <t>Rizika a pojištění 0,00% z mezisoučtu 2</t>
  </si>
  <si>
    <t>Opravy v záruce 0,00% z mezisoučtu 1</t>
  </si>
  <si>
    <t>Základní náklady celkem</t>
  </si>
  <si>
    <t>Vedlejší náklady</t>
  </si>
  <si>
    <t>GZS 0,00% z pravé strany mezisoučtu 2</t>
  </si>
  <si>
    <t>Provozní vlivy 0,00% z pravé strany mezisoučtu 2</t>
  </si>
  <si>
    <t>Vedlejší náklady celkem</t>
  </si>
  <si>
    <t>Kompletační činnost</t>
  </si>
  <si>
    <t>Náklady celkem</t>
  </si>
  <si>
    <t>Základ a hodnota DPH 21%</t>
  </si>
  <si>
    <t>Náklady celkem s DPH</t>
  </si>
  <si>
    <t>Roční nárůst cen 0,00%</t>
  </si>
  <si>
    <t>Součty odstavců</t>
  </si>
  <si>
    <t>Materiál</t>
  </si>
  <si>
    <t>Montáž</t>
  </si>
  <si>
    <t>Elektromontáže</t>
  </si>
  <si>
    <r>
      <t xml:space="preserve">Investor: </t>
    </r>
    <r>
      <rPr>
        <sz val="12"/>
        <color indexed="8"/>
        <rFont val="Tahoma"/>
        <family val="2"/>
        <charset val="238"/>
      </rPr>
      <t xml:space="preserve">Město Uherský Brod, Masarykovo nám. 100, </t>
    </r>
    <r>
      <rPr>
        <sz val="12"/>
        <rFont val="Arial"/>
        <family val="2"/>
        <charset val="238"/>
      </rPr>
      <t>688 17 Uherský Brod</t>
    </r>
  </si>
  <si>
    <t>Mj</t>
  </si>
  <si>
    <t>Počet</t>
  </si>
  <si>
    <t>Materiál celkem</t>
  </si>
  <si>
    <t>Montáž celkem</t>
  </si>
  <si>
    <t>Cena celkem</t>
  </si>
  <si>
    <t>KABEL SILOVÝ, IZOLACE PVC, KABEL SDĚLOVACÍ</t>
  </si>
  <si>
    <t>CYKY-J 3x2.5, volně</t>
  </si>
  <si>
    <t>m</t>
  </si>
  <si>
    <t>CYKY-J 5x4, volně</t>
  </si>
  <si>
    <t>CYKY-J 3x2.5, pod omítkou</t>
  </si>
  <si>
    <t>UTP kabel Cat5e, drát, LSOH</t>
  </si>
  <si>
    <t>ZÁSUVKY NN ZAPUŠTĚNÉ, ZÁSUVKY SDĚLOVACÍ</t>
  </si>
  <si>
    <t>Zásuvka jednonásobná, koncová</t>
  </si>
  <si>
    <t>ks</t>
  </si>
  <si>
    <t>Přístroj zásuvky datové, Cat. 5e/u</t>
  </si>
  <si>
    <t>Kryt zásuvky datové</t>
  </si>
  <si>
    <t>Maska nosná pro 1 datovou zásuvku</t>
  </si>
  <si>
    <t>RÁMEČKY PRO PŘÍSTROJE</t>
  </si>
  <si>
    <t>Rámeček jednonásobný</t>
  </si>
  <si>
    <t>KRABICE, TRUBKY, PŘÍCHYTKY</t>
  </si>
  <si>
    <t>Krabice přístrojová pod omítku, materiál: tvrdý samozhášivý polyvinylchlorid (PVC),Vyhovují pro montáž na a do hmot třídy reakce na oheň A1 - D,  průměr:73 mm, hloubka:42 mm</t>
  </si>
  <si>
    <t>krabice přístrojová lištová 80x28</t>
  </si>
  <si>
    <t>trubka ohebná – pod omítku, vnější průměr 16, vnitřní 10,7</t>
  </si>
  <si>
    <t>trubka ohebná – pod omítku, vnější průměr 32, vnitřní 24,3</t>
  </si>
  <si>
    <t>Elektroinstalační lišta  vkládací 18x13 (včetně krytů koncových, spojovacích, ohybových, rohů, odbočných, průchodek, spojovacího materiálu a dalšího potřebného příslušenství)</t>
  </si>
  <si>
    <t>Elektroinstalační lišta hranatá 40x20 (včetně krytů koncových, spojovacích, ohybových, rohů, odbočných, průchodek, spojovacího materiálu a dalšího potřebného příslušenství)</t>
  </si>
  <si>
    <t>Elektroinstalační lišta 80X40 (včetně krytů koncových, spojovacích, ohybových, rohů, odbočných, průchodek, spojovacího materiálu a dalšího potřebného příslušenství)</t>
  </si>
  <si>
    <t>Lišty – Spojovací a připevňovací nespecifikovaný materiál</t>
  </si>
  <si>
    <t>PARAPETNÍ KANÁL DUTÝ</t>
  </si>
  <si>
    <t>PK 110X70 D (včetně spojek, koncových dílů, rohů a dalších potřebných částí)</t>
  </si>
  <si>
    <t>Přístrojová podložka pro kanály</t>
  </si>
  <si>
    <t>Přístrojová krabice pro kanály</t>
  </si>
  <si>
    <t>Spojovací a připevňovací nespecifikovaný materiál</t>
  </si>
  <si>
    <t>UKONČENÍ KABELŮ A VODIČŮ</t>
  </si>
  <si>
    <t>2x1,5 až 4 mm2</t>
  </si>
  <si>
    <t>5x1,5 až 4 mm2</t>
  </si>
  <si>
    <t>ROZVÁDĚČE (silnoproudé)</t>
  </si>
  <si>
    <t>Jistič jednofázový, 10kA, charakteristika B, 16B/1</t>
  </si>
  <si>
    <t>Jistič třífázový, 10kA, charakteristika B, 20B/3</t>
  </si>
  <si>
    <t>Dozbrojení rozváděče chodba</t>
  </si>
  <si>
    <t xml:space="preserve">Police do racku </t>
  </si>
  <si>
    <t>montážní sada M6</t>
  </si>
  <si>
    <t>vyvazovací panel</t>
  </si>
  <si>
    <t>napájecí panel</t>
  </si>
  <si>
    <t>Patch kabel 1m</t>
  </si>
  <si>
    <t>Patch kabel 2m</t>
  </si>
  <si>
    <t>Zapojení a proměření kabeláže</t>
  </si>
  <si>
    <t>celek</t>
  </si>
  <si>
    <t>UZEMNĚNÍ A POSPOJOVÁNÍ</t>
  </si>
  <si>
    <t>Pospojování vodičem CYA 10 žl/z (H07V-K)</t>
  </si>
  <si>
    <t>STAVEBNÍ  A ZEMNÍ PRÁCE</t>
  </si>
  <si>
    <t>Příprava kapes pro krabice</t>
  </si>
  <si>
    <t>Vysekání rýh pro vodiče v omítce stěn šíře 30mm, hl. 50mm</t>
  </si>
  <si>
    <t>Vysekání rýh pro vodiče v omítce stěn šíře 50mm, hl. 50mm</t>
  </si>
  <si>
    <t>Průraz betonovou zdí o tloušťce 30cm, 0.09m2</t>
  </si>
  <si>
    <t>Průraz cihlového zdiva do 45 cm</t>
  </si>
  <si>
    <t>Průraz cihlového zdiva do 60 cm</t>
  </si>
  <si>
    <t>t</t>
  </si>
  <si>
    <t>Lešení lehké pomocné výška podlah 1,2m</t>
  </si>
  <si>
    <t>Montáž nespecifikovatelné položky</t>
  </si>
  <si>
    <t>hod</t>
  </si>
  <si>
    <t>OSTATNÍ PROFESE</t>
  </si>
  <si>
    <t>Spolupráce s ostatními profesemi</t>
  </si>
  <si>
    <t>Revizní technik</t>
  </si>
  <si>
    <t>Spolupráce s revizním technikem</t>
  </si>
  <si>
    <t>Podružný materiál (+3% ceny materiálu)</t>
  </si>
  <si>
    <t>Elektromontáže - celkem</t>
  </si>
  <si>
    <t>Elektroinstalační lišty, kanály a parapetní žlaby jsou naceněny včetně potřebného příslušenství (kryty koncové, spojovací, ohybové</t>
  </si>
  <si>
    <t>rohy, průchodky, spojovací a upevňovací materiál a dalšího potřebného příslušenství)</t>
  </si>
  <si>
    <t>Maska nosná pro 2 datové zásuvky</t>
  </si>
  <si>
    <t>Rámeček trojnásobný</t>
  </si>
  <si>
    <t>Rámeček dvojnásobný</t>
  </si>
  <si>
    <t>Vypracoval: Ing. Ivo Vysloužil</t>
  </si>
  <si>
    <t>napájecí modul Poe-15-12W</t>
  </si>
  <si>
    <r>
      <t>m</t>
    </r>
    <r>
      <rPr>
        <vertAlign val="superscript"/>
        <sz val="8"/>
        <color indexed="8"/>
        <rFont val="Tahoma"/>
        <family val="2"/>
        <charset val="238"/>
      </rPr>
      <t>2</t>
    </r>
  </si>
  <si>
    <t>UBIQUITI UniFi AC PRO 1750 Mbps AP/Hotspot 2,4/5 GHz, 802.11ac, MIMO 3×3</t>
  </si>
  <si>
    <t>koncové prvky UTP</t>
  </si>
  <si>
    <t>kpl</t>
  </si>
  <si>
    <t>Switch 1G, 24port, VLAN mamagement, tiché provedení, Poe kompatibilní s dodanými Wifi zařízeními, montáž do racku</t>
  </si>
  <si>
    <t>Switch 1G, 24port, VLAN mamagement, tiché provedení, montáž do racku</t>
  </si>
  <si>
    <t>UPS 600VA, 6x zás., RACK, výsuvná</t>
  </si>
  <si>
    <t>RACK R1</t>
  </si>
  <si>
    <t>Rack 3 bude přezbrojen a doplněn.</t>
  </si>
  <si>
    <t>RACK R2</t>
  </si>
  <si>
    <t>optická vana 24 LC SM, max 3 kabely</t>
  </si>
  <si>
    <t>zakončení optiky LC včetně montáže</t>
  </si>
  <si>
    <t>RACK R3 DOZBROJENÍ</t>
  </si>
  <si>
    <r>
      <t xml:space="preserve">Zakázka: </t>
    </r>
    <r>
      <rPr>
        <b/>
        <sz val="12"/>
        <rFont val="Arial"/>
        <family val="2"/>
        <charset val="238"/>
      </rPr>
      <t>MATEŘSKÁ ŠKOLKA OBCHODNÍ 1639, SLABOPROUD</t>
    </r>
  </si>
  <si>
    <t>Uložení na skládku</t>
  </si>
  <si>
    <t>OSTATNÍ VEDLEJŠÍ NÁKLADY</t>
  </si>
  <si>
    <t>kpl.</t>
  </si>
  <si>
    <t>Odstranění zařízení staveniště</t>
  </si>
  <si>
    <t>Koordinační činnost</t>
  </si>
  <si>
    <t>Dokumentace skutečného provedení</t>
  </si>
  <si>
    <t>Stavební výpomoc při montážních pracech</t>
  </si>
  <si>
    <t xml:space="preserve">Bezpečnostní a hygienická opatření na staveništi </t>
  </si>
  <si>
    <t>Individuální a komplexní vyzkoušení</t>
  </si>
  <si>
    <t>Předání a převzetí díla</t>
  </si>
  <si>
    <t>Základ a hodnota DPH 12%</t>
  </si>
  <si>
    <t>ostatní náklady</t>
  </si>
  <si>
    <t>ostatní náklady - celkem</t>
  </si>
  <si>
    <t>VÝKAZ - VÝMĚR</t>
  </si>
  <si>
    <t>Nástěnný rack 15U + přísl</t>
  </si>
  <si>
    <t>Optický kabel 12vl SM 9/125</t>
  </si>
  <si>
    <t xml:space="preserve">Vybudování zařízení staveniště  </t>
  </si>
  <si>
    <t xml:space="preserve">Provoz zařízení staveniště </t>
  </si>
  <si>
    <t xml:space="preserve">Příprava staveniště, přesun nábytku, zařízení pro potřeby stavby  </t>
  </si>
  <si>
    <t>Odvoz suti na skládku zhotovitele</t>
  </si>
  <si>
    <t>Vyplnění a zaomítnutí rýh ve stěnách vč. štukové omítky šíře 30mm, hl. 50mm</t>
  </si>
  <si>
    <t>Vyplnění a zaomítnutí rýh ve stěnách vč. štukové omítky šíře 50mm, hl. 50mm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</si>
</sst>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Kč&quot;"/>
  </numFmts>
  <fonts count="16" x14ac:knownFonts="1">
    <font>
      <sz val="11"/>
      <color indexed="8"/>
      <name val="Calibri"/>
      <family val="2"/>
      <charset val="238"/>
    </font>
    <font>
      <b/>
      <sz val="12"/>
      <color indexed="8"/>
      <name val="Tahoma"/>
      <family val="2"/>
      <charset val="238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b/>
      <sz val="9"/>
      <color indexed="8"/>
      <name val="Tahoma"/>
      <family val="2"/>
      <charset val="238"/>
    </font>
    <font>
      <b/>
      <sz val="11"/>
      <color indexed="8"/>
      <name val="Tahoma"/>
      <family val="2"/>
      <charset val="238"/>
    </font>
    <font>
      <b/>
      <sz val="15"/>
      <name val="Arial"/>
      <family val="2"/>
      <charset val="238"/>
    </font>
    <font>
      <sz val="12"/>
      <name val="Arial"/>
      <family val="2"/>
      <charset val="238"/>
    </font>
    <font>
      <sz val="12"/>
      <color indexed="8"/>
      <name val="Tahoma"/>
      <family val="2"/>
      <charset val="238"/>
    </font>
    <font>
      <i/>
      <sz val="9"/>
      <color indexed="8"/>
      <name val="Tahoma"/>
      <family val="2"/>
      <charset val="238"/>
    </font>
    <font>
      <b/>
      <sz val="10"/>
      <color indexed="8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  <charset val="238"/>
    </font>
    <font>
      <vertAlign val="superscript"/>
      <sz val="8"/>
      <color indexed="8"/>
      <name val="Tahoma"/>
      <family val="2"/>
      <charset val="238"/>
    </font>
    <font>
      <b/>
      <sz val="12"/>
      <name val="Arial"/>
      <family val="2"/>
      <charset val="238"/>
    </font>
    <font>
      <sz val="11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7"/>
        <bgColor indexed="41"/>
      </patternFill>
    </fill>
    <fill>
      <patternFill patternType="solid">
        <fgColor indexed="26"/>
        <bgColor indexed="9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hair">
        <color indexed="31"/>
      </left>
      <right style="hair">
        <color indexed="31"/>
      </right>
      <top style="hair">
        <color indexed="31"/>
      </top>
      <bottom style="hair">
        <color indexed="31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</borders>
  <cellStyleXfs count="2">
    <xf numFmtId="0" fontId="0" fillId="0" borderId="0"/>
    <xf numFmtId="0" fontId="12" fillId="0" borderId="0"/>
  </cellStyleXfs>
  <cellXfs count="41">
    <xf numFmtId="0" fontId="0" fillId="0" borderId="0" xfId="0"/>
    <xf numFmtId="49" fontId="0" fillId="0" borderId="0" xfId="0" applyNumberFormat="1"/>
    <xf numFmtId="4" fontId="0" fillId="0" borderId="0" xfId="0" applyNumberFormat="1"/>
    <xf numFmtId="0" fontId="1" fillId="0" borderId="0" xfId="0" applyFont="1"/>
    <xf numFmtId="49" fontId="3" fillId="2" borderId="1" xfId="0" applyNumberFormat="1" applyFont="1" applyFill="1" applyBorder="1" applyAlignment="1">
      <alignment horizontal="left"/>
    </xf>
    <xf numFmtId="4" fontId="3" fillId="2" borderId="1" xfId="0" applyNumberFormat="1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left"/>
    </xf>
    <xf numFmtId="4" fontId="4" fillId="3" borderId="1" xfId="0" applyNumberFormat="1" applyFont="1" applyFill="1" applyBorder="1" applyAlignment="1">
      <alignment horizontal="right"/>
    </xf>
    <xf numFmtId="49" fontId="3" fillId="4" borderId="1" xfId="0" applyNumberFormat="1" applyFont="1" applyFill="1" applyBorder="1" applyAlignment="1">
      <alignment horizontal="left"/>
    </xf>
    <xf numFmtId="4" fontId="3" fillId="4" borderId="1" xfId="0" applyNumberFormat="1" applyFont="1" applyFill="1" applyBorder="1" applyAlignment="1">
      <alignment horizontal="right"/>
    </xf>
    <xf numFmtId="49" fontId="2" fillId="5" borderId="1" xfId="0" applyNumberFormat="1" applyFont="1" applyFill="1" applyBorder="1" applyAlignment="1">
      <alignment horizontal="left"/>
    </xf>
    <xf numFmtId="4" fontId="2" fillId="5" borderId="1" xfId="0" applyNumberFormat="1" applyFont="1" applyFill="1" applyBorder="1" applyAlignment="1">
      <alignment horizontal="right"/>
    </xf>
    <xf numFmtId="49" fontId="5" fillId="6" borderId="1" xfId="0" applyNumberFormat="1" applyFont="1" applyFill="1" applyBorder="1" applyAlignment="1">
      <alignment horizontal="left"/>
    </xf>
    <xf numFmtId="4" fontId="5" fillId="6" borderId="1" xfId="0" applyNumberFormat="1" applyFont="1" applyFill="1" applyBorder="1" applyAlignment="1">
      <alignment horizontal="right"/>
    </xf>
    <xf numFmtId="49" fontId="4" fillId="3" borderId="1" xfId="0" applyNumberFormat="1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left" wrapText="1"/>
    </xf>
    <xf numFmtId="164" fontId="3" fillId="4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right"/>
    </xf>
    <xf numFmtId="0" fontId="3" fillId="0" borderId="2" xfId="0" applyFont="1" applyBorder="1"/>
    <xf numFmtId="0" fontId="3" fillId="0" borderId="3" xfId="0" applyFont="1" applyBorder="1"/>
    <xf numFmtId="49" fontId="3" fillId="4" borderId="2" xfId="0" applyNumberFormat="1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wrapText="1"/>
    </xf>
    <xf numFmtId="4" fontId="10" fillId="6" borderId="1" xfId="0" applyNumberFormat="1" applyFont="1" applyFill="1" applyBorder="1" applyAlignment="1">
      <alignment horizontal="right"/>
    </xf>
    <xf numFmtId="0" fontId="0" fillId="0" borderId="0" xfId="0" applyFill="1"/>
    <xf numFmtId="49" fontId="11" fillId="0" borderId="0" xfId="0" applyNumberFormat="1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vertical="center" wrapText="1"/>
    </xf>
    <xf numFmtId="49" fontId="11" fillId="0" borderId="0" xfId="0" applyNumberFormat="1" applyFont="1" applyAlignment="1">
      <alignment horizontal="left"/>
    </xf>
    <xf numFmtId="0" fontId="15" fillId="0" borderId="0" xfId="0" applyFont="1"/>
    <xf numFmtId="0" fontId="0" fillId="0" borderId="0" xfId="0" applyAlignment="1">
      <alignment horizontal="right"/>
    </xf>
    <xf numFmtId="4" fontId="2" fillId="2" borderId="1" xfId="0" applyNumberFormat="1" applyFont="1" applyFill="1" applyBorder="1" applyAlignment="1">
      <alignment horizontal="left" wrapText="1"/>
    </xf>
    <xf numFmtId="4" fontId="2" fillId="2" borderId="1" xfId="0" applyNumberFormat="1" applyFont="1" applyFill="1" applyBorder="1" applyAlignment="1">
      <alignment horizontal="left"/>
    </xf>
    <xf numFmtId="49" fontId="5" fillId="6" borderId="1" xfId="0" applyNumberFormat="1" applyFont="1" applyFill="1" applyBorder="1" applyAlignment="1">
      <alignment horizontal="left"/>
    </xf>
    <xf numFmtId="49" fontId="9" fillId="7" borderId="1" xfId="0" applyNumberFormat="1" applyFont="1" applyFill="1" applyBorder="1" applyAlignment="1">
      <alignment horizontal="left"/>
    </xf>
    <xf numFmtId="49" fontId="6" fillId="0" borderId="7" xfId="0" applyNumberFormat="1" applyFont="1" applyBorder="1" applyAlignment="1">
      <alignment horizontal="left"/>
    </xf>
    <xf numFmtId="49" fontId="1" fillId="6" borderId="1" xfId="0" applyNumberFormat="1" applyFont="1" applyFill="1" applyBorder="1" applyAlignment="1">
      <alignment horizontal="left" wrapText="1"/>
    </xf>
    <xf numFmtId="49" fontId="5" fillId="6" borderId="6" xfId="0" applyNumberFormat="1" applyFont="1" applyFill="1" applyBorder="1" applyAlignment="1">
      <alignment horizontal="left"/>
    </xf>
    <xf numFmtId="49" fontId="9" fillId="7" borderId="4" xfId="0" applyNumberFormat="1" applyFont="1" applyFill="1" applyBorder="1" applyAlignment="1">
      <alignment horizontal="left"/>
    </xf>
    <xf numFmtId="49" fontId="9" fillId="7" borderId="5" xfId="0" applyNumberFormat="1" applyFont="1" applyFill="1" applyBorder="1" applyAlignment="1">
      <alignment horizontal="left"/>
    </xf>
    <xf numFmtId="49" fontId="9" fillId="7" borderId="6" xfId="0" applyNumberFormat="1" applyFont="1" applyFill="1" applyBorder="1" applyAlignment="1">
      <alignment horizontal="left"/>
    </xf>
  </cellXfs>
  <cellStyles count="2">
    <cellStyle name="Normal 3" xfId="1"/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0"/>
  <sheetViews>
    <sheetView topLeftCell="A16" zoomScale="129" zoomScaleNormal="129" workbookViewId="0">
      <selection activeCell="F33" sqref="F33"/>
    </sheetView>
  </sheetViews>
  <sheetFormatPr defaultColWidth="9.85546875" defaultRowHeight="15" x14ac:dyDescent="0.25"/>
  <cols>
    <col min="1" max="1" width="10.42578125" customWidth="1"/>
    <col min="2" max="2" width="39.7109375" style="1" customWidth="1"/>
    <col min="3" max="3" width="9.7109375" style="2" customWidth="1"/>
    <col min="4" max="4" width="15.42578125" style="2" customWidth="1"/>
  </cols>
  <sheetData>
    <row r="1" spans="2:4" ht="15.75" x14ac:dyDescent="0.25">
      <c r="B1" s="3" t="str">
        <f>'výkaz výměr'!A1</f>
        <v>VÝKAZ - VÝMĚR</v>
      </c>
      <c r="C1"/>
      <c r="D1"/>
    </row>
    <row r="2" spans="2:4" ht="19.7" customHeight="1" x14ac:dyDescent="0.25">
      <c r="B2" s="31" t="str">
        <f>'výkaz výměr'!A2</f>
        <v>Zakázka: MATEŘSKÁ ŠKOLKA OBCHODNÍ 1639, SLABOPROUD</v>
      </c>
      <c r="C2" s="31"/>
      <c r="D2" s="31"/>
    </row>
    <row r="3" spans="2:4" ht="19.7" customHeight="1" x14ac:dyDescent="0.25">
      <c r="B3" s="31" t="str">
        <f>'výkaz výměr'!A3</f>
        <v>Investor: Město Uherský Brod, Masarykovo nám. 100, 688 17 Uherský Brod</v>
      </c>
      <c r="C3" s="31"/>
      <c r="D3" s="31"/>
    </row>
    <row r="4" spans="2:4" x14ac:dyDescent="0.25">
      <c r="B4" s="32" t="s">
        <v>104</v>
      </c>
      <c r="C4" s="32"/>
      <c r="D4" s="32"/>
    </row>
    <row r="5" spans="2:4" x14ac:dyDescent="0.25">
      <c r="B5" s="4" t="s">
        <v>0</v>
      </c>
      <c r="C5" s="5" t="s">
        <v>1</v>
      </c>
      <c r="D5" s="5" t="s">
        <v>2</v>
      </c>
    </row>
    <row r="6" spans="2:4" x14ac:dyDescent="0.25">
      <c r="B6" s="6" t="s">
        <v>3</v>
      </c>
      <c r="C6" s="7"/>
      <c r="D6" s="7"/>
    </row>
    <row r="7" spans="2:4" x14ac:dyDescent="0.25">
      <c r="B7" s="8" t="s">
        <v>4</v>
      </c>
      <c r="C7" s="9">
        <v>0</v>
      </c>
      <c r="D7" s="9"/>
    </row>
    <row r="8" spans="2:4" x14ac:dyDescent="0.25">
      <c r="B8" s="8" t="s">
        <v>5</v>
      </c>
      <c r="C8" s="9">
        <v>0</v>
      </c>
      <c r="D8" s="9"/>
    </row>
    <row r="9" spans="2:4" x14ac:dyDescent="0.25">
      <c r="B9" s="8" t="s">
        <v>6</v>
      </c>
      <c r="C9" s="9"/>
      <c r="D9" s="9">
        <f>'výkaz výměr'!E113</f>
        <v>0</v>
      </c>
    </row>
    <row r="10" spans="2:4" x14ac:dyDescent="0.25">
      <c r="B10" s="8" t="s">
        <v>7</v>
      </c>
      <c r="C10" s="9"/>
      <c r="D10" s="9">
        <f>'výkaz výměr'!G113</f>
        <v>0</v>
      </c>
    </row>
    <row r="11" spans="2:4" x14ac:dyDescent="0.25">
      <c r="B11" s="10" t="s">
        <v>8</v>
      </c>
      <c r="C11" s="11">
        <f>C7+C8</f>
        <v>0</v>
      </c>
      <c r="D11" s="11">
        <f>D9+D10</f>
        <v>0</v>
      </c>
    </row>
    <row r="12" spans="2:4" x14ac:dyDescent="0.25">
      <c r="B12" s="8" t="s">
        <v>9</v>
      </c>
      <c r="C12" s="9"/>
      <c r="D12" s="9">
        <f>CEILING(PRODUCT(D11,0.06),100)</f>
        <v>0</v>
      </c>
    </row>
    <row r="13" spans="2:4" x14ac:dyDescent="0.25">
      <c r="B13" s="8" t="s">
        <v>10</v>
      </c>
      <c r="C13" s="9"/>
      <c r="D13" s="9">
        <v>0</v>
      </c>
    </row>
    <row r="14" spans="2:4" x14ac:dyDescent="0.25">
      <c r="B14" s="8" t="s">
        <v>11</v>
      </c>
      <c r="C14" s="9"/>
      <c r="D14" s="9">
        <v>0</v>
      </c>
    </row>
    <row r="15" spans="2:4" x14ac:dyDescent="0.25">
      <c r="B15" s="8" t="s">
        <v>12</v>
      </c>
      <c r="C15" s="9"/>
      <c r="D15" s="9">
        <v>0</v>
      </c>
    </row>
    <row r="16" spans="2:4" x14ac:dyDescent="0.25">
      <c r="B16" s="10" t="s">
        <v>13</v>
      </c>
      <c r="C16" s="11"/>
      <c r="D16" s="11">
        <f>SUM(D11:D15)+C11</f>
        <v>0</v>
      </c>
    </row>
    <row r="17" spans="2:4" x14ac:dyDescent="0.25">
      <c r="B17" s="8" t="s">
        <v>14</v>
      </c>
      <c r="C17" s="9"/>
      <c r="D17" s="9">
        <v>0</v>
      </c>
    </row>
    <row r="18" spans="2:4" x14ac:dyDescent="0.25">
      <c r="B18" s="8" t="s">
        <v>15</v>
      </c>
      <c r="C18" s="9"/>
      <c r="D18" s="9">
        <v>0</v>
      </c>
    </row>
    <row r="19" spans="2:4" x14ac:dyDescent="0.25">
      <c r="B19" s="8" t="s">
        <v>16</v>
      </c>
      <c r="C19" s="9"/>
      <c r="D19" s="9">
        <v>0</v>
      </c>
    </row>
    <row r="20" spans="2:4" x14ac:dyDescent="0.25">
      <c r="B20" s="6" t="s">
        <v>17</v>
      </c>
      <c r="C20" s="7"/>
      <c r="D20" s="7">
        <f>D16</f>
        <v>0</v>
      </c>
    </row>
    <row r="21" spans="2:4" x14ac:dyDescent="0.25">
      <c r="B21" s="8"/>
      <c r="C21" s="9"/>
      <c r="D21" s="9"/>
    </row>
    <row r="22" spans="2:4" x14ac:dyDescent="0.25">
      <c r="B22" s="6" t="s">
        <v>18</v>
      </c>
      <c r="C22" s="7"/>
      <c r="D22" s="7"/>
    </row>
    <row r="23" spans="2:4" x14ac:dyDescent="0.25">
      <c r="B23" s="8" t="s">
        <v>19</v>
      </c>
      <c r="C23" s="9"/>
      <c r="D23" s="9">
        <v>0</v>
      </c>
    </row>
    <row r="24" spans="2:4" x14ac:dyDescent="0.25">
      <c r="B24" s="8" t="s">
        <v>20</v>
      </c>
      <c r="C24" s="9"/>
      <c r="D24" s="9">
        <v>0</v>
      </c>
    </row>
    <row r="25" spans="2:4" x14ac:dyDescent="0.25">
      <c r="B25" s="6" t="s">
        <v>21</v>
      </c>
      <c r="C25" s="7"/>
      <c r="D25" s="7">
        <v>0</v>
      </c>
    </row>
    <row r="26" spans="2:4" x14ac:dyDescent="0.25">
      <c r="B26" s="8" t="s">
        <v>22</v>
      </c>
      <c r="C26" s="9"/>
      <c r="D26" s="9">
        <v>0</v>
      </c>
    </row>
    <row r="27" spans="2:4" x14ac:dyDescent="0.25">
      <c r="B27" s="8" t="s">
        <v>131</v>
      </c>
      <c r="C27" s="9"/>
      <c r="D27" s="9">
        <f>SUM('výkaz výměr'!H125)</f>
        <v>0</v>
      </c>
    </row>
    <row r="28" spans="2:4" x14ac:dyDescent="0.25">
      <c r="B28" s="12" t="s">
        <v>23</v>
      </c>
      <c r="C28" s="13"/>
      <c r="D28" s="13">
        <f>SUM(D16+D27)</f>
        <v>0</v>
      </c>
    </row>
    <row r="29" spans="2:4" x14ac:dyDescent="0.25">
      <c r="B29" s="8" t="s">
        <v>24</v>
      </c>
      <c r="C29" s="9">
        <f>D28</f>
        <v>0</v>
      </c>
      <c r="D29" s="9">
        <f>CEILING(PRODUCT(C29,0.21),1)</f>
        <v>0</v>
      </c>
    </row>
    <row r="30" spans="2:4" x14ac:dyDescent="0.25">
      <c r="B30" s="8" t="s">
        <v>130</v>
      </c>
      <c r="C30" s="9">
        <v>0</v>
      </c>
      <c r="D30" s="9">
        <v>0</v>
      </c>
    </row>
    <row r="31" spans="2:4" x14ac:dyDescent="0.25">
      <c r="B31" s="12" t="s">
        <v>25</v>
      </c>
      <c r="C31" s="13"/>
      <c r="D31" s="13">
        <f>SUM(C29,D29)</f>
        <v>0</v>
      </c>
    </row>
    <row r="32" spans="2:4" x14ac:dyDescent="0.25">
      <c r="B32" s="8"/>
      <c r="C32" s="9"/>
      <c r="D32" s="9"/>
    </row>
    <row r="33" spans="2:4" x14ac:dyDescent="0.25">
      <c r="B33" s="8" t="s">
        <v>26</v>
      </c>
      <c r="C33" s="9"/>
      <c r="D33" s="9">
        <v>0</v>
      </c>
    </row>
    <row r="34" spans="2:4" x14ac:dyDescent="0.25">
      <c r="B34" s="8" t="s">
        <v>26</v>
      </c>
      <c r="C34" s="9"/>
      <c r="D34" s="9">
        <v>0</v>
      </c>
    </row>
    <row r="35" spans="2:4" x14ac:dyDescent="0.25">
      <c r="B35" s="6" t="s">
        <v>27</v>
      </c>
      <c r="C35" s="14" t="s">
        <v>28</v>
      </c>
      <c r="D35" s="14" t="s">
        <v>29</v>
      </c>
    </row>
    <row r="36" spans="2:4" x14ac:dyDescent="0.25">
      <c r="B36" s="8" t="s">
        <v>30</v>
      </c>
      <c r="C36" s="9">
        <f>D9</f>
        <v>0</v>
      </c>
      <c r="D36" s="9">
        <f>D10</f>
        <v>0</v>
      </c>
    </row>
    <row r="37" spans="2:4" x14ac:dyDescent="0.25">
      <c r="B37"/>
      <c r="C37"/>
      <c r="D37"/>
    </row>
    <row r="38" spans="2:4" x14ac:dyDescent="0.25">
      <c r="B38"/>
      <c r="C38"/>
      <c r="D38"/>
    </row>
    <row r="39" spans="2:4" x14ac:dyDescent="0.25">
      <c r="B39"/>
      <c r="C39"/>
      <c r="D39"/>
    </row>
    <row r="40" spans="2:4" x14ac:dyDescent="0.25">
      <c r="B40"/>
      <c r="C40"/>
      <c r="D40"/>
    </row>
  </sheetData>
  <sheetProtection selectLockedCells="1" selectUnlockedCells="1"/>
  <mergeCells count="3">
    <mergeCell ref="B2:D2"/>
    <mergeCell ref="B3:D3"/>
    <mergeCell ref="B4:D4"/>
  </mergeCells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3"/>
  <sheetViews>
    <sheetView tabSelected="1" topLeftCell="A50" zoomScale="129" zoomScaleNormal="129" workbookViewId="0">
      <selection activeCell="F74" sqref="F74"/>
    </sheetView>
  </sheetViews>
  <sheetFormatPr defaultColWidth="11.42578125" defaultRowHeight="15" x14ac:dyDescent="0.25"/>
  <cols>
    <col min="1" max="1" width="56" style="1" customWidth="1"/>
    <col min="2" max="2" width="3.85546875" style="1" customWidth="1"/>
    <col min="3" max="3" width="7.42578125" style="2" customWidth="1"/>
    <col min="4" max="4" width="10.28515625" style="2" customWidth="1"/>
    <col min="5" max="5" width="14.28515625" style="2" customWidth="1"/>
    <col min="6" max="6" width="11.28515625" style="2" customWidth="1"/>
    <col min="7" max="7" width="13.85546875" style="2" customWidth="1"/>
    <col min="8" max="8" width="14.42578125" style="2" customWidth="1"/>
    <col min="9" max="247" width="9.85546875" customWidth="1"/>
  </cols>
  <sheetData>
    <row r="1" spans="1:8" ht="19.5" x14ac:dyDescent="0.3">
      <c r="A1" s="35" t="s">
        <v>133</v>
      </c>
      <c r="B1" s="35"/>
      <c r="C1" s="35"/>
      <c r="D1" s="35"/>
      <c r="E1" s="35"/>
      <c r="F1" s="35"/>
      <c r="G1" s="35"/>
      <c r="H1" s="35"/>
    </row>
    <row r="2" spans="1:8" ht="15.6" customHeight="1" x14ac:dyDescent="0.25">
      <c r="A2" s="36" t="s">
        <v>119</v>
      </c>
      <c r="B2" s="36"/>
      <c r="C2" s="36"/>
      <c r="D2" s="37"/>
      <c r="E2" s="37"/>
      <c r="F2" s="37"/>
      <c r="G2" s="37"/>
      <c r="H2" s="37"/>
    </row>
    <row r="3" spans="1:8" ht="29.25" customHeight="1" x14ac:dyDescent="0.25">
      <c r="A3" s="36" t="s">
        <v>31</v>
      </c>
      <c r="B3" s="36"/>
      <c r="C3" s="36"/>
      <c r="D3" s="33"/>
      <c r="E3" s="33"/>
      <c r="F3" s="33"/>
      <c r="G3" s="33"/>
      <c r="H3" s="33"/>
    </row>
    <row r="4" spans="1:8" x14ac:dyDescent="0.25">
      <c r="A4" s="33" t="s">
        <v>30</v>
      </c>
      <c r="B4" s="33"/>
      <c r="C4" s="33"/>
      <c r="D4" s="33"/>
      <c r="E4" s="33"/>
      <c r="F4" s="33"/>
      <c r="G4" s="33"/>
      <c r="H4" s="33"/>
    </row>
    <row r="5" spans="1:8" x14ac:dyDescent="0.25">
      <c r="A5" s="4" t="s">
        <v>0</v>
      </c>
      <c r="B5" s="4" t="s">
        <v>32</v>
      </c>
      <c r="C5" s="5" t="s">
        <v>33</v>
      </c>
      <c r="D5" s="5" t="s">
        <v>28</v>
      </c>
      <c r="E5" s="5" t="s">
        <v>34</v>
      </c>
      <c r="F5" s="5" t="s">
        <v>29</v>
      </c>
      <c r="G5" s="5" t="s">
        <v>35</v>
      </c>
      <c r="H5" s="5" t="s">
        <v>36</v>
      </c>
    </row>
    <row r="6" spans="1:8" x14ac:dyDescent="0.25">
      <c r="A6" s="34" t="s">
        <v>37</v>
      </c>
      <c r="B6" s="34"/>
      <c r="C6" s="34"/>
      <c r="D6" s="34"/>
      <c r="E6" s="34"/>
      <c r="F6" s="34"/>
      <c r="G6" s="34"/>
      <c r="H6" s="34"/>
    </row>
    <row r="7" spans="1:8" hidden="1" x14ac:dyDescent="0.25">
      <c r="A7" s="15" t="s">
        <v>38</v>
      </c>
      <c r="B7" s="8" t="s">
        <v>39</v>
      </c>
      <c r="C7" s="9">
        <v>0</v>
      </c>
      <c r="D7" s="16">
        <v>24.5</v>
      </c>
      <c r="E7" s="16">
        <f>CEILING(C7*D7,1)</f>
        <v>0</v>
      </c>
      <c r="F7" s="16">
        <v>15</v>
      </c>
      <c r="G7" s="16">
        <f>CEILING(C7*F7,1)</f>
        <v>0</v>
      </c>
      <c r="H7" s="16">
        <f>E7+G7</f>
        <v>0</v>
      </c>
    </row>
    <row r="8" spans="1:8" hidden="1" x14ac:dyDescent="0.25">
      <c r="A8" s="15" t="s">
        <v>40</v>
      </c>
      <c r="B8" s="8" t="s">
        <v>39</v>
      </c>
      <c r="C8" s="9">
        <v>0</v>
      </c>
      <c r="D8" s="16">
        <v>63.4</v>
      </c>
      <c r="E8" s="16">
        <f>CEILING(C8*D8,1)</f>
        <v>0</v>
      </c>
      <c r="F8" s="16">
        <v>17</v>
      </c>
      <c r="G8" s="16">
        <f>CEILING(C8*F8,1)</f>
        <v>0</v>
      </c>
      <c r="H8" s="16">
        <f>E8+G8</f>
        <v>0</v>
      </c>
    </row>
    <row r="9" spans="1:8" hidden="1" x14ac:dyDescent="0.25">
      <c r="A9" s="15" t="s">
        <v>41</v>
      </c>
      <c r="B9" s="8" t="s">
        <v>39</v>
      </c>
      <c r="C9" s="9">
        <v>0</v>
      </c>
      <c r="D9" s="16">
        <v>24.5</v>
      </c>
      <c r="E9" s="16">
        <f>CEILING(C9*D9,1)</f>
        <v>0</v>
      </c>
      <c r="F9" s="16">
        <v>22</v>
      </c>
      <c r="G9" s="16">
        <f>CEILING(C9*F9,1)</f>
        <v>0</v>
      </c>
      <c r="H9" s="16">
        <f>E9+G9</f>
        <v>0</v>
      </c>
    </row>
    <row r="10" spans="1:8" x14ac:dyDescent="0.25">
      <c r="A10" s="15" t="s">
        <v>135</v>
      </c>
      <c r="B10" s="8" t="s">
        <v>39</v>
      </c>
      <c r="C10" s="9">
        <v>50</v>
      </c>
      <c r="D10" s="16"/>
      <c r="E10" s="16">
        <f>CEILING(C10*D10,1)</f>
        <v>0</v>
      </c>
      <c r="F10" s="16"/>
      <c r="G10" s="16">
        <f>CEILING(C10*F10,1)</f>
        <v>0</v>
      </c>
      <c r="H10" s="16">
        <f>E10+G10</f>
        <v>0</v>
      </c>
    </row>
    <row r="11" spans="1:8" x14ac:dyDescent="0.25">
      <c r="A11" s="15" t="s">
        <v>42</v>
      </c>
      <c r="B11" s="8" t="s">
        <v>39</v>
      </c>
      <c r="C11" s="9">
        <v>2500</v>
      </c>
      <c r="D11" s="16"/>
      <c r="E11" s="16">
        <f>CEILING(C11*D11,1)</f>
        <v>0</v>
      </c>
      <c r="F11" s="16"/>
      <c r="G11" s="16">
        <f>CEILING(C11*F11,1)</f>
        <v>0</v>
      </c>
      <c r="H11" s="16">
        <f>E11+G11</f>
        <v>0</v>
      </c>
    </row>
    <row r="12" spans="1:8" x14ac:dyDescent="0.25">
      <c r="A12" s="34" t="s">
        <v>43</v>
      </c>
      <c r="B12" s="34"/>
      <c r="C12" s="34"/>
      <c r="D12" s="34"/>
      <c r="E12" s="34"/>
      <c r="F12" s="34"/>
      <c r="G12" s="34"/>
      <c r="H12" s="34"/>
    </row>
    <row r="13" spans="1:8" x14ac:dyDescent="0.25">
      <c r="A13" s="15" t="s">
        <v>44</v>
      </c>
      <c r="B13" s="17" t="s">
        <v>45</v>
      </c>
      <c r="C13" s="9">
        <v>3</v>
      </c>
      <c r="D13" s="16"/>
      <c r="E13" s="16">
        <f>CEILING(C13*D13,1)</f>
        <v>0</v>
      </c>
      <c r="F13" s="16"/>
      <c r="G13" s="16">
        <f>CEILING(C13*F13,1)</f>
        <v>0</v>
      </c>
      <c r="H13" s="16">
        <f>E13+G13</f>
        <v>0</v>
      </c>
    </row>
    <row r="14" spans="1:8" x14ac:dyDescent="0.25">
      <c r="A14" s="15" t="s">
        <v>46</v>
      </c>
      <c r="B14" s="17" t="s">
        <v>45</v>
      </c>
      <c r="C14" s="9">
        <v>45</v>
      </c>
      <c r="D14" s="16"/>
      <c r="E14" s="16">
        <f>CEILING(C14*D14,1)</f>
        <v>0</v>
      </c>
      <c r="F14" s="16"/>
      <c r="G14" s="16">
        <f>CEILING(C14*F14,1)</f>
        <v>0</v>
      </c>
      <c r="H14" s="16">
        <f>E14+G14</f>
        <v>0</v>
      </c>
    </row>
    <row r="15" spans="1:8" x14ac:dyDescent="0.25">
      <c r="A15" s="15" t="s">
        <v>47</v>
      </c>
      <c r="B15" s="17" t="s">
        <v>45</v>
      </c>
      <c r="C15" s="9">
        <v>45</v>
      </c>
      <c r="D15" s="16"/>
      <c r="E15" s="16">
        <f>CEILING(C15*D15,1)</f>
        <v>0</v>
      </c>
      <c r="F15" s="16"/>
      <c r="G15" s="16">
        <f>CEILING(C15*F15,1)</f>
        <v>0</v>
      </c>
      <c r="H15" s="16">
        <f>E15+G15</f>
        <v>0</v>
      </c>
    </row>
    <row r="16" spans="1:8" x14ac:dyDescent="0.25">
      <c r="A16" s="15" t="s">
        <v>101</v>
      </c>
      <c r="B16" s="17" t="s">
        <v>45</v>
      </c>
      <c r="C16" s="9">
        <v>20</v>
      </c>
      <c r="D16" s="16"/>
      <c r="E16" s="16">
        <f>CEILING(C16*D16,1)</f>
        <v>0</v>
      </c>
      <c r="F16" s="16"/>
      <c r="G16" s="16">
        <f>CEILING(C16*F16,1)</f>
        <v>0</v>
      </c>
      <c r="H16" s="16">
        <f>E16+G16</f>
        <v>0</v>
      </c>
    </row>
    <row r="17" spans="1:8" x14ac:dyDescent="0.25">
      <c r="A17" s="15" t="s">
        <v>48</v>
      </c>
      <c r="B17" s="17" t="s">
        <v>45</v>
      </c>
      <c r="C17" s="9">
        <v>5</v>
      </c>
      <c r="D17" s="16"/>
      <c r="E17" s="16">
        <f>CEILING(C17*D17,1)</f>
        <v>0</v>
      </c>
      <c r="F17" s="16"/>
      <c r="G17" s="16">
        <f>CEILING(C17*F17,1)</f>
        <v>0</v>
      </c>
      <c r="H17" s="16">
        <f>E17+G17</f>
        <v>0</v>
      </c>
    </row>
    <row r="18" spans="1:8" x14ac:dyDescent="0.25">
      <c r="A18" s="34" t="s">
        <v>49</v>
      </c>
      <c r="B18" s="34"/>
      <c r="C18" s="34"/>
      <c r="D18" s="34"/>
      <c r="E18" s="34"/>
      <c r="F18" s="34"/>
      <c r="G18" s="34"/>
      <c r="H18" s="34"/>
    </row>
    <row r="19" spans="1:8" x14ac:dyDescent="0.25">
      <c r="A19" s="15" t="s">
        <v>50</v>
      </c>
      <c r="B19" s="17" t="s">
        <v>45</v>
      </c>
      <c r="C19" s="9">
        <v>6</v>
      </c>
      <c r="D19" s="16"/>
      <c r="E19" s="16">
        <f>CEILING(C19*D19,1)</f>
        <v>0</v>
      </c>
      <c r="F19" s="16"/>
      <c r="G19" s="16">
        <f>CEILING(C19*F19,1)</f>
        <v>0</v>
      </c>
      <c r="H19" s="16">
        <f>E19+G19</f>
        <v>0</v>
      </c>
    </row>
    <row r="20" spans="1:8" x14ac:dyDescent="0.25">
      <c r="A20" s="15" t="s">
        <v>103</v>
      </c>
      <c r="B20" s="17" t="s">
        <v>45</v>
      </c>
      <c r="C20" s="9">
        <v>18</v>
      </c>
      <c r="D20" s="16"/>
      <c r="E20" s="16">
        <f>CEILING(C20*D20,1)</f>
        <v>0</v>
      </c>
      <c r="F20" s="16"/>
      <c r="G20" s="16">
        <f>CEILING(C20*F20,1)</f>
        <v>0</v>
      </c>
      <c r="H20" s="16">
        <f>E20+G20</f>
        <v>0</v>
      </c>
    </row>
    <row r="21" spans="1:8" x14ac:dyDescent="0.25">
      <c r="A21" s="15" t="s">
        <v>102</v>
      </c>
      <c r="B21" s="17" t="s">
        <v>45</v>
      </c>
      <c r="C21" s="9">
        <v>1</v>
      </c>
      <c r="D21" s="16"/>
      <c r="E21" s="16">
        <f>CEILING(C21*D21,1)</f>
        <v>0</v>
      </c>
      <c r="F21" s="16"/>
      <c r="G21" s="16">
        <f>CEILING(C21*F21,1)</f>
        <v>0</v>
      </c>
      <c r="H21" s="16">
        <f>E21+G21</f>
        <v>0</v>
      </c>
    </row>
    <row r="22" spans="1:8" x14ac:dyDescent="0.25">
      <c r="A22" s="34" t="s">
        <v>51</v>
      </c>
      <c r="B22" s="34"/>
      <c r="C22" s="34"/>
      <c r="D22" s="34"/>
      <c r="E22" s="34"/>
      <c r="F22" s="34"/>
      <c r="G22" s="34"/>
      <c r="H22" s="34"/>
    </row>
    <row r="23" spans="1:8" ht="33" x14ac:dyDescent="0.25">
      <c r="A23" s="15" t="s">
        <v>52</v>
      </c>
      <c r="B23" s="17" t="s">
        <v>45</v>
      </c>
      <c r="C23" s="9">
        <v>45</v>
      </c>
      <c r="D23" s="16"/>
      <c r="E23" s="16">
        <f t="shared" ref="E23:E30" si="0">CEILING(C23*D23,1)</f>
        <v>0</v>
      </c>
      <c r="F23" s="16"/>
      <c r="G23" s="16">
        <f t="shared" ref="G23:G30" si="1">CEILING(C23*F23,1)</f>
        <v>0</v>
      </c>
      <c r="H23" s="16">
        <f t="shared" ref="H23:H30" si="2">E23+G23</f>
        <v>0</v>
      </c>
    </row>
    <row r="24" spans="1:8" hidden="1" x14ac:dyDescent="0.25">
      <c r="A24" s="15" t="s">
        <v>53</v>
      </c>
      <c r="B24" s="8" t="s">
        <v>45</v>
      </c>
      <c r="C24" s="9">
        <v>0</v>
      </c>
      <c r="D24" s="16">
        <v>22</v>
      </c>
      <c r="E24" s="16">
        <f t="shared" si="0"/>
        <v>0</v>
      </c>
      <c r="F24" s="16">
        <v>45</v>
      </c>
      <c r="G24" s="16">
        <f t="shared" si="1"/>
        <v>0</v>
      </c>
      <c r="H24" s="16">
        <f t="shared" si="2"/>
        <v>0</v>
      </c>
    </row>
    <row r="25" spans="1:8" x14ac:dyDescent="0.25">
      <c r="A25" s="15" t="s">
        <v>54</v>
      </c>
      <c r="B25" s="8" t="s">
        <v>39</v>
      </c>
      <c r="C25" s="9">
        <v>100</v>
      </c>
      <c r="D25" s="16"/>
      <c r="E25" s="16">
        <f t="shared" si="0"/>
        <v>0</v>
      </c>
      <c r="F25" s="16"/>
      <c r="G25" s="16">
        <f t="shared" si="1"/>
        <v>0</v>
      </c>
      <c r="H25" s="16">
        <f t="shared" si="2"/>
        <v>0</v>
      </c>
    </row>
    <row r="26" spans="1:8" hidden="1" x14ac:dyDescent="0.25">
      <c r="A26" s="15" t="s">
        <v>55</v>
      </c>
      <c r="B26" s="8" t="s">
        <v>39</v>
      </c>
      <c r="C26" s="9">
        <v>0</v>
      </c>
      <c r="D26" s="16">
        <v>16.7</v>
      </c>
      <c r="E26" s="16">
        <f t="shared" si="0"/>
        <v>0</v>
      </c>
      <c r="F26" s="16">
        <v>22</v>
      </c>
      <c r="G26" s="16">
        <f t="shared" si="1"/>
        <v>0</v>
      </c>
      <c r="H26" s="16">
        <f t="shared" si="2"/>
        <v>0</v>
      </c>
    </row>
    <row r="27" spans="1:8" ht="33" x14ac:dyDescent="0.25">
      <c r="A27" s="15" t="s">
        <v>56</v>
      </c>
      <c r="B27" s="8" t="s">
        <v>39</v>
      </c>
      <c r="C27" s="9">
        <v>30</v>
      </c>
      <c r="D27" s="18"/>
      <c r="E27" s="16">
        <f t="shared" si="0"/>
        <v>0</v>
      </c>
      <c r="F27" s="16"/>
      <c r="G27" s="16">
        <f t="shared" si="1"/>
        <v>0</v>
      </c>
      <c r="H27" s="16">
        <f t="shared" si="2"/>
        <v>0</v>
      </c>
    </row>
    <row r="28" spans="1:8" ht="33" x14ac:dyDescent="0.25">
      <c r="A28" s="15" t="s">
        <v>57</v>
      </c>
      <c r="B28" s="8" t="s">
        <v>39</v>
      </c>
      <c r="C28" s="9">
        <v>20</v>
      </c>
      <c r="D28" s="18"/>
      <c r="E28" s="16">
        <f t="shared" si="0"/>
        <v>0</v>
      </c>
      <c r="F28" s="16"/>
      <c r="G28" s="16">
        <f t="shared" si="1"/>
        <v>0</v>
      </c>
      <c r="H28" s="16">
        <f t="shared" si="2"/>
        <v>0</v>
      </c>
    </row>
    <row r="29" spans="1:8" ht="33" x14ac:dyDescent="0.25">
      <c r="A29" s="15" t="s">
        <v>58</v>
      </c>
      <c r="B29" s="8" t="s">
        <v>39</v>
      </c>
      <c r="C29" s="9">
        <v>0</v>
      </c>
      <c r="D29" s="18"/>
      <c r="E29" s="16">
        <f t="shared" si="0"/>
        <v>0</v>
      </c>
      <c r="F29" s="16"/>
      <c r="G29" s="16">
        <f t="shared" si="1"/>
        <v>0</v>
      </c>
      <c r="H29" s="16">
        <f t="shared" si="2"/>
        <v>0</v>
      </c>
    </row>
    <row r="30" spans="1:8" x14ac:dyDescent="0.25">
      <c r="A30" s="15" t="s">
        <v>59</v>
      </c>
      <c r="B30" s="8" t="s">
        <v>45</v>
      </c>
      <c r="C30" s="9">
        <v>1</v>
      </c>
      <c r="D30" s="16"/>
      <c r="E30" s="16">
        <f t="shared" si="0"/>
        <v>0</v>
      </c>
      <c r="F30" s="16"/>
      <c r="G30" s="16">
        <f t="shared" si="1"/>
        <v>0</v>
      </c>
      <c r="H30" s="16">
        <f t="shared" si="2"/>
        <v>0</v>
      </c>
    </row>
    <row r="31" spans="1:8" x14ac:dyDescent="0.25">
      <c r="A31" s="34" t="s">
        <v>60</v>
      </c>
      <c r="B31" s="34"/>
      <c r="C31" s="34"/>
      <c r="D31" s="34"/>
      <c r="E31" s="34"/>
      <c r="F31" s="34"/>
      <c r="G31" s="34"/>
      <c r="H31" s="34"/>
    </row>
    <row r="32" spans="1:8" x14ac:dyDescent="0.25">
      <c r="A32" s="15" t="s">
        <v>61</v>
      </c>
      <c r="B32" s="8" t="s">
        <v>39</v>
      </c>
      <c r="C32" s="9">
        <v>0</v>
      </c>
      <c r="D32" s="16"/>
      <c r="E32" s="16">
        <f>CEILING(C32*D32,1)</f>
        <v>0</v>
      </c>
      <c r="F32" s="16"/>
      <c r="G32" s="16">
        <f>CEILING(C32*F32,1)</f>
        <v>0</v>
      </c>
      <c r="H32" s="16">
        <f>E32+G32</f>
        <v>0</v>
      </c>
    </row>
    <row r="33" spans="1:256" x14ac:dyDescent="0.25">
      <c r="A33" s="15" t="s">
        <v>62</v>
      </c>
      <c r="B33" s="8" t="s">
        <v>45</v>
      </c>
      <c r="C33" s="9">
        <v>0</v>
      </c>
      <c r="D33" s="16"/>
      <c r="E33" s="16">
        <f>CEILING(C33*D33,1)</f>
        <v>0</v>
      </c>
      <c r="F33" s="16"/>
      <c r="G33" s="16">
        <f>CEILING(C33*F33,1)</f>
        <v>0</v>
      </c>
      <c r="H33" s="16">
        <f>E33+G33</f>
        <v>0</v>
      </c>
    </row>
    <row r="34" spans="1:256" x14ac:dyDescent="0.25">
      <c r="A34" s="15" t="s">
        <v>63</v>
      </c>
      <c r="B34" s="8" t="s">
        <v>45</v>
      </c>
      <c r="C34" s="9">
        <v>0</v>
      </c>
      <c r="D34" s="16"/>
      <c r="E34" s="16">
        <f>CEILING(C34*D34,1)</f>
        <v>0</v>
      </c>
      <c r="F34" s="16"/>
      <c r="G34" s="16">
        <f>CEILING(C34*F34,1)</f>
        <v>0</v>
      </c>
      <c r="H34" s="16">
        <f>E34+G34</f>
        <v>0</v>
      </c>
    </row>
    <row r="35" spans="1:256" x14ac:dyDescent="0.25">
      <c r="A35" s="15" t="s">
        <v>64</v>
      </c>
      <c r="B35" s="8" t="s">
        <v>45</v>
      </c>
      <c r="C35" s="9">
        <v>0</v>
      </c>
      <c r="D35" s="16"/>
      <c r="E35" s="16">
        <f>CEILING(C35*D35,1)</f>
        <v>0</v>
      </c>
      <c r="F35" s="16"/>
      <c r="G35" s="16">
        <f>CEILING(C35*F35,1)</f>
        <v>0</v>
      </c>
      <c r="H35" s="16">
        <f>E35+G35</f>
        <v>0</v>
      </c>
    </row>
    <row r="36" spans="1:256" hidden="1" x14ac:dyDescent="0.25">
      <c r="A36" s="34" t="s">
        <v>65</v>
      </c>
      <c r="B36" s="34"/>
      <c r="C36" s="34"/>
      <c r="D36" s="34"/>
      <c r="E36" s="34"/>
      <c r="F36" s="34"/>
      <c r="G36" s="34"/>
      <c r="H36" s="34"/>
    </row>
    <row r="37" spans="1:256" hidden="1" x14ac:dyDescent="0.25">
      <c r="A37" s="15" t="s">
        <v>66</v>
      </c>
      <c r="B37" s="8" t="s">
        <v>45</v>
      </c>
      <c r="C37" s="9">
        <v>0</v>
      </c>
      <c r="D37" s="16">
        <v>0</v>
      </c>
      <c r="E37" s="16">
        <f>CEILING(C37*D37,1)</f>
        <v>0</v>
      </c>
      <c r="F37" s="16">
        <v>50</v>
      </c>
      <c r="G37" s="16">
        <f>CEILING(C37*F37,1)</f>
        <v>0</v>
      </c>
      <c r="H37" s="16">
        <f>E37+G37</f>
        <v>0</v>
      </c>
    </row>
    <row r="38" spans="1:256" hidden="1" x14ac:dyDescent="0.25">
      <c r="A38" s="15" t="s">
        <v>67</v>
      </c>
      <c r="B38" s="8" t="s">
        <v>45</v>
      </c>
      <c r="C38" s="9">
        <v>0</v>
      </c>
      <c r="D38" s="16">
        <v>0</v>
      </c>
      <c r="E38" s="16">
        <f>CEILING(C38*D38,1)</f>
        <v>0</v>
      </c>
      <c r="F38" s="16">
        <v>101</v>
      </c>
      <c r="G38" s="16">
        <f>CEILING(C38*F38,1)</f>
        <v>0</v>
      </c>
      <c r="H38" s="16">
        <f>E38+G38</f>
        <v>0</v>
      </c>
    </row>
    <row r="39" spans="1:256" hidden="1" x14ac:dyDescent="0.25">
      <c r="A39" s="34" t="s">
        <v>68</v>
      </c>
      <c r="B39" s="34"/>
      <c r="C39" s="34"/>
      <c r="D39" s="34"/>
      <c r="E39" s="34"/>
      <c r="F39" s="34"/>
      <c r="G39" s="34"/>
      <c r="H39" s="34"/>
    </row>
    <row r="40" spans="1:256" hidden="1" x14ac:dyDescent="0.25">
      <c r="A40" s="15" t="s">
        <v>69</v>
      </c>
      <c r="B40" s="8" t="s">
        <v>45</v>
      </c>
      <c r="C40" s="9">
        <v>0</v>
      </c>
      <c r="D40" s="16">
        <v>114</v>
      </c>
      <c r="E40" s="16">
        <f>CEILING(C40*D40,1)</f>
        <v>0</v>
      </c>
      <c r="F40" s="16">
        <v>25</v>
      </c>
      <c r="G40" s="16">
        <f>CEILING(C40*F40,1)</f>
        <v>0</v>
      </c>
      <c r="H40" s="16">
        <f>E40+G40</f>
        <v>0</v>
      </c>
    </row>
    <row r="41" spans="1:256" hidden="1" x14ac:dyDescent="0.25">
      <c r="A41" s="15" t="s">
        <v>70</v>
      </c>
      <c r="B41" s="8" t="s">
        <v>45</v>
      </c>
      <c r="C41" s="9">
        <v>0</v>
      </c>
      <c r="D41" s="16">
        <v>555</v>
      </c>
      <c r="E41" s="16">
        <f>CEILING(C41*D41,1)</f>
        <v>0</v>
      </c>
      <c r="F41" s="16">
        <v>69</v>
      </c>
      <c r="G41" s="16">
        <f>CEILING(C41*F41,1)</f>
        <v>0</v>
      </c>
      <c r="H41" s="16">
        <f>E41+G41</f>
        <v>0</v>
      </c>
    </row>
    <row r="42" spans="1:256" hidden="1" x14ac:dyDescent="0.25">
      <c r="A42" s="15" t="s">
        <v>71</v>
      </c>
      <c r="B42" s="8" t="s">
        <v>45</v>
      </c>
      <c r="C42" s="9">
        <v>0</v>
      </c>
      <c r="D42" s="16">
        <v>450</v>
      </c>
      <c r="E42" s="16">
        <f>CEILING(C42*D42,1)</f>
        <v>0</v>
      </c>
      <c r="F42" s="16">
        <v>50</v>
      </c>
      <c r="G42" s="16">
        <f>CEILING(C42*F42,1)</f>
        <v>0</v>
      </c>
      <c r="H42" s="16">
        <f>E42+G42</f>
        <v>0</v>
      </c>
    </row>
    <row r="43" spans="1:256" x14ac:dyDescent="0.25">
      <c r="A43" s="34" t="s">
        <v>113</v>
      </c>
      <c r="B43" s="34"/>
      <c r="C43" s="34"/>
      <c r="D43" s="34"/>
      <c r="E43" s="34"/>
      <c r="F43" s="34"/>
      <c r="G43" s="34"/>
      <c r="H43" s="34"/>
    </row>
    <row r="44" spans="1:256" x14ac:dyDescent="0.25">
      <c r="A44" s="19" t="s">
        <v>105</v>
      </c>
      <c r="B44" s="8" t="s">
        <v>45</v>
      </c>
      <c r="C44" s="9">
        <v>1</v>
      </c>
      <c r="D44" s="16"/>
      <c r="E44" s="16">
        <f t="shared" ref="E44:E59" si="3">CEILING(C44*D44,1)</f>
        <v>0</v>
      </c>
      <c r="F44" s="16"/>
      <c r="G44" s="16">
        <f t="shared" ref="G44:G59" si="4">CEILING(C44*F44,1)</f>
        <v>0</v>
      </c>
      <c r="H44" s="16">
        <f t="shared" ref="H44:H59" si="5">E44+G44</f>
        <v>0</v>
      </c>
    </row>
    <row r="45" spans="1:256" ht="21" x14ac:dyDescent="0.25">
      <c r="A45" s="27" t="s">
        <v>110</v>
      </c>
      <c r="B45" s="8" t="s">
        <v>45</v>
      </c>
      <c r="C45" s="9">
        <v>1</v>
      </c>
      <c r="D45" s="16"/>
      <c r="E45" s="16">
        <f t="shared" si="3"/>
        <v>0</v>
      </c>
      <c r="F45" s="16"/>
      <c r="G45" s="16">
        <f t="shared" si="4"/>
        <v>0</v>
      </c>
      <c r="H45" s="16">
        <f t="shared" si="5"/>
        <v>0</v>
      </c>
    </row>
    <row r="46" spans="1:256" hidden="1" x14ac:dyDescent="0.25">
      <c r="A46" s="27" t="s">
        <v>111</v>
      </c>
      <c r="B46" s="8" t="s">
        <v>45</v>
      </c>
      <c r="C46" s="9">
        <v>0</v>
      </c>
      <c r="D46" s="16">
        <v>6680</v>
      </c>
      <c r="E46" s="16">
        <f t="shared" si="3"/>
        <v>0</v>
      </c>
      <c r="F46" s="16">
        <v>800</v>
      </c>
      <c r="G46" s="16">
        <f t="shared" si="4"/>
        <v>0</v>
      </c>
      <c r="H46" s="16">
        <f t="shared" si="5"/>
        <v>0</v>
      </c>
    </row>
    <row r="47" spans="1:256" x14ac:dyDescent="0.25">
      <c r="A47" s="26" t="s">
        <v>112</v>
      </c>
      <c r="B47" s="8" t="s">
        <v>45</v>
      </c>
      <c r="C47" s="9">
        <v>1</v>
      </c>
      <c r="D47" s="16"/>
      <c r="E47" s="16">
        <f t="shared" si="3"/>
        <v>0</v>
      </c>
      <c r="F47" s="16"/>
      <c r="G47" s="16">
        <f t="shared" si="4"/>
        <v>0</v>
      </c>
      <c r="H47" s="16">
        <f t="shared" si="5"/>
        <v>0</v>
      </c>
    </row>
    <row r="48" spans="1:256" x14ac:dyDescent="0.25">
      <c r="A48" s="26" t="s">
        <v>134</v>
      </c>
      <c r="B48" s="8" t="s">
        <v>45</v>
      </c>
      <c r="C48" s="9">
        <v>1</v>
      </c>
      <c r="D48" s="16"/>
      <c r="E48" s="16">
        <f t="shared" si="3"/>
        <v>0</v>
      </c>
      <c r="F48" s="16"/>
      <c r="G48" s="16">
        <f t="shared" si="4"/>
        <v>0</v>
      </c>
      <c r="H48" s="16">
        <f t="shared" si="5"/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BX48">
        <v>0</v>
      </c>
      <c r="BY48">
        <v>0</v>
      </c>
      <c r="BZ48">
        <v>0</v>
      </c>
      <c r="CA48">
        <v>0</v>
      </c>
      <c r="CB48">
        <v>0</v>
      </c>
      <c r="CC48">
        <v>0</v>
      </c>
      <c r="CD48">
        <v>0</v>
      </c>
      <c r="CE48">
        <v>0</v>
      </c>
      <c r="CF48">
        <v>0</v>
      </c>
      <c r="CG48">
        <v>0</v>
      </c>
      <c r="CH48">
        <v>0</v>
      </c>
      <c r="CI48">
        <v>0</v>
      </c>
      <c r="CJ48">
        <v>0</v>
      </c>
      <c r="CK48">
        <v>0</v>
      </c>
      <c r="CL48">
        <v>0</v>
      </c>
      <c r="CM48">
        <v>0</v>
      </c>
      <c r="CN48">
        <v>0</v>
      </c>
      <c r="CO48">
        <v>0</v>
      </c>
      <c r="CP48">
        <v>0</v>
      </c>
      <c r="CQ48">
        <v>0</v>
      </c>
      <c r="CR48">
        <v>0</v>
      </c>
      <c r="CS48">
        <v>0</v>
      </c>
      <c r="CT48">
        <v>0</v>
      </c>
      <c r="CU48">
        <v>0</v>
      </c>
      <c r="CV48">
        <v>0</v>
      </c>
      <c r="CW48">
        <v>0</v>
      </c>
      <c r="CX48">
        <v>0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R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0</v>
      </c>
      <c r="EI48">
        <v>0</v>
      </c>
      <c r="EJ48">
        <v>0</v>
      </c>
      <c r="EK48">
        <v>0</v>
      </c>
      <c r="EL48">
        <v>0</v>
      </c>
      <c r="EM48">
        <v>0</v>
      </c>
      <c r="EN48">
        <v>0</v>
      </c>
      <c r="EO48">
        <v>0</v>
      </c>
      <c r="EP48">
        <v>0</v>
      </c>
      <c r="EQ48">
        <v>0</v>
      </c>
      <c r="ER48">
        <v>0</v>
      </c>
      <c r="ES48">
        <v>0</v>
      </c>
      <c r="ET48">
        <v>0</v>
      </c>
      <c r="EU48">
        <v>0</v>
      </c>
      <c r="EV48">
        <v>0</v>
      </c>
      <c r="EW48">
        <v>0</v>
      </c>
      <c r="EX48">
        <v>0</v>
      </c>
      <c r="EY48">
        <v>0</v>
      </c>
      <c r="EZ48">
        <v>0</v>
      </c>
      <c r="FA48">
        <v>0</v>
      </c>
      <c r="FB48">
        <v>0</v>
      </c>
      <c r="FC48">
        <v>0</v>
      </c>
      <c r="FD48">
        <v>0</v>
      </c>
      <c r="FE48">
        <v>0</v>
      </c>
      <c r="FF48">
        <v>0</v>
      </c>
      <c r="FG48">
        <v>0</v>
      </c>
      <c r="FH48">
        <v>0</v>
      </c>
      <c r="FI48">
        <v>0</v>
      </c>
      <c r="FJ48">
        <v>0</v>
      </c>
      <c r="FK48">
        <v>0</v>
      </c>
      <c r="FL48">
        <v>0</v>
      </c>
      <c r="FM48">
        <v>0</v>
      </c>
      <c r="FN48">
        <v>0</v>
      </c>
      <c r="FO48">
        <v>0</v>
      </c>
      <c r="FP48">
        <v>0</v>
      </c>
      <c r="FQ48">
        <v>0</v>
      </c>
      <c r="FR48">
        <v>0</v>
      </c>
      <c r="FS48">
        <v>0</v>
      </c>
      <c r="FT48">
        <v>0</v>
      </c>
      <c r="FU48">
        <v>0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0</v>
      </c>
      <c r="GB48">
        <v>0</v>
      </c>
      <c r="GC48">
        <v>0</v>
      </c>
      <c r="GD48">
        <v>0</v>
      </c>
      <c r="GE48">
        <v>0</v>
      </c>
      <c r="GF48">
        <v>0</v>
      </c>
      <c r="GG48">
        <v>0</v>
      </c>
      <c r="GH48">
        <v>0</v>
      </c>
      <c r="GI48">
        <v>0</v>
      </c>
      <c r="GJ48">
        <v>0</v>
      </c>
      <c r="GK48">
        <v>0</v>
      </c>
      <c r="GL48">
        <v>0</v>
      </c>
      <c r="GM48">
        <v>0</v>
      </c>
      <c r="GN48">
        <v>0</v>
      </c>
      <c r="GO48">
        <v>0</v>
      </c>
      <c r="GP48">
        <v>0</v>
      </c>
      <c r="GQ48">
        <v>0</v>
      </c>
      <c r="GR48">
        <v>0</v>
      </c>
      <c r="GS48">
        <v>0</v>
      </c>
      <c r="GT48">
        <v>0</v>
      </c>
      <c r="GU48">
        <v>0</v>
      </c>
      <c r="GV48">
        <v>0</v>
      </c>
      <c r="GW48">
        <v>0</v>
      </c>
      <c r="GX48">
        <v>0</v>
      </c>
      <c r="GY48">
        <v>0</v>
      </c>
      <c r="GZ48">
        <v>0</v>
      </c>
      <c r="HA48">
        <v>0</v>
      </c>
      <c r="HB48">
        <v>0</v>
      </c>
      <c r="HC48">
        <v>0</v>
      </c>
      <c r="HD48">
        <v>0</v>
      </c>
      <c r="HE48">
        <v>0</v>
      </c>
      <c r="HF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L48">
        <v>0</v>
      </c>
      <c r="HM48">
        <v>0</v>
      </c>
      <c r="HN48">
        <v>0</v>
      </c>
      <c r="HO48">
        <v>0</v>
      </c>
      <c r="HP48">
        <v>0</v>
      </c>
      <c r="HQ48">
        <v>0</v>
      </c>
      <c r="HR48">
        <v>0</v>
      </c>
      <c r="HS48">
        <v>0</v>
      </c>
      <c r="HT48">
        <v>0</v>
      </c>
      <c r="HU48">
        <v>0</v>
      </c>
      <c r="HV48">
        <v>0</v>
      </c>
      <c r="HW48">
        <v>0</v>
      </c>
      <c r="HX48">
        <v>0</v>
      </c>
      <c r="HY48">
        <v>0</v>
      </c>
      <c r="HZ48">
        <v>0</v>
      </c>
      <c r="IA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G48">
        <v>0</v>
      </c>
      <c r="IH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N48">
        <v>0</v>
      </c>
      <c r="IO48">
        <v>0</v>
      </c>
      <c r="IP48">
        <v>0</v>
      </c>
      <c r="IQ48">
        <v>0</v>
      </c>
      <c r="IR48">
        <v>0</v>
      </c>
      <c r="IS48">
        <v>0</v>
      </c>
      <c r="IT48">
        <v>0</v>
      </c>
      <c r="IU48">
        <v>0</v>
      </c>
      <c r="IV48">
        <v>0</v>
      </c>
    </row>
    <row r="49" spans="1:8" x14ac:dyDescent="0.25">
      <c r="A49" s="20" t="s">
        <v>72</v>
      </c>
      <c r="B49" s="8" t="s">
        <v>45</v>
      </c>
      <c r="C49" s="9">
        <v>1</v>
      </c>
      <c r="D49" s="16"/>
      <c r="E49" s="16">
        <f t="shared" si="3"/>
        <v>0</v>
      </c>
      <c r="F49" s="16"/>
      <c r="G49" s="16">
        <f t="shared" si="4"/>
        <v>0</v>
      </c>
      <c r="H49" s="16">
        <f t="shared" si="5"/>
        <v>0</v>
      </c>
    </row>
    <row r="50" spans="1:8" x14ac:dyDescent="0.25">
      <c r="A50" s="19" t="s">
        <v>73</v>
      </c>
      <c r="B50" s="8" t="s">
        <v>45</v>
      </c>
      <c r="C50" s="9">
        <v>2</v>
      </c>
      <c r="D50" s="16"/>
      <c r="E50" s="16">
        <f t="shared" si="3"/>
        <v>0</v>
      </c>
      <c r="F50" s="16"/>
      <c r="G50" s="16">
        <f t="shared" si="4"/>
        <v>0</v>
      </c>
      <c r="H50" s="16">
        <f t="shared" si="5"/>
        <v>0</v>
      </c>
    </row>
    <row r="51" spans="1:8" x14ac:dyDescent="0.25">
      <c r="A51" s="19" t="s">
        <v>74</v>
      </c>
      <c r="B51" s="8" t="s">
        <v>45</v>
      </c>
      <c r="C51" s="9">
        <v>1</v>
      </c>
      <c r="D51" s="16"/>
      <c r="E51" s="16">
        <f t="shared" si="3"/>
        <v>0</v>
      </c>
      <c r="F51" s="16"/>
      <c r="G51" s="16">
        <f t="shared" si="4"/>
        <v>0</v>
      </c>
      <c r="H51" s="16">
        <f t="shared" si="5"/>
        <v>0</v>
      </c>
    </row>
    <row r="52" spans="1:8" hidden="1" x14ac:dyDescent="0.25">
      <c r="A52" s="19" t="s">
        <v>75</v>
      </c>
      <c r="B52" s="8" t="s">
        <v>45</v>
      </c>
      <c r="C52" s="9">
        <v>0</v>
      </c>
      <c r="D52" s="16">
        <v>480</v>
      </c>
      <c r="E52" s="16">
        <f t="shared" si="3"/>
        <v>0</v>
      </c>
      <c r="F52" s="16">
        <v>50</v>
      </c>
      <c r="G52" s="16">
        <f t="shared" si="4"/>
        <v>0</v>
      </c>
      <c r="H52" s="16">
        <f t="shared" si="5"/>
        <v>0</v>
      </c>
    </row>
    <row r="53" spans="1:8" x14ac:dyDescent="0.25">
      <c r="A53" s="19" t="s">
        <v>76</v>
      </c>
      <c r="B53" s="8" t="s">
        <v>45</v>
      </c>
      <c r="C53" s="9">
        <v>25</v>
      </c>
      <c r="D53" s="16"/>
      <c r="E53" s="16">
        <f t="shared" si="3"/>
        <v>0</v>
      </c>
      <c r="F53" s="16"/>
      <c r="G53" s="16">
        <f t="shared" si="4"/>
        <v>0</v>
      </c>
      <c r="H53" s="16">
        <f t="shared" si="5"/>
        <v>0</v>
      </c>
    </row>
    <row r="54" spans="1:8" x14ac:dyDescent="0.25">
      <c r="A54" s="19" t="s">
        <v>77</v>
      </c>
      <c r="B54" s="8" t="s">
        <v>45</v>
      </c>
      <c r="C54" s="9">
        <v>5</v>
      </c>
      <c r="D54" s="16"/>
      <c r="E54" s="16">
        <f t="shared" si="3"/>
        <v>0</v>
      </c>
      <c r="F54" s="16"/>
      <c r="G54" s="16">
        <f t="shared" si="4"/>
        <v>0</v>
      </c>
      <c r="H54" s="16">
        <f t="shared" si="5"/>
        <v>0</v>
      </c>
    </row>
    <row r="55" spans="1:8" x14ac:dyDescent="0.25">
      <c r="A55" s="19" t="s">
        <v>107</v>
      </c>
      <c r="B55" s="8" t="s">
        <v>45</v>
      </c>
      <c r="C55" s="9">
        <v>3</v>
      </c>
      <c r="D55" s="16"/>
      <c r="E55" s="16">
        <f t="shared" si="3"/>
        <v>0</v>
      </c>
      <c r="F55" s="18"/>
      <c r="G55" s="16">
        <f t="shared" si="4"/>
        <v>0</v>
      </c>
      <c r="H55" s="16">
        <f t="shared" si="5"/>
        <v>0</v>
      </c>
    </row>
    <row r="56" spans="1:8" x14ac:dyDescent="0.25">
      <c r="A56" s="19" t="s">
        <v>116</v>
      </c>
      <c r="B56" s="8" t="s">
        <v>45</v>
      </c>
      <c r="C56" s="9">
        <v>1</v>
      </c>
      <c r="D56" s="16"/>
      <c r="E56" s="16">
        <f t="shared" si="3"/>
        <v>0</v>
      </c>
      <c r="F56" s="18"/>
      <c r="G56" s="16">
        <f t="shared" si="4"/>
        <v>0</v>
      </c>
      <c r="H56" s="16">
        <f t="shared" si="5"/>
        <v>0</v>
      </c>
    </row>
    <row r="57" spans="1:8" x14ac:dyDescent="0.25">
      <c r="A57" s="19" t="s">
        <v>117</v>
      </c>
      <c r="B57" s="8" t="s">
        <v>45</v>
      </c>
      <c r="C57" s="9">
        <v>1</v>
      </c>
      <c r="D57" s="16"/>
      <c r="E57" s="16">
        <f t="shared" si="3"/>
        <v>0</v>
      </c>
      <c r="F57" s="18"/>
      <c r="G57" s="16">
        <f t="shared" si="4"/>
        <v>0</v>
      </c>
      <c r="H57" s="16">
        <f t="shared" si="5"/>
        <v>0</v>
      </c>
    </row>
    <row r="58" spans="1:8" x14ac:dyDescent="0.25">
      <c r="A58" s="19" t="s">
        <v>108</v>
      </c>
      <c r="B58" s="8" t="s">
        <v>109</v>
      </c>
      <c r="C58" s="9">
        <v>1</v>
      </c>
      <c r="D58" s="16"/>
      <c r="E58" s="16">
        <f t="shared" si="3"/>
        <v>0</v>
      </c>
      <c r="F58" s="18"/>
      <c r="G58" s="16">
        <f t="shared" si="4"/>
        <v>0</v>
      </c>
      <c r="H58" s="16">
        <f t="shared" si="5"/>
        <v>0</v>
      </c>
    </row>
    <row r="59" spans="1:8" x14ac:dyDescent="0.25">
      <c r="A59" s="21" t="s">
        <v>78</v>
      </c>
      <c r="B59" s="8" t="s">
        <v>79</v>
      </c>
      <c r="C59" s="9">
        <v>1</v>
      </c>
      <c r="D59" s="16"/>
      <c r="E59" s="16">
        <f t="shared" si="3"/>
        <v>0</v>
      </c>
      <c r="F59" s="18"/>
      <c r="G59" s="16">
        <f t="shared" si="4"/>
        <v>0</v>
      </c>
      <c r="H59" s="16">
        <f t="shared" si="5"/>
        <v>0</v>
      </c>
    </row>
    <row r="60" spans="1:8" x14ac:dyDescent="0.25">
      <c r="A60" s="38" t="s">
        <v>115</v>
      </c>
      <c r="B60" s="39"/>
      <c r="C60" s="39"/>
      <c r="D60" s="39"/>
      <c r="E60" s="39"/>
      <c r="F60" s="39"/>
      <c r="G60" s="39"/>
      <c r="H60" s="40"/>
    </row>
    <row r="61" spans="1:8" x14ac:dyDescent="0.25">
      <c r="A61" s="19" t="s">
        <v>105</v>
      </c>
      <c r="B61" s="8" t="s">
        <v>45</v>
      </c>
      <c r="C61" s="9">
        <v>3</v>
      </c>
      <c r="D61" s="16"/>
      <c r="E61" s="16">
        <f t="shared" ref="E61:E75" si="6">CEILING(C61*D61,1)</f>
        <v>0</v>
      </c>
      <c r="F61" s="16"/>
      <c r="G61" s="16">
        <f t="shared" ref="G61:G75" si="7">CEILING(C61*F61,1)</f>
        <v>0</v>
      </c>
      <c r="H61" s="16">
        <f t="shared" ref="H61:H75" si="8">E61+G61</f>
        <v>0</v>
      </c>
    </row>
    <row r="62" spans="1:8" ht="21" x14ac:dyDescent="0.25">
      <c r="A62" s="27" t="s">
        <v>110</v>
      </c>
      <c r="B62" s="8" t="s">
        <v>45</v>
      </c>
      <c r="C62" s="9">
        <v>1</v>
      </c>
      <c r="D62" s="16"/>
      <c r="E62" s="16">
        <f t="shared" si="6"/>
        <v>0</v>
      </c>
      <c r="F62" s="16"/>
      <c r="G62" s="16">
        <f t="shared" si="7"/>
        <v>0</v>
      </c>
      <c r="H62" s="16">
        <f t="shared" si="8"/>
        <v>0</v>
      </c>
    </row>
    <row r="63" spans="1:8" hidden="1" x14ac:dyDescent="0.25">
      <c r="A63" s="27" t="s">
        <v>111</v>
      </c>
      <c r="B63" s="8" t="s">
        <v>45</v>
      </c>
      <c r="C63" s="9">
        <v>0</v>
      </c>
      <c r="D63" s="16">
        <v>6680</v>
      </c>
      <c r="E63" s="16">
        <f t="shared" si="6"/>
        <v>0</v>
      </c>
      <c r="F63" s="16">
        <v>800</v>
      </c>
      <c r="G63" s="16">
        <f t="shared" si="7"/>
        <v>0</v>
      </c>
      <c r="H63" s="16">
        <f t="shared" si="8"/>
        <v>0</v>
      </c>
    </row>
    <row r="64" spans="1:8" x14ac:dyDescent="0.25">
      <c r="A64" s="26" t="s">
        <v>112</v>
      </c>
      <c r="B64" s="8" t="s">
        <v>45</v>
      </c>
      <c r="C64" s="9">
        <v>1</v>
      </c>
      <c r="D64" s="16"/>
      <c r="E64" s="16">
        <f t="shared" si="6"/>
        <v>0</v>
      </c>
      <c r="F64" s="16"/>
      <c r="G64" s="16">
        <f t="shared" si="7"/>
        <v>0</v>
      </c>
      <c r="H64" s="16">
        <f t="shared" si="8"/>
        <v>0</v>
      </c>
    </row>
    <row r="65" spans="1:8" x14ac:dyDescent="0.25">
      <c r="A65" s="26" t="str">
        <f t="shared" ref="A65:C65" si="9">A48</f>
        <v>Nástěnný rack 15U + přísl</v>
      </c>
      <c r="B65" s="8" t="str">
        <f t="shared" si="9"/>
        <v>ks</v>
      </c>
      <c r="C65" s="9">
        <f t="shared" si="9"/>
        <v>1</v>
      </c>
      <c r="D65" s="16"/>
      <c r="E65" s="16">
        <f t="shared" si="6"/>
        <v>0</v>
      </c>
      <c r="F65" s="16"/>
      <c r="G65" s="16">
        <f t="shared" si="7"/>
        <v>0</v>
      </c>
      <c r="H65" s="16">
        <f t="shared" si="8"/>
        <v>0</v>
      </c>
    </row>
    <row r="66" spans="1:8" x14ac:dyDescent="0.25">
      <c r="A66" s="20" t="s">
        <v>72</v>
      </c>
      <c r="B66" s="8" t="s">
        <v>45</v>
      </c>
      <c r="C66" s="9">
        <v>1</v>
      </c>
      <c r="D66" s="16"/>
      <c r="E66" s="16">
        <f t="shared" si="6"/>
        <v>0</v>
      </c>
      <c r="F66" s="16"/>
      <c r="G66" s="16">
        <f t="shared" si="7"/>
        <v>0</v>
      </c>
      <c r="H66" s="16">
        <f t="shared" si="8"/>
        <v>0</v>
      </c>
    </row>
    <row r="67" spans="1:8" x14ac:dyDescent="0.25">
      <c r="A67" s="19" t="s">
        <v>73</v>
      </c>
      <c r="B67" s="8" t="s">
        <v>45</v>
      </c>
      <c r="C67" s="9">
        <v>2</v>
      </c>
      <c r="D67" s="16"/>
      <c r="E67" s="16">
        <f t="shared" si="6"/>
        <v>0</v>
      </c>
      <c r="F67" s="16"/>
      <c r="G67" s="16">
        <f t="shared" si="7"/>
        <v>0</v>
      </c>
      <c r="H67" s="16">
        <f t="shared" si="8"/>
        <v>0</v>
      </c>
    </row>
    <row r="68" spans="1:8" x14ac:dyDescent="0.25">
      <c r="A68" s="19" t="s">
        <v>74</v>
      </c>
      <c r="B68" s="8" t="s">
        <v>45</v>
      </c>
      <c r="C68" s="9">
        <v>1</v>
      </c>
      <c r="D68" s="16"/>
      <c r="E68" s="16">
        <f t="shared" si="6"/>
        <v>0</v>
      </c>
      <c r="F68" s="16"/>
      <c r="G68" s="16">
        <f t="shared" si="7"/>
        <v>0</v>
      </c>
      <c r="H68" s="16">
        <f t="shared" si="8"/>
        <v>0</v>
      </c>
    </row>
    <row r="69" spans="1:8" hidden="1" x14ac:dyDescent="0.25">
      <c r="A69" s="19" t="s">
        <v>75</v>
      </c>
      <c r="B69" s="8" t="s">
        <v>45</v>
      </c>
      <c r="C69" s="9">
        <v>0</v>
      </c>
      <c r="D69" s="16">
        <v>480</v>
      </c>
      <c r="E69" s="16">
        <f t="shared" si="6"/>
        <v>0</v>
      </c>
      <c r="F69" s="16">
        <v>50</v>
      </c>
      <c r="G69" s="16">
        <f t="shared" si="7"/>
        <v>0</v>
      </c>
      <c r="H69" s="16">
        <f t="shared" si="8"/>
        <v>0</v>
      </c>
    </row>
    <row r="70" spans="1:8" x14ac:dyDescent="0.25">
      <c r="A70" s="19" t="s">
        <v>76</v>
      </c>
      <c r="B70" s="8" t="s">
        <v>45</v>
      </c>
      <c r="C70" s="9">
        <v>50</v>
      </c>
      <c r="D70" s="16"/>
      <c r="E70" s="16">
        <f t="shared" si="6"/>
        <v>0</v>
      </c>
      <c r="F70" s="16"/>
      <c r="G70" s="16">
        <f t="shared" si="7"/>
        <v>0</v>
      </c>
      <c r="H70" s="16">
        <f t="shared" si="8"/>
        <v>0</v>
      </c>
    </row>
    <row r="71" spans="1:8" x14ac:dyDescent="0.25">
      <c r="A71" s="19" t="s">
        <v>77</v>
      </c>
      <c r="B71" s="8" t="s">
        <v>45</v>
      </c>
      <c r="C71" s="9">
        <v>5</v>
      </c>
      <c r="D71" s="16"/>
      <c r="E71" s="16">
        <f t="shared" si="6"/>
        <v>0</v>
      </c>
      <c r="F71" s="16"/>
      <c r="G71" s="16">
        <f t="shared" si="7"/>
        <v>0</v>
      </c>
      <c r="H71" s="16">
        <f t="shared" si="8"/>
        <v>0</v>
      </c>
    </row>
    <row r="72" spans="1:8" x14ac:dyDescent="0.25">
      <c r="A72" s="19" t="s">
        <v>107</v>
      </c>
      <c r="B72" s="8" t="s">
        <v>45</v>
      </c>
      <c r="C72" s="9">
        <v>5</v>
      </c>
      <c r="D72" s="16"/>
      <c r="E72" s="16">
        <f t="shared" si="6"/>
        <v>0</v>
      </c>
      <c r="F72" s="18"/>
      <c r="G72" s="16">
        <f t="shared" si="7"/>
        <v>0</v>
      </c>
      <c r="H72" s="16">
        <f t="shared" si="8"/>
        <v>0</v>
      </c>
    </row>
    <row r="73" spans="1:8" x14ac:dyDescent="0.25">
      <c r="A73" s="19" t="s">
        <v>108</v>
      </c>
      <c r="B73" s="8" t="s">
        <v>109</v>
      </c>
      <c r="C73" s="9">
        <v>1</v>
      </c>
      <c r="D73" s="16"/>
      <c r="E73" s="16">
        <f t="shared" si="6"/>
        <v>0</v>
      </c>
      <c r="F73" s="18"/>
      <c r="G73" s="16">
        <f t="shared" si="7"/>
        <v>0</v>
      </c>
      <c r="H73" s="16">
        <f t="shared" si="8"/>
        <v>0</v>
      </c>
    </row>
    <row r="74" spans="1:8" x14ac:dyDescent="0.25">
      <c r="A74" s="19" t="s">
        <v>116</v>
      </c>
      <c r="B74" s="8" t="s">
        <v>45</v>
      </c>
      <c r="C74" s="9">
        <v>1</v>
      </c>
      <c r="D74" s="16"/>
      <c r="E74" s="16">
        <f t="shared" si="6"/>
        <v>0</v>
      </c>
      <c r="F74" s="18"/>
      <c r="G74" s="16">
        <f t="shared" si="7"/>
        <v>0</v>
      </c>
      <c r="H74" s="16">
        <f t="shared" si="8"/>
        <v>0</v>
      </c>
    </row>
    <row r="75" spans="1:8" x14ac:dyDescent="0.25">
      <c r="A75" s="19" t="s">
        <v>117</v>
      </c>
      <c r="B75" s="8" t="s">
        <v>45</v>
      </c>
      <c r="C75" s="9">
        <v>3</v>
      </c>
      <c r="D75" s="16"/>
      <c r="E75" s="16">
        <f t="shared" si="6"/>
        <v>0</v>
      </c>
      <c r="F75" s="18"/>
      <c r="G75" s="16">
        <f t="shared" si="7"/>
        <v>0</v>
      </c>
      <c r="H75" s="16">
        <f t="shared" si="8"/>
        <v>0</v>
      </c>
    </row>
    <row r="76" spans="1:8" x14ac:dyDescent="0.25">
      <c r="A76" s="21" t="s">
        <v>78</v>
      </c>
      <c r="B76" s="8" t="s">
        <v>79</v>
      </c>
      <c r="C76" s="9">
        <v>1</v>
      </c>
      <c r="D76" s="16"/>
      <c r="E76" s="16">
        <f>CEILING(C76*D76,1)</f>
        <v>0</v>
      </c>
      <c r="F76" s="18"/>
      <c r="G76" s="16">
        <f>CEILING(C76*F76,1)</f>
        <v>0</v>
      </c>
      <c r="H76" s="16">
        <f>E76+G76</f>
        <v>0</v>
      </c>
    </row>
    <row r="77" spans="1:8" x14ac:dyDescent="0.25">
      <c r="A77" s="34" t="s">
        <v>118</v>
      </c>
      <c r="B77" s="34"/>
      <c r="C77" s="34"/>
      <c r="D77" s="34"/>
      <c r="E77" s="34"/>
      <c r="F77" s="34"/>
      <c r="G77" s="34"/>
      <c r="H77" s="34"/>
    </row>
    <row r="78" spans="1:8" x14ac:dyDescent="0.25">
      <c r="A78" s="19" t="s">
        <v>105</v>
      </c>
      <c r="B78" s="8" t="s">
        <v>45</v>
      </c>
      <c r="C78" s="9">
        <v>1</v>
      </c>
      <c r="D78" s="16"/>
      <c r="E78" s="16">
        <f t="shared" ref="E78:E91" si="10">CEILING(C78*D78,1)</f>
        <v>0</v>
      </c>
      <c r="F78" s="16"/>
      <c r="G78" s="16">
        <f t="shared" ref="G78:G87" si="11">CEILING(C78*F78,1)</f>
        <v>0</v>
      </c>
      <c r="H78" s="16">
        <f t="shared" ref="H78:H91" si="12">E78+G78</f>
        <v>0</v>
      </c>
    </row>
    <row r="79" spans="1:8" ht="21" x14ac:dyDescent="0.25">
      <c r="A79" s="27" t="s">
        <v>110</v>
      </c>
      <c r="B79" s="8" t="s">
        <v>45</v>
      </c>
      <c r="C79" s="9">
        <v>1</v>
      </c>
      <c r="D79" s="16"/>
      <c r="E79" s="16">
        <f t="shared" si="10"/>
        <v>0</v>
      </c>
      <c r="F79" s="16"/>
      <c r="G79" s="16">
        <f t="shared" si="11"/>
        <v>0</v>
      </c>
      <c r="H79" s="16">
        <f t="shared" si="12"/>
        <v>0</v>
      </c>
    </row>
    <row r="80" spans="1:8" hidden="1" x14ac:dyDescent="0.25">
      <c r="A80" s="27" t="s">
        <v>111</v>
      </c>
      <c r="B80" s="8" t="s">
        <v>45</v>
      </c>
      <c r="C80" s="9">
        <v>0</v>
      </c>
      <c r="D80" s="16">
        <v>6680</v>
      </c>
      <c r="E80" s="16">
        <f t="shared" si="10"/>
        <v>0</v>
      </c>
      <c r="F80" s="16">
        <v>800</v>
      </c>
      <c r="G80" s="16">
        <f t="shared" si="11"/>
        <v>0</v>
      </c>
      <c r="H80" s="16">
        <f t="shared" si="12"/>
        <v>0</v>
      </c>
    </row>
    <row r="81" spans="1:11" x14ac:dyDescent="0.25">
      <c r="A81" s="26" t="s">
        <v>112</v>
      </c>
      <c r="B81" s="8" t="s">
        <v>45</v>
      </c>
      <c r="C81" s="9">
        <v>1</v>
      </c>
      <c r="D81" s="16"/>
      <c r="E81" s="16">
        <f t="shared" si="10"/>
        <v>0</v>
      </c>
      <c r="F81" s="16"/>
      <c r="G81" s="16">
        <f t="shared" si="11"/>
        <v>0</v>
      </c>
      <c r="H81" s="16">
        <f t="shared" si="12"/>
        <v>0</v>
      </c>
    </row>
    <row r="82" spans="1:11" x14ac:dyDescent="0.25">
      <c r="A82" s="20" t="s">
        <v>72</v>
      </c>
      <c r="B82" s="8" t="s">
        <v>45</v>
      </c>
      <c r="C82" s="9">
        <v>1</v>
      </c>
      <c r="D82" s="16"/>
      <c r="E82" s="16">
        <f t="shared" si="10"/>
        <v>0</v>
      </c>
      <c r="F82" s="16"/>
      <c r="G82" s="16">
        <f t="shared" si="11"/>
        <v>0</v>
      </c>
      <c r="H82" s="16">
        <f t="shared" si="12"/>
        <v>0</v>
      </c>
    </row>
    <row r="83" spans="1:11" x14ac:dyDescent="0.25">
      <c r="A83" s="19" t="s">
        <v>73</v>
      </c>
      <c r="B83" s="8" t="s">
        <v>45</v>
      </c>
      <c r="C83" s="9">
        <v>2</v>
      </c>
      <c r="D83" s="16"/>
      <c r="E83" s="16">
        <f t="shared" si="10"/>
        <v>0</v>
      </c>
      <c r="F83" s="16"/>
      <c r="G83" s="16">
        <f t="shared" si="11"/>
        <v>0</v>
      </c>
      <c r="H83" s="16">
        <f t="shared" si="12"/>
        <v>0</v>
      </c>
    </row>
    <row r="84" spans="1:11" x14ac:dyDescent="0.25">
      <c r="A84" s="19" t="s">
        <v>74</v>
      </c>
      <c r="B84" s="8" t="s">
        <v>45</v>
      </c>
      <c r="C84" s="9">
        <v>1</v>
      </c>
      <c r="D84" s="16"/>
      <c r="E84" s="16">
        <f t="shared" si="10"/>
        <v>0</v>
      </c>
      <c r="F84" s="16"/>
      <c r="G84" s="16">
        <f t="shared" si="11"/>
        <v>0</v>
      </c>
      <c r="H84" s="16">
        <f t="shared" si="12"/>
        <v>0</v>
      </c>
    </row>
    <row r="85" spans="1:11" hidden="1" x14ac:dyDescent="0.25">
      <c r="A85" s="19" t="s">
        <v>75</v>
      </c>
      <c r="B85" s="8" t="s">
        <v>45</v>
      </c>
      <c r="C85" s="9">
        <v>0</v>
      </c>
      <c r="D85" s="16">
        <v>480</v>
      </c>
      <c r="E85" s="16">
        <f t="shared" si="10"/>
        <v>0</v>
      </c>
      <c r="F85" s="16">
        <v>50</v>
      </c>
      <c r="G85" s="16">
        <f t="shared" si="11"/>
        <v>0</v>
      </c>
      <c r="H85" s="16">
        <f t="shared" si="12"/>
        <v>0</v>
      </c>
    </row>
    <row r="86" spans="1:11" x14ac:dyDescent="0.25">
      <c r="A86" s="19" t="s">
        <v>76</v>
      </c>
      <c r="B86" s="8" t="s">
        <v>45</v>
      </c>
      <c r="C86" s="9">
        <v>25</v>
      </c>
      <c r="D86" s="16"/>
      <c r="E86" s="16">
        <f t="shared" si="10"/>
        <v>0</v>
      </c>
      <c r="F86" s="16"/>
      <c r="G86" s="16">
        <f t="shared" si="11"/>
        <v>0</v>
      </c>
      <c r="H86" s="16">
        <f t="shared" si="12"/>
        <v>0</v>
      </c>
    </row>
    <row r="87" spans="1:11" x14ac:dyDescent="0.25">
      <c r="A87" s="19" t="s">
        <v>77</v>
      </c>
      <c r="B87" s="8" t="s">
        <v>45</v>
      </c>
      <c r="C87" s="9">
        <v>5</v>
      </c>
      <c r="D87" s="16"/>
      <c r="E87" s="16">
        <f t="shared" si="10"/>
        <v>0</v>
      </c>
      <c r="F87" s="16"/>
      <c r="G87" s="16">
        <f t="shared" si="11"/>
        <v>0</v>
      </c>
      <c r="H87" s="16">
        <f t="shared" si="12"/>
        <v>0</v>
      </c>
    </row>
    <row r="88" spans="1:11" x14ac:dyDescent="0.25">
      <c r="A88" s="19" t="s">
        <v>107</v>
      </c>
      <c r="B88" s="8" t="s">
        <v>45</v>
      </c>
      <c r="C88" s="9">
        <v>3</v>
      </c>
      <c r="D88" s="16"/>
      <c r="E88" s="16">
        <f t="shared" si="10"/>
        <v>0</v>
      </c>
      <c r="F88" s="18"/>
      <c r="G88" s="16">
        <f>CEILING(C88*F88,1)</f>
        <v>0</v>
      </c>
      <c r="H88" s="16">
        <f t="shared" si="12"/>
        <v>0</v>
      </c>
    </row>
    <row r="89" spans="1:11" x14ac:dyDescent="0.25">
      <c r="A89" s="19" t="s">
        <v>116</v>
      </c>
      <c r="B89" s="8" t="s">
        <v>45</v>
      </c>
      <c r="C89" s="9">
        <v>1</v>
      </c>
      <c r="D89" s="16"/>
      <c r="E89" s="16">
        <f t="shared" si="10"/>
        <v>0</v>
      </c>
      <c r="F89" s="18"/>
      <c r="G89" s="16">
        <f t="shared" ref="G89:G92" si="13">CEILING(C89*F89,1)</f>
        <v>0</v>
      </c>
      <c r="H89" s="16">
        <f t="shared" si="12"/>
        <v>0</v>
      </c>
    </row>
    <row r="90" spans="1:11" x14ac:dyDescent="0.25">
      <c r="A90" s="19" t="s">
        <v>117</v>
      </c>
      <c r="B90" s="8" t="s">
        <v>45</v>
      </c>
      <c r="C90" s="9">
        <v>1</v>
      </c>
      <c r="D90" s="16"/>
      <c r="E90" s="16">
        <f t="shared" si="10"/>
        <v>0</v>
      </c>
      <c r="F90" s="18"/>
      <c r="G90" s="16">
        <f t="shared" si="13"/>
        <v>0</v>
      </c>
      <c r="H90" s="16">
        <f t="shared" si="12"/>
        <v>0</v>
      </c>
      <c r="J90" s="2"/>
      <c r="K90" s="2"/>
    </row>
    <row r="91" spans="1:11" x14ac:dyDescent="0.25">
      <c r="A91" s="19" t="s">
        <v>108</v>
      </c>
      <c r="B91" s="8" t="s">
        <v>109</v>
      </c>
      <c r="C91" s="9">
        <v>1</v>
      </c>
      <c r="D91" s="16"/>
      <c r="E91" s="16">
        <f t="shared" si="10"/>
        <v>0</v>
      </c>
      <c r="F91" s="18"/>
      <c r="G91" s="16">
        <f t="shared" si="13"/>
        <v>0</v>
      </c>
      <c r="H91" s="16">
        <f t="shared" si="12"/>
        <v>0</v>
      </c>
    </row>
    <row r="92" spans="1:11" x14ac:dyDescent="0.25">
      <c r="A92" s="21" t="s">
        <v>78</v>
      </c>
      <c r="B92" s="8" t="s">
        <v>79</v>
      </c>
      <c r="C92" s="9">
        <v>1</v>
      </c>
      <c r="D92" s="16"/>
      <c r="E92" s="16">
        <f>CEILING(C92*D92,1)</f>
        <v>0</v>
      </c>
      <c r="F92" s="18"/>
      <c r="G92" s="16">
        <f t="shared" si="13"/>
        <v>0</v>
      </c>
      <c r="H92" s="16">
        <f>E92+G92</f>
        <v>0</v>
      </c>
    </row>
    <row r="93" spans="1:11" x14ac:dyDescent="0.25">
      <c r="A93" s="34" t="s">
        <v>80</v>
      </c>
      <c r="B93" s="34"/>
      <c r="C93" s="34"/>
      <c r="D93" s="34"/>
      <c r="E93" s="34"/>
      <c r="F93" s="34"/>
      <c r="G93" s="34"/>
      <c r="H93" s="34"/>
    </row>
    <row r="94" spans="1:11" x14ac:dyDescent="0.25">
      <c r="A94" s="15" t="s">
        <v>81</v>
      </c>
      <c r="B94" s="8" t="s">
        <v>39</v>
      </c>
      <c r="C94" s="9">
        <v>100</v>
      </c>
      <c r="D94" s="16"/>
      <c r="E94" s="16">
        <f>CEILING(C94*D94,1)</f>
        <v>0</v>
      </c>
      <c r="F94" s="16"/>
      <c r="G94" s="16">
        <f>CEILING(C94*F94,1)</f>
        <v>0</v>
      </c>
      <c r="H94" s="16">
        <f>E94+G94</f>
        <v>0</v>
      </c>
    </row>
    <row r="95" spans="1:11" x14ac:dyDescent="0.25">
      <c r="A95" s="34" t="s">
        <v>82</v>
      </c>
      <c r="B95" s="34"/>
      <c r="C95" s="34"/>
      <c r="D95" s="34"/>
      <c r="E95" s="34"/>
      <c r="F95" s="34"/>
      <c r="G95" s="34"/>
      <c r="H95" s="34"/>
    </row>
    <row r="96" spans="1:11" x14ac:dyDescent="0.25">
      <c r="A96" s="15" t="s">
        <v>83</v>
      </c>
      <c r="B96" s="17" t="s">
        <v>45</v>
      </c>
      <c r="C96" s="9">
        <v>45</v>
      </c>
      <c r="D96" s="16"/>
      <c r="E96" s="16">
        <f t="shared" ref="E96:E107" si="14">CEILING(C96*D96,1)</f>
        <v>0</v>
      </c>
      <c r="F96" s="16"/>
      <c r="G96" s="16">
        <f t="shared" ref="G96:G107" si="15">CEILING(C96*F96,1)</f>
        <v>0</v>
      </c>
      <c r="H96" s="16">
        <f t="shared" ref="H96:H107" si="16">E96+G96</f>
        <v>0</v>
      </c>
    </row>
    <row r="97" spans="1:8" x14ac:dyDescent="0.25">
      <c r="A97" s="15" t="s">
        <v>84</v>
      </c>
      <c r="B97" s="17" t="s">
        <v>39</v>
      </c>
      <c r="C97" s="9">
        <v>1500</v>
      </c>
      <c r="D97" s="16"/>
      <c r="E97" s="16">
        <f t="shared" si="14"/>
        <v>0</v>
      </c>
      <c r="F97" s="16"/>
      <c r="G97" s="16">
        <f t="shared" si="15"/>
        <v>0</v>
      </c>
      <c r="H97" s="16">
        <f t="shared" si="16"/>
        <v>0</v>
      </c>
    </row>
    <row r="98" spans="1:8" x14ac:dyDescent="0.25">
      <c r="A98" s="15" t="s">
        <v>85</v>
      </c>
      <c r="B98" s="17" t="s">
        <v>39</v>
      </c>
      <c r="C98" s="9">
        <v>800</v>
      </c>
      <c r="D98" s="16"/>
      <c r="E98" s="16">
        <f t="shared" si="14"/>
        <v>0</v>
      </c>
      <c r="F98" s="16"/>
      <c r="G98" s="16">
        <f t="shared" si="15"/>
        <v>0</v>
      </c>
      <c r="H98" s="16">
        <f t="shared" si="16"/>
        <v>0</v>
      </c>
    </row>
    <row r="99" spans="1:8" x14ac:dyDescent="0.25">
      <c r="A99" s="15" t="s">
        <v>140</v>
      </c>
      <c r="B99" s="8" t="s">
        <v>39</v>
      </c>
      <c r="C99" s="9">
        <v>1500</v>
      </c>
      <c r="D99" s="16"/>
      <c r="E99" s="16">
        <f t="shared" si="14"/>
        <v>0</v>
      </c>
      <c r="F99" s="16"/>
      <c r="G99" s="16">
        <f t="shared" si="15"/>
        <v>0</v>
      </c>
      <c r="H99" s="16">
        <f t="shared" si="16"/>
        <v>0</v>
      </c>
    </row>
    <row r="100" spans="1:8" x14ac:dyDescent="0.25">
      <c r="A100" s="15" t="s">
        <v>141</v>
      </c>
      <c r="B100" s="8" t="s">
        <v>39</v>
      </c>
      <c r="C100" s="9">
        <v>800</v>
      </c>
      <c r="D100" s="16"/>
      <c r="E100" s="16">
        <f t="shared" si="14"/>
        <v>0</v>
      </c>
      <c r="F100" s="16"/>
      <c r="G100" s="16">
        <f t="shared" si="15"/>
        <v>0</v>
      </c>
      <c r="H100" s="16">
        <f t="shared" si="16"/>
        <v>0</v>
      </c>
    </row>
    <row r="101" spans="1:8" x14ac:dyDescent="0.25">
      <c r="A101" s="15" t="s">
        <v>86</v>
      </c>
      <c r="B101" s="8" t="s">
        <v>45</v>
      </c>
      <c r="C101" s="9">
        <v>10</v>
      </c>
      <c r="D101" s="16"/>
      <c r="E101" s="16">
        <f t="shared" si="14"/>
        <v>0</v>
      </c>
      <c r="F101" s="16"/>
      <c r="G101" s="16">
        <f t="shared" si="15"/>
        <v>0</v>
      </c>
      <c r="H101" s="16">
        <f t="shared" si="16"/>
        <v>0</v>
      </c>
    </row>
    <row r="102" spans="1:8" x14ac:dyDescent="0.25">
      <c r="A102" s="15" t="s">
        <v>87</v>
      </c>
      <c r="B102" s="8" t="s">
        <v>45</v>
      </c>
      <c r="C102" s="9">
        <v>15</v>
      </c>
      <c r="D102" s="16"/>
      <c r="E102" s="16">
        <f t="shared" si="14"/>
        <v>0</v>
      </c>
      <c r="F102" s="16"/>
      <c r="G102" s="16">
        <f t="shared" si="15"/>
        <v>0</v>
      </c>
      <c r="H102" s="16">
        <f t="shared" si="16"/>
        <v>0</v>
      </c>
    </row>
    <row r="103" spans="1:8" x14ac:dyDescent="0.25">
      <c r="A103" s="15" t="s">
        <v>88</v>
      </c>
      <c r="B103" s="8" t="s">
        <v>45</v>
      </c>
      <c r="C103" s="9">
        <v>7</v>
      </c>
      <c r="D103" s="16"/>
      <c r="E103" s="16">
        <f t="shared" si="14"/>
        <v>0</v>
      </c>
      <c r="F103" s="16"/>
      <c r="G103" s="16">
        <f t="shared" si="15"/>
        <v>0</v>
      </c>
      <c r="H103" s="16">
        <f t="shared" si="16"/>
        <v>0</v>
      </c>
    </row>
    <row r="104" spans="1:8" x14ac:dyDescent="0.25">
      <c r="A104" s="15" t="s">
        <v>139</v>
      </c>
      <c r="B104" s="17" t="s">
        <v>89</v>
      </c>
      <c r="C104" s="9">
        <v>1.3</v>
      </c>
      <c r="D104" s="16"/>
      <c r="E104" s="16">
        <f t="shared" si="14"/>
        <v>0</v>
      </c>
      <c r="F104" s="16"/>
      <c r="G104" s="16">
        <f t="shared" si="15"/>
        <v>0</v>
      </c>
      <c r="H104" s="16">
        <f t="shared" si="16"/>
        <v>0</v>
      </c>
    </row>
    <row r="105" spans="1:8" x14ac:dyDescent="0.25">
      <c r="A105" s="15" t="s">
        <v>120</v>
      </c>
      <c r="B105" s="17" t="s">
        <v>122</v>
      </c>
      <c r="C105" s="9">
        <v>1</v>
      </c>
      <c r="D105" s="16"/>
      <c r="E105" s="16">
        <f t="shared" si="14"/>
        <v>0</v>
      </c>
      <c r="F105" s="16"/>
      <c r="G105" s="16">
        <f t="shared" si="15"/>
        <v>0</v>
      </c>
      <c r="H105" s="16">
        <f t="shared" si="16"/>
        <v>0</v>
      </c>
    </row>
    <row r="106" spans="1:8" x14ac:dyDescent="0.25">
      <c r="A106" s="15" t="s">
        <v>90</v>
      </c>
      <c r="B106" s="17" t="s">
        <v>106</v>
      </c>
      <c r="C106" s="9">
        <v>54</v>
      </c>
      <c r="D106" s="16"/>
      <c r="E106" s="16">
        <f t="shared" si="14"/>
        <v>0</v>
      </c>
      <c r="F106" s="16"/>
      <c r="G106" s="16">
        <f t="shared" si="15"/>
        <v>0</v>
      </c>
      <c r="H106" s="16">
        <f t="shared" si="16"/>
        <v>0</v>
      </c>
    </row>
    <row r="107" spans="1:8" x14ac:dyDescent="0.25">
      <c r="A107" s="22" t="s">
        <v>91</v>
      </c>
      <c r="B107" s="8" t="s">
        <v>92</v>
      </c>
      <c r="C107" s="9">
        <v>5</v>
      </c>
      <c r="D107" s="16"/>
      <c r="E107" s="16">
        <f t="shared" si="14"/>
        <v>0</v>
      </c>
      <c r="F107" s="16"/>
      <c r="G107" s="16">
        <f t="shared" si="15"/>
        <v>0</v>
      </c>
      <c r="H107" s="16">
        <f t="shared" si="16"/>
        <v>0</v>
      </c>
    </row>
    <row r="108" spans="1:8" x14ac:dyDescent="0.25">
      <c r="A108" s="34" t="s">
        <v>93</v>
      </c>
      <c r="B108" s="34"/>
      <c r="C108" s="34"/>
      <c r="D108" s="34"/>
      <c r="E108" s="34"/>
      <c r="F108" s="34"/>
      <c r="G108" s="34"/>
      <c r="H108" s="34"/>
    </row>
    <row r="109" spans="1:8" x14ac:dyDescent="0.25">
      <c r="A109" s="15" t="s">
        <v>94</v>
      </c>
      <c r="B109" s="8" t="s">
        <v>92</v>
      </c>
      <c r="C109" s="9">
        <v>20</v>
      </c>
      <c r="D109" s="16"/>
      <c r="E109" s="16">
        <f>CEILING(C109*D109,1)</f>
        <v>0</v>
      </c>
      <c r="F109" s="16"/>
      <c r="G109" s="16">
        <f>CEILING(C109*F109,1)</f>
        <v>0</v>
      </c>
      <c r="H109" s="16">
        <f>E109+G109</f>
        <v>0</v>
      </c>
    </row>
    <row r="110" spans="1:8" x14ac:dyDescent="0.25">
      <c r="A110" s="15" t="s">
        <v>95</v>
      </c>
      <c r="B110" s="8" t="s">
        <v>92</v>
      </c>
      <c r="C110" s="9">
        <v>12</v>
      </c>
      <c r="D110" s="16"/>
      <c r="E110" s="16">
        <f>CEILING(C110*D110,1)</f>
        <v>0</v>
      </c>
      <c r="F110" s="16"/>
      <c r="G110" s="16">
        <f>CEILING(C110*F110,1)</f>
        <v>0</v>
      </c>
      <c r="H110" s="16">
        <f>E110+G110</f>
        <v>0</v>
      </c>
    </row>
    <row r="111" spans="1:8" x14ac:dyDescent="0.25">
      <c r="A111" s="15" t="s">
        <v>96</v>
      </c>
      <c r="B111" s="8" t="s">
        <v>92</v>
      </c>
      <c r="C111" s="9">
        <v>5</v>
      </c>
      <c r="D111" s="16"/>
      <c r="E111" s="16">
        <f>CEILING(C111*D111,1)</f>
        <v>0</v>
      </c>
      <c r="F111" s="16"/>
      <c r="G111" s="16">
        <f>CEILING(C111*F111,1)</f>
        <v>0</v>
      </c>
      <c r="H111" s="16">
        <f>E111+G111</f>
        <v>0</v>
      </c>
    </row>
    <row r="112" spans="1:8" x14ac:dyDescent="0.25">
      <c r="A112" s="8" t="s">
        <v>97</v>
      </c>
      <c r="B112" s="8"/>
      <c r="C112" s="9"/>
      <c r="D112" s="16"/>
      <c r="E112" s="16">
        <f>CEILING(0.03*SUM(E7:E111),100)</f>
        <v>0</v>
      </c>
      <c r="F112" s="16"/>
      <c r="G112" s="16"/>
      <c r="H112" s="16">
        <f>E112</f>
        <v>0</v>
      </c>
    </row>
    <row r="113" spans="1:11" x14ac:dyDescent="0.25">
      <c r="A113" s="12" t="s">
        <v>98</v>
      </c>
      <c r="B113" s="12"/>
      <c r="C113" s="13"/>
      <c r="D113" s="13"/>
      <c r="E113" s="23">
        <f>SUM(E10:E112)</f>
        <v>0</v>
      </c>
      <c r="F113" s="23"/>
      <c r="G113" s="23">
        <f>SUM(G10:G112)</f>
        <v>0</v>
      </c>
      <c r="H113" s="23">
        <f>SUM(H10:H112)</f>
        <v>0</v>
      </c>
      <c r="I113" s="2"/>
      <c r="J113" s="2"/>
      <c r="K113" s="2"/>
    </row>
    <row r="114" spans="1:11" x14ac:dyDescent="0.25">
      <c r="A114" s="34" t="s">
        <v>121</v>
      </c>
      <c r="B114" s="34"/>
      <c r="C114" s="34"/>
      <c r="D114" s="34"/>
      <c r="E114" s="34"/>
      <c r="F114" s="34"/>
      <c r="G114" s="34"/>
      <c r="H114" s="34"/>
    </row>
    <row r="115" spans="1:11" x14ac:dyDescent="0.25">
      <c r="A115" s="15" t="s">
        <v>136</v>
      </c>
      <c r="B115" s="8" t="s">
        <v>122</v>
      </c>
      <c r="C115" s="9">
        <v>1</v>
      </c>
      <c r="D115" s="16"/>
      <c r="E115" s="16">
        <f>CEILING(C115*D115,1)</f>
        <v>0</v>
      </c>
      <c r="F115" s="16">
        <v>0</v>
      </c>
      <c r="G115" s="16">
        <f>CEILING(C115*F115,1)</f>
        <v>0</v>
      </c>
      <c r="H115" s="16">
        <f>E115+G115</f>
        <v>0</v>
      </c>
    </row>
    <row r="116" spans="1:11" x14ac:dyDescent="0.25">
      <c r="A116" s="15" t="s">
        <v>137</v>
      </c>
      <c r="B116" s="8" t="s">
        <v>122</v>
      </c>
      <c r="C116" s="9">
        <v>1</v>
      </c>
      <c r="D116" s="16"/>
      <c r="E116" s="16">
        <f t="shared" ref="E116:E124" si="17">CEILING(C116*D116,1)</f>
        <v>0</v>
      </c>
      <c r="F116" s="16">
        <v>0</v>
      </c>
      <c r="G116" s="16">
        <f t="shared" ref="G116:G124" si="18">CEILING(C116*F116,1)</f>
        <v>0</v>
      </c>
      <c r="H116" s="16">
        <f>E116+G116</f>
        <v>0</v>
      </c>
    </row>
    <row r="117" spans="1:11" x14ac:dyDescent="0.25">
      <c r="A117" s="15" t="s">
        <v>123</v>
      </c>
      <c r="B117" s="8" t="s">
        <v>122</v>
      </c>
      <c r="C117" s="9">
        <v>1</v>
      </c>
      <c r="D117" s="16"/>
      <c r="E117" s="16">
        <f t="shared" si="17"/>
        <v>0</v>
      </c>
      <c r="F117" s="16">
        <v>0</v>
      </c>
      <c r="G117" s="16">
        <f t="shared" si="18"/>
        <v>0</v>
      </c>
      <c r="H117" s="16">
        <f t="shared" ref="H117:H124" si="19">E117+G117</f>
        <v>0</v>
      </c>
    </row>
    <row r="118" spans="1:11" x14ac:dyDescent="0.25">
      <c r="A118" s="15" t="s">
        <v>124</v>
      </c>
      <c r="B118" s="8" t="s">
        <v>122</v>
      </c>
      <c r="C118" s="9">
        <v>1</v>
      </c>
      <c r="D118" s="16"/>
      <c r="E118" s="16">
        <f t="shared" si="17"/>
        <v>0</v>
      </c>
      <c r="F118" s="16">
        <v>0</v>
      </c>
      <c r="G118" s="16">
        <f t="shared" si="18"/>
        <v>0</v>
      </c>
      <c r="H118" s="16">
        <f t="shared" si="19"/>
        <v>0</v>
      </c>
    </row>
    <row r="119" spans="1:11" x14ac:dyDescent="0.25">
      <c r="A119" s="15" t="s">
        <v>125</v>
      </c>
      <c r="B119" s="8" t="s">
        <v>122</v>
      </c>
      <c r="C119" s="9">
        <v>1</v>
      </c>
      <c r="D119" s="16"/>
      <c r="E119" s="16">
        <f t="shared" si="17"/>
        <v>0</v>
      </c>
      <c r="F119" s="16">
        <v>0</v>
      </c>
      <c r="G119" s="16">
        <f t="shared" si="18"/>
        <v>0</v>
      </c>
      <c r="H119" s="16">
        <f t="shared" si="19"/>
        <v>0</v>
      </c>
    </row>
    <row r="120" spans="1:11" x14ac:dyDescent="0.25">
      <c r="A120" s="15" t="s">
        <v>138</v>
      </c>
      <c r="B120" s="8" t="s">
        <v>122</v>
      </c>
      <c r="C120" s="9">
        <v>1</v>
      </c>
      <c r="D120" s="16"/>
      <c r="E120" s="16">
        <f t="shared" si="17"/>
        <v>0</v>
      </c>
      <c r="F120" s="16">
        <v>0</v>
      </c>
      <c r="G120" s="16">
        <f t="shared" si="18"/>
        <v>0</v>
      </c>
      <c r="H120" s="16">
        <f t="shared" si="19"/>
        <v>0</v>
      </c>
    </row>
    <row r="121" spans="1:11" x14ac:dyDescent="0.25">
      <c r="A121" s="15" t="s">
        <v>126</v>
      </c>
      <c r="B121" s="8" t="s">
        <v>122</v>
      </c>
      <c r="C121" s="9">
        <v>1</v>
      </c>
      <c r="D121" s="16"/>
      <c r="E121" s="16">
        <f t="shared" si="17"/>
        <v>0</v>
      </c>
      <c r="F121" s="16">
        <v>0</v>
      </c>
      <c r="G121" s="16">
        <f t="shared" si="18"/>
        <v>0</v>
      </c>
      <c r="H121" s="16">
        <f t="shared" si="19"/>
        <v>0</v>
      </c>
    </row>
    <row r="122" spans="1:11" x14ac:dyDescent="0.25">
      <c r="A122" s="15" t="s">
        <v>127</v>
      </c>
      <c r="B122" s="8" t="s">
        <v>122</v>
      </c>
      <c r="C122" s="9">
        <v>1</v>
      </c>
      <c r="D122" s="16"/>
      <c r="E122" s="16">
        <f t="shared" si="17"/>
        <v>0</v>
      </c>
      <c r="F122" s="16">
        <v>0</v>
      </c>
      <c r="G122" s="16">
        <f t="shared" si="18"/>
        <v>0</v>
      </c>
      <c r="H122" s="16">
        <f t="shared" si="19"/>
        <v>0</v>
      </c>
    </row>
    <row r="123" spans="1:11" x14ac:dyDescent="0.25">
      <c r="A123" s="15" t="s">
        <v>128</v>
      </c>
      <c r="B123" s="8" t="s">
        <v>122</v>
      </c>
      <c r="C123" s="9">
        <v>1</v>
      </c>
      <c r="D123" s="16"/>
      <c r="E123" s="16">
        <f t="shared" si="17"/>
        <v>0</v>
      </c>
      <c r="F123" s="16">
        <v>0</v>
      </c>
      <c r="G123" s="16">
        <f t="shared" si="18"/>
        <v>0</v>
      </c>
      <c r="H123" s="16">
        <f t="shared" si="19"/>
        <v>0</v>
      </c>
    </row>
    <row r="124" spans="1:11" x14ac:dyDescent="0.25">
      <c r="A124" s="15" t="s">
        <v>129</v>
      </c>
      <c r="B124" s="8" t="s">
        <v>122</v>
      </c>
      <c r="C124" s="9">
        <v>1</v>
      </c>
      <c r="D124" s="16"/>
      <c r="E124" s="16">
        <f t="shared" si="17"/>
        <v>0</v>
      </c>
      <c r="F124" s="16">
        <v>0</v>
      </c>
      <c r="G124" s="16">
        <f t="shared" si="18"/>
        <v>0</v>
      </c>
      <c r="H124" s="16">
        <f t="shared" si="19"/>
        <v>0</v>
      </c>
    </row>
    <row r="125" spans="1:11" x14ac:dyDescent="0.25">
      <c r="A125" s="12" t="s">
        <v>132</v>
      </c>
      <c r="B125" s="12"/>
      <c r="C125" s="13"/>
      <c r="D125" s="13"/>
      <c r="E125" s="23"/>
      <c r="F125" s="23"/>
      <c r="G125" s="23"/>
      <c r="H125" s="23">
        <f>SUM(H115:H124)</f>
        <v>0</v>
      </c>
    </row>
    <row r="126" spans="1:11" x14ac:dyDescent="0.25">
      <c r="A126" s="24"/>
      <c r="B126"/>
      <c r="C126"/>
      <c r="D126"/>
      <c r="E126"/>
      <c r="F126"/>
      <c r="G126"/>
      <c r="H126" s="1"/>
    </row>
    <row r="127" spans="1:11" x14ac:dyDescent="0.25">
      <c r="A127" s="25" t="s">
        <v>99</v>
      </c>
      <c r="B127"/>
      <c r="C127"/>
      <c r="D127"/>
      <c r="E127"/>
      <c r="F127"/>
      <c r="G127"/>
    </row>
    <row r="128" spans="1:11" x14ac:dyDescent="0.25">
      <c r="A128" s="25" t="s">
        <v>100</v>
      </c>
      <c r="B128"/>
      <c r="C128"/>
      <c r="D128"/>
      <c r="E128"/>
      <c r="F128"/>
      <c r="G128"/>
    </row>
    <row r="129" spans="1:7" x14ac:dyDescent="0.25">
      <c r="A129" s="25" t="s">
        <v>114</v>
      </c>
      <c r="B129"/>
      <c r="C129"/>
      <c r="D129"/>
      <c r="E129"/>
      <c r="F129"/>
      <c r="G129"/>
    </row>
    <row r="130" spans="1:7" x14ac:dyDescent="0.25">
      <c r="A130" s="25"/>
      <c r="B130"/>
      <c r="C130"/>
      <c r="D130"/>
      <c r="E130"/>
      <c r="F130"/>
      <c r="G130"/>
    </row>
    <row r="131" spans="1:7" x14ac:dyDescent="0.25">
      <c r="A131" s="28"/>
      <c r="B131" s="29"/>
      <c r="C131" s="30"/>
      <c r="D131"/>
      <c r="E131"/>
      <c r="F131"/>
      <c r="G131"/>
    </row>
    <row r="132" spans="1:7" x14ac:dyDescent="0.25">
      <c r="A132" s="28"/>
      <c r="B132"/>
      <c r="C132" s="30"/>
      <c r="D132"/>
      <c r="E132"/>
      <c r="F132"/>
      <c r="G132"/>
    </row>
    <row r="133" spans="1:7" x14ac:dyDescent="0.25">
      <c r="A133" s="25"/>
      <c r="B133"/>
      <c r="C133"/>
      <c r="D133"/>
      <c r="E133"/>
      <c r="F133"/>
      <c r="G133"/>
    </row>
  </sheetData>
  <sheetProtection selectLockedCells="1" selectUnlockedCells="1"/>
  <mergeCells count="20">
    <mergeCell ref="A114:H114"/>
    <mergeCell ref="A1:H1"/>
    <mergeCell ref="A2:C2"/>
    <mergeCell ref="D2:H2"/>
    <mergeCell ref="A3:C3"/>
    <mergeCell ref="D3:H3"/>
    <mergeCell ref="A4:H4"/>
    <mergeCell ref="A108:H108"/>
    <mergeCell ref="A6:H6"/>
    <mergeCell ref="A12:H12"/>
    <mergeCell ref="A93:H93"/>
    <mergeCell ref="A95:H95"/>
    <mergeCell ref="A18:H18"/>
    <mergeCell ref="A22:H22"/>
    <mergeCell ref="A31:H31"/>
    <mergeCell ref="A36:H36"/>
    <mergeCell ref="A60:H60"/>
    <mergeCell ref="A77:H77"/>
    <mergeCell ref="A39:H39"/>
    <mergeCell ref="A43:H43"/>
  </mergeCells>
  <pageMargins left="0.7" right="0.7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Rekapitulace</vt:lpstr>
      <vt:lpstr>výkaz výměr</vt:lpstr>
      <vt:lpstr>Rekapitulace!Oblast_tisku</vt:lpstr>
      <vt:lpstr>'výkaz výměr'!Oblast_tisku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</dc:creator>
  <cp:lastModifiedBy>Libor Obadal</cp:lastModifiedBy>
  <cp:lastPrinted>2023-10-02T08:32:32Z</cp:lastPrinted>
  <dcterms:created xsi:type="dcterms:W3CDTF">2025-04-16T08:05:50Z</dcterms:created>
  <dcterms:modified xsi:type="dcterms:W3CDTF">2025-04-24T07:36:16Z</dcterms:modified>
</cp:coreProperties>
</file>