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pc_2/Desktop/VO Prameň/Stavba/PD ZMENA 2 profil/"/>
    </mc:Choice>
  </mc:AlternateContent>
  <xr:revisionPtr revIDLastSave="0" documentId="13_ncr:1_{BFE7D3C4-E5FC-E941-928E-BB2FA12E9ACF}" xr6:coauthVersionLast="36" xr6:coauthVersionMax="36" xr10:uidLastSave="{00000000-0000-0000-0000-000000000000}"/>
  <bookViews>
    <workbookView xWindow="0" yWindow="460" windowWidth="28800" windowHeight="16500" firstSheet="6" activeTab="13" xr2:uid="{00000000-000D-0000-FFFF-FFFF00000000}"/>
  </bookViews>
  <sheets>
    <sheet name="Rekapitulácia stavby" sheetId="1" state="veryHidden" r:id="rId1"/>
    <sheet name="ost - Ostatné náklady" sheetId="2" r:id="rId2"/>
    <sheet name="SO 01 - Kompostovacia plocha" sheetId="3" r:id="rId3"/>
    <sheet name="SO 02 - Preosev a skladov..." sheetId="4" r:id="rId4"/>
    <sheet name="SO 03 - Skládky odpadu, v..." sheetId="5" r:id="rId5"/>
    <sheet name="SO 04 - Zberná nádrž" sheetId="6" r:id="rId6"/>
    <sheet name="SO 05 - Manipulačné ploch..." sheetId="7" r:id="rId7"/>
    <sheet name="SO 06 - Oplotenie kompost..." sheetId="8" r:id="rId8"/>
    <sheet name="SO 07 - Oporné múry" sheetId="9" r:id="rId9"/>
    <sheet name="SO 08 - Osvetlenie" sheetId="10" r:id="rId10"/>
    <sheet name="SO 10 - Zásobník vody + r..." sheetId="11" r:id="rId11"/>
    <sheet name="SO 09 - Prípojka elektriny" sheetId="12" r:id="rId12"/>
    <sheet name="SO 11 - Dažďová kanalizácia" sheetId="13" r:id="rId13"/>
    <sheet name="tech - Technológia kompos..." sheetId="14" r:id="rId14"/>
  </sheets>
  <definedNames>
    <definedName name="_xlnm._FilterDatabase" localSheetId="1" hidden="1">'ost - Ostatné náklady'!$C$116:$K$119</definedName>
    <definedName name="_xlnm._FilterDatabase" localSheetId="2" hidden="1">'SO 01 - Kompostovacia plocha'!$C$124:$K$169</definedName>
    <definedName name="_xlnm._FilterDatabase" localSheetId="3" hidden="1">'SO 02 - Preosev a skladov...'!$C$125:$K$176</definedName>
    <definedName name="_xlnm._FilterDatabase" localSheetId="4" hidden="1">'SO 03 - Skládky odpadu, v...'!$C$123:$K$155</definedName>
    <definedName name="_xlnm._FilterDatabase" localSheetId="5" hidden="1">'SO 04 - Zberná nádrž'!$C$120:$K$141</definedName>
    <definedName name="_xlnm._FilterDatabase" localSheetId="6" hidden="1">'SO 05 - Manipulačné ploch...'!$C$121:$K$148</definedName>
    <definedName name="_xlnm._FilterDatabase" localSheetId="7" hidden="1">'SO 06 - Oplotenie kompost...'!$C$119:$K$133</definedName>
    <definedName name="_xlnm._FilterDatabase" localSheetId="8" hidden="1">'SO 07 - Oporné múry'!$C$119:$K$141</definedName>
    <definedName name="_xlnm._FilterDatabase" localSheetId="9" hidden="1">'SO 08 - Osvetlenie'!$C$121:$K$186</definedName>
    <definedName name="_xlnm._FilterDatabase" localSheetId="11" hidden="1">'SO 09 - Prípojka elektriny'!$C$123:$K$165</definedName>
    <definedName name="_xlnm._FilterDatabase" localSheetId="10" hidden="1">'SO 10 - Zásobník vody + r...'!$C$123:$K$167</definedName>
    <definedName name="_xlnm._FilterDatabase" localSheetId="12" hidden="1">'SO 11 - Dažďová kanalizácia'!$C$122:$K$189</definedName>
    <definedName name="_xlnm._FilterDatabase" localSheetId="13" hidden="1">'tech - Technológia kompos...'!$C$116:$K$124</definedName>
    <definedName name="_xlnm.Print_Titles" localSheetId="1">'ost - Ostatné náklady'!$116:$116</definedName>
    <definedName name="_xlnm.Print_Titles" localSheetId="0">'Rekapitulácia stavby'!$92:$92</definedName>
    <definedName name="_xlnm.Print_Titles" localSheetId="2">'SO 01 - Kompostovacia plocha'!$124:$124</definedName>
    <definedName name="_xlnm.Print_Titles" localSheetId="3">'SO 02 - Preosev a skladov...'!$125:$125</definedName>
    <definedName name="_xlnm.Print_Titles" localSheetId="4">'SO 03 - Skládky odpadu, v...'!$123:$123</definedName>
    <definedName name="_xlnm.Print_Titles" localSheetId="5">'SO 04 - Zberná nádrž'!$120:$120</definedName>
    <definedName name="_xlnm.Print_Titles" localSheetId="6">'SO 05 - Manipulačné ploch...'!$121:$121</definedName>
    <definedName name="_xlnm.Print_Titles" localSheetId="7">'SO 06 - Oplotenie kompost...'!$119:$119</definedName>
    <definedName name="_xlnm.Print_Titles" localSheetId="8">'SO 07 - Oporné múry'!$119:$119</definedName>
    <definedName name="_xlnm.Print_Titles" localSheetId="9">'SO 08 - Osvetlenie'!$121:$121</definedName>
    <definedName name="_xlnm.Print_Titles" localSheetId="11">'SO 09 - Prípojka elektriny'!$123:$123</definedName>
    <definedName name="_xlnm.Print_Titles" localSheetId="10">'SO 10 - Zásobník vody + r...'!$123:$123</definedName>
    <definedName name="_xlnm.Print_Titles" localSheetId="12">'SO 11 - Dažďová kanalizácia'!$122:$122</definedName>
    <definedName name="_xlnm.Print_Titles" localSheetId="13">'tech - Technológia kompos...'!$116:$116</definedName>
    <definedName name="_xlnm.Print_Area" localSheetId="1">'ost - Ostatné náklady'!$C$4:$J$76,'ost - Ostatné náklady'!$C$82:$J$98,'ost - Ostatné náklady'!$C$104:$K$119</definedName>
    <definedName name="_xlnm.Print_Area" localSheetId="0">'Rekapitulácia stavby'!$D$4:$AO$76,'Rekapitulácia stavby'!$C$82:$AQ$108</definedName>
    <definedName name="_xlnm.Print_Area" localSheetId="2">'SO 01 - Kompostovacia plocha'!$C$4:$J$76,'SO 01 - Kompostovacia plocha'!$C$82:$J$106,'SO 01 - Kompostovacia plocha'!$C$112:$K$169</definedName>
    <definedName name="_xlnm.Print_Area" localSheetId="3">'SO 02 - Preosev a skladov...'!$C$4:$J$76,'SO 02 - Preosev a skladov...'!$C$82:$J$107,'SO 02 - Preosev a skladov...'!$C$113:$K$176</definedName>
    <definedName name="_xlnm.Print_Area" localSheetId="4">'SO 03 - Skládky odpadu, v...'!$C$4:$J$76,'SO 03 - Skládky odpadu, v...'!$C$82:$J$105,'SO 03 - Skládky odpadu, v...'!$C$111:$K$155</definedName>
    <definedName name="_xlnm.Print_Area" localSheetId="5">'SO 04 - Zberná nádrž'!$C$4:$J$76,'SO 04 - Zberná nádrž'!$C$82:$J$102,'SO 04 - Zberná nádrž'!$C$108:$K$141</definedName>
    <definedName name="_xlnm.Print_Area" localSheetId="6">'SO 05 - Manipulačné ploch...'!$C$4:$J$76,'SO 05 - Manipulačné ploch...'!$C$82:$J$103,'SO 05 - Manipulačné ploch...'!$C$109:$K$148</definedName>
    <definedName name="_xlnm.Print_Area" localSheetId="7">'SO 06 - Oplotenie kompost...'!$C$4:$J$76,'SO 06 - Oplotenie kompost...'!$C$82:$J$101,'SO 06 - Oplotenie kompost...'!$C$107:$K$133</definedName>
    <definedName name="_xlnm.Print_Area" localSheetId="8">'SO 07 - Oporné múry'!$C$4:$J$76,'SO 07 - Oporné múry'!$C$82:$J$101,'SO 07 - Oporné múry'!$C$107:$K$141</definedName>
    <definedName name="_xlnm.Print_Area" localSheetId="9">'SO 08 - Osvetlenie'!$C$4:$J$76,'SO 08 - Osvetlenie'!$C$82:$J$103,'SO 08 - Osvetlenie'!$C$109:$K$186</definedName>
    <definedName name="_xlnm.Print_Area" localSheetId="11">'SO 09 - Prípojka elektriny'!$C$4:$J$76,'SO 09 - Prípojka elektriny'!$C$82:$J$105,'SO 09 - Prípojka elektriny'!$C$111:$K$165</definedName>
    <definedName name="_xlnm.Print_Area" localSheetId="10">'SO 10 - Zásobník vody + r...'!$C$4:$J$76,'SO 10 - Zásobník vody + r...'!$C$82:$J$105,'SO 10 - Zásobník vody + r...'!$C$111:$K$167</definedName>
    <definedName name="_xlnm.Print_Area" localSheetId="12">'SO 11 - Dažďová kanalizácia'!$C$4:$J$76,'SO 11 - Dažďová kanalizácia'!$C$82:$J$104,'SO 11 - Dažďová kanalizácia'!$C$110:$K$189</definedName>
    <definedName name="_xlnm.Print_Area" localSheetId="13">'tech - Technológia kompos...'!$C$4:$J$76,'tech - Technológia kompos...'!$C$82:$J$98,'tech - Technológia kompos...'!$C$104:$K$124</definedName>
  </definedNames>
  <calcPr calcId="181029"/>
</workbook>
</file>

<file path=xl/calcChain.xml><?xml version="1.0" encoding="utf-8"?>
<calcChain xmlns="http://schemas.openxmlformats.org/spreadsheetml/2006/main">
  <c r="J37" i="14" l="1"/>
  <c r="J36" i="14"/>
  <c r="AY107" i="1"/>
  <c r="J35" i="14"/>
  <c r="AX107" i="1" s="1"/>
  <c r="BI124" i="14"/>
  <c r="BH124" i="14"/>
  <c r="BG124" i="14"/>
  <c r="BE124" i="14"/>
  <c r="T124" i="14"/>
  <c r="R124" i="14"/>
  <c r="P124" i="14"/>
  <c r="BI123" i="14"/>
  <c r="BH123" i="14"/>
  <c r="BG123" i="14"/>
  <c r="BE123" i="14"/>
  <c r="T123" i="14"/>
  <c r="R123" i="14"/>
  <c r="P123" i="14"/>
  <c r="BI122" i="14"/>
  <c r="BH122" i="14"/>
  <c r="BG122" i="14"/>
  <c r="BE122" i="14"/>
  <c r="T122" i="14"/>
  <c r="R122" i="14"/>
  <c r="P122" i="14"/>
  <c r="BI121" i="14"/>
  <c r="BH121" i="14"/>
  <c r="BG121" i="14"/>
  <c r="BE121" i="14"/>
  <c r="T121" i="14"/>
  <c r="R121" i="14"/>
  <c r="P121" i="14"/>
  <c r="BI120" i="14"/>
  <c r="BH120" i="14"/>
  <c r="BG120" i="14"/>
  <c r="BE120" i="14"/>
  <c r="T120" i="14"/>
  <c r="R120" i="14"/>
  <c r="P120" i="14"/>
  <c r="BI119" i="14"/>
  <c r="BH119" i="14"/>
  <c r="BG119" i="14"/>
  <c r="BE119" i="14"/>
  <c r="T119" i="14"/>
  <c r="R119" i="14"/>
  <c r="P119" i="14"/>
  <c r="J114" i="14"/>
  <c r="J113" i="14"/>
  <c r="F113" i="14"/>
  <c r="F111" i="14"/>
  <c r="E109" i="14"/>
  <c r="J92" i="14"/>
  <c r="J91" i="14"/>
  <c r="F91" i="14"/>
  <c r="F89" i="14"/>
  <c r="E87" i="14"/>
  <c r="J18" i="14"/>
  <c r="E18" i="14"/>
  <c r="F114" i="14" s="1"/>
  <c r="J17" i="14"/>
  <c r="J111" i="14"/>
  <c r="E7" i="14"/>
  <c r="E107" i="14" s="1"/>
  <c r="J37" i="13"/>
  <c r="J36" i="13"/>
  <c r="AY106" i="1" s="1"/>
  <c r="J35" i="13"/>
  <c r="AX106" i="1"/>
  <c r="BI189" i="13"/>
  <c r="BH189" i="13"/>
  <c r="BG189" i="13"/>
  <c r="BE189" i="13"/>
  <c r="T189" i="13"/>
  <c r="T188" i="13" s="1"/>
  <c r="R189" i="13"/>
  <c r="R188" i="13"/>
  <c r="P189" i="13"/>
  <c r="P188" i="13" s="1"/>
  <c r="BI187" i="13"/>
  <c r="BH187" i="13"/>
  <c r="BG187" i="13"/>
  <c r="BE187" i="13"/>
  <c r="T187" i="13"/>
  <c r="R187" i="13"/>
  <c r="P187" i="13"/>
  <c r="BI186" i="13"/>
  <c r="BH186" i="13"/>
  <c r="BG186" i="13"/>
  <c r="BE186" i="13"/>
  <c r="T186" i="13"/>
  <c r="R186" i="13"/>
  <c r="P186" i="13"/>
  <c r="BI185" i="13"/>
  <c r="BH185" i="13"/>
  <c r="BG185" i="13"/>
  <c r="BE185" i="13"/>
  <c r="T185" i="13"/>
  <c r="R185" i="13"/>
  <c r="P185" i="13"/>
  <c r="BI184" i="13"/>
  <c r="BH184" i="13"/>
  <c r="BG184" i="13"/>
  <c r="BE184" i="13"/>
  <c r="T184" i="13"/>
  <c r="R184" i="13"/>
  <c r="P184" i="13"/>
  <c r="BI183" i="13"/>
  <c r="BH183" i="13"/>
  <c r="BG183" i="13"/>
  <c r="BE183" i="13"/>
  <c r="T183" i="13"/>
  <c r="R183" i="13"/>
  <c r="P183" i="13"/>
  <c r="BI182" i="13"/>
  <c r="BH182" i="13"/>
  <c r="BG182" i="13"/>
  <c r="BE182" i="13"/>
  <c r="T182" i="13"/>
  <c r="R182" i="13"/>
  <c r="P182" i="13"/>
  <c r="BI181" i="13"/>
  <c r="BH181" i="13"/>
  <c r="BG181" i="13"/>
  <c r="BE181" i="13"/>
  <c r="T181" i="13"/>
  <c r="R181" i="13"/>
  <c r="P181" i="13"/>
  <c r="BI180" i="13"/>
  <c r="BH180" i="13"/>
  <c r="BG180" i="13"/>
  <c r="BE180" i="13"/>
  <c r="T180" i="13"/>
  <c r="R180" i="13"/>
  <c r="P180" i="13"/>
  <c r="BI179" i="13"/>
  <c r="BH179" i="13"/>
  <c r="BG179" i="13"/>
  <c r="BE179" i="13"/>
  <c r="T179" i="13"/>
  <c r="R179" i="13"/>
  <c r="P179" i="13"/>
  <c r="BI178" i="13"/>
  <c r="BH178" i="13"/>
  <c r="BG178" i="13"/>
  <c r="BE178" i="13"/>
  <c r="T178" i="13"/>
  <c r="R178" i="13"/>
  <c r="P178" i="13"/>
  <c r="BI177" i="13"/>
  <c r="BH177" i="13"/>
  <c r="BG177" i="13"/>
  <c r="BE177" i="13"/>
  <c r="T177" i="13"/>
  <c r="R177" i="13"/>
  <c r="P177" i="13"/>
  <c r="BI176" i="13"/>
  <c r="BH176" i="13"/>
  <c r="BG176" i="13"/>
  <c r="BE176" i="13"/>
  <c r="T176" i="13"/>
  <c r="R176" i="13"/>
  <c r="P176" i="13"/>
  <c r="BI175" i="13"/>
  <c r="BH175" i="13"/>
  <c r="BG175" i="13"/>
  <c r="BE175" i="13"/>
  <c r="T175" i="13"/>
  <c r="R175" i="13"/>
  <c r="P175" i="13"/>
  <c r="BI174" i="13"/>
  <c r="BH174" i="13"/>
  <c r="BG174" i="13"/>
  <c r="BE174" i="13"/>
  <c r="T174" i="13"/>
  <c r="R174" i="13"/>
  <c r="P174" i="13"/>
  <c r="BI173" i="13"/>
  <c r="BH173" i="13"/>
  <c r="BG173" i="13"/>
  <c r="BE173" i="13"/>
  <c r="T173" i="13"/>
  <c r="R173" i="13"/>
  <c r="P173" i="13"/>
  <c r="BI172" i="13"/>
  <c r="BH172" i="13"/>
  <c r="BG172" i="13"/>
  <c r="BE172" i="13"/>
  <c r="T172" i="13"/>
  <c r="R172" i="13"/>
  <c r="P172" i="13"/>
  <c r="BI171" i="13"/>
  <c r="BH171" i="13"/>
  <c r="BG171" i="13"/>
  <c r="BE171" i="13"/>
  <c r="T171" i="13"/>
  <c r="R171" i="13"/>
  <c r="P171" i="13"/>
  <c r="BI170" i="13"/>
  <c r="BH170" i="13"/>
  <c r="BG170" i="13"/>
  <c r="BE170" i="13"/>
  <c r="T170" i="13"/>
  <c r="R170" i="13"/>
  <c r="P170" i="13"/>
  <c r="BI169" i="13"/>
  <c r="BH169" i="13"/>
  <c r="BG169" i="13"/>
  <c r="BE169" i="13"/>
  <c r="T169" i="13"/>
  <c r="R169" i="13"/>
  <c r="P169" i="13"/>
  <c r="BI168" i="13"/>
  <c r="BH168" i="13"/>
  <c r="BG168" i="13"/>
  <c r="BE168" i="13"/>
  <c r="T168" i="13"/>
  <c r="R168" i="13"/>
  <c r="P168" i="13"/>
  <c r="BI167" i="13"/>
  <c r="BH167" i="13"/>
  <c r="BG167" i="13"/>
  <c r="BE167" i="13"/>
  <c r="T167" i="13"/>
  <c r="R167" i="13"/>
  <c r="P167" i="13"/>
  <c r="BI166" i="13"/>
  <c r="BH166" i="13"/>
  <c r="BG166" i="13"/>
  <c r="BE166" i="13"/>
  <c r="T166" i="13"/>
  <c r="R166" i="13"/>
  <c r="P166" i="13"/>
  <c r="BI165" i="13"/>
  <c r="BH165" i="13"/>
  <c r="BG165" i="13"/>
  <c r="BE165" i="13"/>
  <c r="T165" i="13"/>
  <c r="R165" i="13"/>
  <c r="P165" i="13"/>
  <c r="BI164" i="13"/>
  <c r="BH164" i="13"/>
  <c r="BG164" i="13"/>
  <c r="BE164" i="13"/>
  <c r="T164" i="13"/>
  <c r="R164" i="13"/>
  <c r="P164" i="13"/>
  <c r="BI163" i="13"/>
  <c r="BH163" i="13"/>
  <c r="BG163" i="13"/>
  <c r="BE163" i="13"/>
  <c r="T163" i="13"/>
  <c r="R163" i="13"/>
  <c r="P163" i="13"/>
  <c r="BI162" i="13"/>
  <c r="BH162" i="13"/>
  <c r="BG162" i="13"/>
  <c r="BE162" i="13"/>
  <c r="T162" i="13"/>
  <c r="R162" i="13"/>
  <c r="P162" i="13"/>
  <c r="BI161" i="13"/>
  <c r="BH161" i="13"/>
  <c r="BG161" i="13"/>
  <c r="BE161" i="13"/>
  <c r="T161" i="13"/>
  <c r="R161" i="13"/>
  <c r="P161" i="13"/>
  <c r="BI160" i="13"/>
  <c r="BH160" i="13"/>
  <c r="BG160" i="13"/>
  <c r="BE160" i="13"/>
  <c r="T160" i="13"/>
  <c r="R160" i="13"/>
  <c r="P160" i="13"/>
  <c r="BI159" i="13"/>
  <c r="BH159" i="13"/>
  <c r="BG159" i="13"/>
  <c r="BE159" i="13"/>
  <c r="T159" i="13"/>
  <c r="R159" i="13"/>
  <c r="P159" i="13"/>
  <c r="BI158" i="13"/>
  <c r="BH158" i="13"/>
  <c r="BG158" i="13"/>
  <c r="BE158" i="13"/>
  <c r="T158" i="13"/>
  <c r="R158" i="13"/>
  <c r="P158" i="13"/>
  <c r="BI157" i="13"/>
  <c r="BH157" i="13"/>
  <c r="BG157" i="13"/>
  <c r="BE157" i="13"/>
  <c r="T157" i="13"/>
  <c r="R157" i="13"/>
  <c r="P157" i="13"/>
  <c r="BI156" i="13"/>
  <c r="BH156" i="13"/>
  <c r="BG156" i="13"/>
  <c r="BE156" i="13"/>
  <c r="T156" i="13"/>
  <c r="R156" i="13"/>
  <c r="P156" i="13"/>
  <c r="BI155" i="13"/>
  <c r="BH155" i="13"/>
  <c r="BG155" i="13"/>
  <c r="BE155" i="13"/>
  <c r="T155" i="13"/>
  <c r="R155" i="13"/>
  <c r="P155" i="13"/>
  <c r="BI153" i="13"/>
  <c r="BH153" i="13"/>
  <c r="BG153" i="13"/>
  <c r="BE153" i="13"/>
  <c r="T153" i="13"/>
  <c r="R153" i="13"/>
  <c r="P153" i="13"/>
  <c r="BI152" i="13"/>
  <c r="BH152" i="13"/>
  <c r="BG152" i="13"/>
  <c r="BE152" i="13"/>
  <c r="T152" i="13"/>
  <c r="R152" i="13"/>
  <c r="P152" i="13"/>
  <c r="BI150" i="13"/>
  <c r="BH150" i="13"/>
  <c r="BG150" i="13"/>
  <c r="BE150" i="13"/>
  <c r="T150" i="13"/>
  <c r="R150" i="13"/>
  <c r="P150" i="13"/>
  <c r="BI149" i="13"/>
  <c r="BH149" i="13"/>
  <c r="BG149" i="13"/>
  <c r="BE149" i="13"/>
  <c r="T149" i="13"/>
  <c r="R149" i="13"/>
  <c r="P149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BI129" i="13"/>
  <c r="BH129" i="13"/>
  <c r="BG129" i="13"/>
  <c r="BE129" i="13"/>
  <c r="T129" i="13"/>
  <c r="R129" i="13"/>
  <c r="P129" i="13"/>
  <c r="BI128" i="13"/>
  <c r="BH128" i="13"/>
  <c r="BG128" i="13"/>
  <c r="BE128" i="13"/>
  <c r="T128" i="13"/>
  <c r="R128" i="13"/>
  <c r="P128" i="13"/>
  <c r="BI127" i="13"/>
  <c r="BH127" i="13"/>
  <c r="BG127" i="13"/>
  <c r="BE127" i="13"/>
  <c r="T127" i="13"/>
  <c r="R127" i="13"/>
  <c r="P127" i="13"/>
  <c r="BI126" i="13"/>
  <c r="BH126" i="13"/>
  <c r="BG126" i="13"/>
  <c r="BE126" i="13"/>
  <c r="T126" i="13"/>
  <c r="R126" i="13"/>
  <c r="P126" i="13"/>
  <c r="J120" i="13"/>
  <c r="J119" i="13"/>
  <c r="F119" i="13"/>
  <c r="F117" i="13"/>
  <c r="E115" i="13"/>
  <c r="J92" i="13"/>
  <c r="J91" i="13"/>
  <c r="F91" i="13"/>
  <c r="F89" i="13"/>
  <c r="E87" i="13"/>
  <c r="J18" i="13"/>
  <c r="E18" i="13"/>
  <c r="F120" i="13"/>
  <c r="J17" i="13"/>
  <c r="J89" i="13"/>
  <c r="E7" i="13"/>
  <c r="E113" i="13" s="1"/>
  <c r="J37" i="12"/>
  <c r="J36" i="12"/>
  <c r="AY105" i="1"/>
  <c r="J35" i="12"/>
  <c r="AX105" i="1"/>
  <c r="BI165" i="12"/>
  <c r="BH165" i="12"/>
  <c r="BG165" i="12"/>
  <c r="BE165" i="12"/>
  <c r="T165" i="12"/>
  <c r="T164" i="12"/>
  <c r="T163" i="12" s="1"/>
  <c r="R165" i="12"/>
  <c r="R164" i="12" s="1"/>
  <c r="R163" i="12" s="1"/>
  <c r="P165" i="12"/>
  <c r="P164" i="12"/>
  <c r="P163" i="12" s="1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7" i="12"/>
  <c r="BH127" i="12"/>
  <c r="BG127" i="12"/>
  <c r="BE127" i="12"/>
  <c r="T127" i="12"/>
  <c r="T126" i="12"/>
  <c r="T125" i="12"/>
  <c r="R127" i="12"/>
  <c r="R126" i="12" s="1"/>
  <c r="R125" i="12" s="1"/>
  <c r="P127" i="12"/>
  <c r="P126" i="12"/>
  <c r="P125" i="12" s="1"/>
  <c r="J121" i="12"/>
  <c r="J120" i="12"/>
  <c r="F120" i="12"/>
  <c r="F118" i="12"/>
  <c r="E116" i="12"/>
  <c r="J92" i="12"/>
  <c r="J91" i="12"/>
  <c r="F91" i="12"/>
  <c r="F89" i="12"/>
  <c r="E87" i="12"/>
  <c r="J18" i="12"/>
  <c r="E18" i="12"/>
  <c r="F92" i="12"/>
  <c r="J17" i="12"/>
  <c r="J118" i="12"/>
  <c r="E7" i="12"/>
  <c r="E114" i="12"/>
  <c r="J37" i="11"/>
  <c r="J36" i="11"/>
  <c r="AY104" i="1"/>
  <c r="J35" i="11"/>
  <c r="AX104" i="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58" i="11"/>
  <c r="BH158" i="11"/>
  <c r="BG158" i="11"/>
  <c r="BE158" i="11"/>
  <c r="T158" i="11"/>
  <c r="T157" i="11"/>
  <c r="R158" i="11"/>
  <c r="R157" i="11"/>
  <c r="P158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J121" i="11"/>
  <c r="J120" i="11"/>
  <c r="F120" i="11"/>
  <c r="F118" i="11"/>
  <c r="E116" i="11"/>
  <c r="J92" i="11"/>
  <c r="J91" i="11"/>
  <c r="F91" i="11"/>
  <c r="F89" i="11"/>
  <c r="E87" i="11"/>
  <c r="J18" i="11"/>
  <c r="E18" i="11"/>
  <c r="F121" i="11" s="1"/>
  <c r="J17" i="11"/>
  <c r="J89" i="11"/>
  <c r="E7" i="11"/>
  <c r="E85" i="11" s="1"/>
  <c r="J37" i="10"/>
  <c r="J36" i="10"/>
  <c r="AY103" i="1" s="1"/>
  <c r="J35" i="10"/>
  <c r="AX103" i="1"/>
  <c r="BI186" i="10"/>
  <c r="BH186" i="10"/>
  <c r="BG186" i="10"/>
  <c r="BE186" i="10"/>
  <c r="T186" i="10"/>
  <c r="T185" i="10" s="1"/>
  <c r="T184" i="10" s="1"/>
  <c r="R186" i="10"/>
  <c r="R185" i="10"/>
  <c r="R184" i="10" s="1"/>
  <c r="P186" i="10"/>
  <c r="P185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J119" i="10"/>
  <c r="J118" i="10"/>
  <c r="F118" i="10"/>
  <c r="F116" i="10"/>
  <c r="E114" i="10"/>
  <c r="J92" i="10"/>
  <c r="J91" i="10"/>
  <c r="F91" i="10"/>
  <c r="F89" i="10"/>
  <c r="E87" i="10"/>
  <c r="J18" i="10"/>
  <c r="E18" i="10"/>
  <c r="F119" i="10"/>
  <c r="J17" i="10"/>
  <c r="J89" i="10"/>
  <c r="E7" i="10"/>
  <c r="E85" i="10" s="1"/>
  <c r="J37" i="9"/>
  <c r="J36" i="9"/>
  <c r="AY102" i="1"/>
  <c r="J35" i="9"/>
  <c r="AX102" i="1"/>
  <c r="BI141" i="9"/>
  <c r="BH141" i="9"/>
  <c r="BG141" i="9"/>
  <c r="BE141" i="9"/>
  <c r="T141" i="9"/>
  <c r="T140" i="9"/>
  <c r="R141" i="9"/>
  <c r="R140" i="9"/>
  <c r="P141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J117" i="9"/>
  <c r="J116" i="9"/>
  <c r="F116" i="9"/>
  <c r="F114" i="9"/>
  <c r="E112" i="9"/>
  <c r="J92" i="9"/>
  <c r="J91" i="9"/>
  <c r="F91" i="9"/>
  <c r="F89" i="9"/>
  <c r="E87" i="9"/>
  <c r="J18" i="9"/>
  <c r="E18" i="9"/>
  <c r="F117" i="9" s="1"/>
  <c r="J17" i="9"/>
  <c r="J89" i="9"/>
  <c r="E7" i="9"/>
  <c r="E110" i="9"/>
  <c r="J37" i="8"/>
  <c r="J36" i="8"/>
  <c r="AY101" i="1" s="1"/>
  <c r="J35" i="8"/>
  <c r="AX101" i="1"/>
  <c r="BI133" i="8"/>
  <c r="BH133" i="8"/>
  <c r="BG133" i="8"/>
  <c r="BE133" i="8"/>
  <c r="T133" i="8"/>
  <c r="T132" i="8" s="1"/>
  <c r="R133" i="8"/>
  <c r="R132" i="8"/>
  <c r="P133" i="8"/>
  <c r="P132" i="8" s="1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J117" i="8"/>
  <c r="J116" i="8"/>
  <c r="F116" i="8"/>
  <c r="F114" i="8"/>
  <c r="E112" i="8"/>
  <c r="J92" i="8"/>
  <c r="J91" i="8"/>
  <c r="F91" i="8"/>
  <c r="F89" i="8"/>
  <c r="E87" i="8"/>
  <c r="J18" i="8"/>
  <c r="E18" i="8"/>
  <c r="F117" i="8"/>
  <c r="J17" i="8"/>
  <c r="J89" i="8"/>
  <c r="E7" i="8"/>
  <c r="E110" i="8"/>
  <c r="J37" i="7"/>
  <c r="J36" i="7"/>
  <c r="AY100" i="1"/>
  <c r="J35" i="7"/>
  <c r="AX100" i="1"/>
  <c r="BI148" i="7"/>
  <c r="BH148" i="7"/>
  <c r="BG148" i="7"/>
  <c r="BE148" i="7"/>
  <c r="T148" i="7"/>
  <c r="T147" i="7"/>
  <c r="R148" i="7"/>
  <c r="R147" i="7"/>
  <c r="P148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0" i="7"/>
  <c r="BH130" i="7"/>
  <c r="BG130" i="7"/>
  <c r="BE130" i="7"/>
  <c r="T130" i="7"/>
  <c r="T129" i="7"/>
  <c r="R130" i="7"/>
  <c r="R129" i="7"/>
  <c r="P130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/>
  <c r="J17" i="7"/>
  <c r="J89" i="7"/>
  <c r="E7" i="7"/>
  <c r="E112" i="7"/>
  <c r="J37" i="6"/>
  <c r="J36" i="6"/>
  <c r="AY99" i="1"/>
  <c r="J35" i="6"/>
  <c r="AX99" i="1" s="1"/>
  <c r="BI141" i="6"/>
  <c r="BH141" i="6"/>
  <c r="BG141" i="6"/>
  <c r="BE141" i="6"/>
  <c r="T141" i="6"/>
  <c r="T140" i="6"/>
  <c r="R141" i="6"/>
  <c r="R140" i="6" s="1"/>
  <c r="P141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5" i="6"/>
  <c r="BH135" i="6"/>
  <c r="BG135" i="6"/>
  <c r="BE135" i="6"/>
  <c r="T135" i="6"/>
  <c r="T134" i="6" s="1"/>
  <c r="R135" i="6"/>
  <c r="R134" i="6"/>
  <c r="P135" i="6"/>
  <c r="P134" i="6" s="1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J118" i="6"/>
  <c r="J117" i="6"/>
  <c r="F117" i="6"/>
  <c r="F115" i="6"/>
  <c r="E113" i="6"/>
  <c r="J92" i="6"/>
  <c r="J91" i="6"/>
  <c r="F91" i="6"/>
  <c r="F89" i="6"/>
  <c r="E87" i="6"/>
  <c r="J18" i="6"/>
  <c r="E18" i="6"/>
  <c r="F118" i="6" s="1"/>
  <c r="J17" i="6"/>
  <c r="J89" i="6"/>
  <c r="E7" i="6"/>
  <c r="E85" i="6" s="1"/>
  <c r="J37" i="5"/>
  <c r="J36" i="5"/>
  <c r="AY98" i="1" s="1"/>
  <c r="J35" i="5"/>
  <c r="AX98" i="1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0" i="5"/>
  <c r="BH150" i="5"/>
  <c r="BG150" i="5"/>
  <c r="BE150" i="5"/>
  <c r="T150" i="5"/>
  <c r="T149" i="5" s="1"/>
  <c r="R150" i="5"/>
  <c r="R149" i="5"/>
  <c r="P150" i="5"/>
  <c r="P149" i="5" s="1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T131" i="5" s="1"/>
  <c r="R132" i="5"/>
  <c r="R131" i="5"/>
  <c r="P132" i="5"/>
  <c r="P131" i="5" s="1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J121" i="5"/>
  <c r="J120" i="5"/>
  <c r="F120" i="5"/>
  <c r="F118" i="5"/>
  <c r="E116" i="5"/>
  <c r="J92" i="5"/>
  <c r="J91" i="5"/>
  <c r="F91" i="5"/>
  <c r="F89" i="5"/>
  <c r="E87" i="5"/>
  <c r="J18" i="5"/>
  <c r="E18" i="5"/>
  <c r="F121" i="5"/>
  <c r="J17" i="5"/>
  <c r="J89" i="5"/>
  <c r="E7" i="5"/>
  <c r="E85" i="5"/>
  <c r="J37" i="4"/>
  <c r="J36" i="4"/>
  <c r="AY97" i="1"/>
  <c r="J35" i="4"/>
  <c r="AX97" i="1" s="1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7" i="4"/>
  <c r="BH167" i="4"/>
  <c r="BG167" i="4"/>
  <c r="BE167" i="4"/>
  <c r="T167" i="4"/>
  <c r="T166" i="4" s="1"/>
  <c r="R167" i="4"/>
  <c r="R166" i="4"/>
  <c r="P167" i="4"/>
  <c r="P166" i="4" s="1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J123" i="4"/>
  <c r="J122" i="4"/>
  <c r="F122" i="4"/>
  <c r="F120" i="4"/>
  <c r="E118" i="4"/>
  <c r="J92" i="4"/>
  <c r="J91" i="4"/>
  <c r="F91" i="4"/>
  <c r="F89" i="4"/>
  <c r="E87" i="4"/>
  <c r="J18" i="4"/>
  <c r="E18" i="4"/>
  <c r="F123" i="4" s="1"/>
  <c r="J17" i="4"/>
  <c r="J120" i="4"/>
  <c r="E7" i="4"/>
  <c r="E85" i="4" s="1"/>
  <c r="J37" i="3"/>
  <c r="J36" i="3"/>
  <c r="AY96" i="1" s="1"/>
  <c r="J35" i="3"/>
  <c r="AX96" i="1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0" i="3"/>
  <c r="BH160" i="3"/>
  <c r="BG160" i="3"/>
  <c r="BE160" i="3"/>
  <c r="T160" i="3"/>
  <c r="T159" i="3"/>
  <c r="R160" i="3"/>
  <c r="R159" i="3" s="1"/>
  <c r="P160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J122" i="3"/>
  <c r="J121" i="3"/>
  <c r="F121" i="3"/>
  <c r="F119" i="3"/>
  <c r="E117" i="3"/>
  <c r="J92" i="3"/>
  <c r="J91" i="3"/>
  <c r="F91" i="3"/>
  <c r="F89" i="3"/>
  <c r="E87" i="3"/>
  <c r="J18" i="3"/>
  <c r="E18" i="3"/>
  <c r="F92" i="3"/>
  <c r="J17" i="3"/>
  <c r="J119" i="3"/>
  <c r="E7" i="3"/>
  <c r="E115" i="3" s="1"/>
  <c r="J37" i="2"/>
  <c r="J36" i="2"/>
  <c r="AY95" i="1"/>
  <c r="J35" i="2"/>
  <c r="AX95" i="1"/>
  <c r="BI119" i="2"/>
  <c r="F37" i="2" s="1"/>
  <c r="BD95" i="1" s="1"/>
  <c r="BH119" i="2"/>
  <c r="BG119" i="2"/>
  <c r="F35" i="2" s="1"/>
  <c r="BB95" i="1" s="1"/>
  <c r="BE119" i="2"/>
  <c r="F33" i="2" s="1"/>
  <c r="AZ95" i="1" s="1"/>
  <c r="T119" i="2"/>
  <c r="T118" i="2"/>
  <c r="T117" i="2" s="1"/>
  <c r="R119" i="2"/>
  <c r="R118" i="2"/>
  <c r="R117" i="2"/>
  <c r="P119" i="2"/>
  <c r="P118" i="2"/>
  <c r="P117" i="2"/>
  <c r="AU95" i="1"/>
  <c r="J114" i="2"/>
  <c r="J113" i="2"/>
  <c r="F113" i="2"/>
  <c r="F111" i="2"/>
  <c r="E109" i="2"/>
  <c r="J92" i="2"/>
  <c r="J91" i="2"/>
  <c r="F91" i="2"/>
  <c r="F89" i="2"/>
  <c r="E87" i="2"/>
  <c r="J18" i="2"/>
  <c r="E18" i="2"/>
  <c r="F114" i="2" s="1"/>
  <c r="J17" i="2"/>
  <c r="J111" i="2"/>
  <c r="E7" i="2"/>
  <c r="E107" i="2"/>
  <c r="L90" i="1"/>
  <c r="AM90" i="1"/>
  <c r="AM89" i="1"/>
  <c r="L89" i="1"/>
  <c r="AM87" i="1"/>
  <c r="L87" i="1"/>
  <c r="L85" i="1"/>
  <c r="L84" i="1"/>
  <c r="BK119" i="14"/>
  <c r="J119" i="14"/>
  <c r="J187" i="13"/>
  <c r="BK184" i="13"/>
  <c r="J182" i="13"/>
  <c r="BK181" i="13"/>
  <c r="J179" i="13"/>
  <c r="J178" i="13"/>
  <c r="J177" i="13"/>
  <c r="BK175" i="13"/>
  <c r="BK174" i="13"/>
  <c r="BK171" i="13"/>
  <c r="J169" i="13"/>
  <c r="BK167" i="13"/>
  <c r="J166" i="13"/>
  <c r="BK164" i="13"/>
  <c r="J162" i="13"/>
  <c r="J161" i="13"/>
  <c r="BK160" i="13"/>
  <c r="BK159" i="13"/>
  <c r="BK150" i="13"/>
  <c r="BK129" i="13"/>
  <c r="J162" i="12"/>
  <c r="J160" i="12"/>
  <c r="J149" i="12"/>
  <c r="J148" i="12"/>
  <c r="BK145" i="12"/>
  <c r="J143" i="12"/>
  <c r="BK141" i="12"/>
  <c r="BK127" i="12"/>
  <c r="J166" i="11"/>
  <c r="J156" i="11"/>
  <c r="J153" i="11"/>
  <c r="J141" i="11"/>
  <c r="BK139" i="11"/>
  <c r="J136" i="11"/>
  <c r="J131" i="11"/>
  <c r="BK182" i="10"/>
  <c r="BK181" i="10"/>
  <c r="J177" i="10"/>
  <c r="J176" i="10"/>
  <c r="BK170" i="10"/>
  <c r="J165" i="10"/>
  <c r="J164" i="10"/>
  <c r="J162" i="10"/>
  <c r="J161" i="10"/>
  <c r="BK158" i="10"/>
  <c r="J148" i="10"/>
  <c r="BK146" i="10"/>
  <c r="J142" i="10"/>
  <c r="BK139" i="10"/>
  <c r="J135" i="10"/>
  <c r="BK130" i="10"/>
  <c r="BK125" i="10"/>
  <c r="BK139" i="9"/>
  <c r="J134" i="9"/>
  <c r="J131" i="9"/>
  <c r="J128" i="9"/>
  <c r="J126" i="9"/>
  <c r="BK123" i="9"/>
  <c r="BK133" i="8"/>
  <c r="BK131" i="8"/>
  <c r="J123" i="8"/>
  <c r="BK148" i="7"/>
  <c r="BK144" i="7"/>
  <c r="J140" i="7"/>
  <c r="J137" i="7"/>
  <c r="BK135" i="7"/>
  <c r="BK132" i="7"/>
  <c r="BK125" i="7"/>
  <c r="BK138" i="6"/>
  <c r="BK135" i="6"/>
  <c r="J135" i="6"/>
  <c r="BK133" i="6"/>
  <c r="BK130" i="6"/>
  <c r="J153" i="5"/>
  <c r="BK147" i="5"/>
  <c r="BK136" i="5"/>
  <c r="J134" i="5"/>
  <c r="BK132" i="5"/>
  <c r="J175" i="4"/>
  <c r="BK161" i="4"/>
  <c r="J154" i="4"/>
  <c r="J153" i="4"/>
  <c r="J138" i="4"/>
  <c r="BK137" i="4"/>
  <c r="J166" i="3"/>
  <c r="BK160" i="3"/>
  <c r="BK158" i="3"/>
  <c r="BK155" i="3"/>
  <c r="BK152" i="3"/>
  <c r="BK149" i="3"/>
  <c r="BK148" i="3"/>
  <c r="BK146" i="3"/>
  <c r="J144" i="3"/>
  <c r="BK141" i="3"/>
  <c r="J136" i="3"/>
  <c r="J131" i="3"/>
  <c r="BK123" i="14"/>
  <c r="J123" i="14"/>
  <c r="J122" i="14"/>
  <c r="J186" i="13"/>
  <c r="J185" i="13"/>
  <c r="J184" i="13"/>
  <c r="J183" i="13"/>
  <c r="BK182" i="13"/>
  <c r="J181" i="13"/>
  <c r="BK180" i="13"/>
  <c r="BK179" i="13"/>
  <c r="J175" i="13"/>
  <c r="J174" i="13"/>
  <c r="BK173" i="13"/>
  <c r="J171" i="13"/>
  <c r="J170" i="13"/>
  <c r="BK169" i="13"/>
  <c r="J168" i="13"/>
  <c r="J165" i="13"/>
  <c r="J159" i="13"/>
  <c r="BK144" i="13"/>
  <c r="BK141" i="13"/>
  <c r="BK139" i="13"/>
  <c r="BK136" i="13"/>
  <c r="J135" i="13"/>
  <c r="J132" i="13"/>
  <c r="BK130" i="13"/>
  <c r="J128" i="13"/>
  <c r="BK127" i="13"/>
  <c r="BK156" i="12"/>
  <c r="BK153" i="12"/>
  <c r="J151" i="12"/>
  <c r="BK136" i="12"/>
  <c r="BK134" i="12"/>
  <c r="BK131" i="12"/>
  <c r="BK130" i="12"/>
  <c r="BK158" i="11"/>
  <c r="BK155" i="11"/>
  <c r="BK152" i="11"/>
  <c r="BK149" i="11"/>
  <c r="J146" i="11"/>
  <c r="BK143" i="11"/>
  <c r="J132" i="11"/>
  <c r="J186" i="10"/>
  <c r="BK175" i="10"/>
  <c r="BK174" i="10"/>
  <c r="BK154" i="10"/>
  <c r="J145" i="10"/>
  <c r="J137" i="10"/>
  <c r="J136" i="10"/>
  <c r="BK132" i="10"/>
  <c r="J135" i="9"/>
  <c r="BK125" i="9"/>
  <c r="J133" i="8"/>
  <c r="BK129" i="8"/>
  <c r="BK128" i="8"/>
  <c r="BK127" i="8"/>
  <c r="J124" i="8"/>
  <c r="BK141" i="7"/>
  <c r="BK140" i="7"/>
  <c r="BK137" i="7"/>
  <c r="J136" i="7"/>
  <c r="J134" i="7"/>
  <c r="BK130" i="7"/>
  <c r="J126" i="7"/>
  <c r="BK137" i="6"/>
  <c r="J133" i="6"/>
  <c r="BK132" i="6"/>
  <c r="J155" i="5"/>
  <c r="J154" i="5"/>
  <c r="J130" i="5"/>
  <c r="J129" i="5"/>
  <c r="BK127" i="5"/>
  <c r="BK171" i="4"/>
  <c r="J161" i="4"/>
  <c r="J157" i="4"/>
  <c r="J148" i="4"/>
  <c r="BK130" i="4"/>
  <c r="BK166" i="3"/>
  <c r="BK163" i="3"/>
  <c r="J149" i="3"/>
  <c r="J140" i="3"/>
  <c r="J135" i="3"/>
  <c r="J128" i="3"/>
  <c r="BK120" i="14"/>
  <c r="BK156" i="13"/>
  <c r="J152" i="13"/>
  <c r="J146" i="13"/>
  <c r="BK145" i="13"/>
  <c r="J140" i="13"/>
  <c r="BK132" i="13"/>
  <c r="J130" i="13"/>
  <c r="J129" i="13"/>
  <c r="BK165" i="12"/>
  <c r="BK162" i="12"/>
  <c r="J158" i="12"/>
  <c r="BK157" i="12"/>
  <c r="J155" i="12"/>
  <c r="BK137" i="12"/>
  <c r="BK156" i="11"/>
  <c r="BK154" i="11"/>
  <c r="BK150" i="11"/>
  <c r="J148" i="11"/>
  <c r="BK147" i="11"/>
  <c r="BK144" i="11"/>
  <c r="J140" i="11"/>
  <c r="BK135" i="11"/>
  <c r="BK134" i="11"/>
  <c r="BK127" i="11"/>
  <c r="J178" i="10"/>
  <c r="BK177" i="10"/>
  <c r="BK171" i="10"/>
  <c r="J167" i="10"/>
  <c r="BK165" i="10"/>
  <c r="BK164" i="10"/>
  <c r="BK160" i="10"/>
  <c r="J159" i="10"/>
  <c r="J157" i="10"/>
  <c r="J155" i="10"/>
  <c r="J153" i="10"/>
  <c r="BK152" i="10"/>
  <c r="BK151" i="10"/>
  <c r="BK149" i="10"/>
  <c r="BK148" i="10"/>
  <c r="BK140" i="10"/>
  <c r="BK138" i="10"/>
  <c r="BK137" i="10"/>
  <c r="J128" i="10"/>
  <c r="BK132" i="9"/>
  <c r="BK126" i="9"/>
  <c r="J125" i="9"/>
  <c r="J123" i="9"/>
  <c r="BK124" i="8"/>
  <c r="BK146" i="7"/>
  <c r="J141" i="7"/>
  <c r="J138" i="7"/>
  <c r="BK134" i="7"/>
  <c r="J132" i="7"/>
  <c r="J130" i="7"/>
  <c r="J131" i="6"/>
  <c r="J129" i="6"/>
  <c r="BK128" i="6"/>
  <c r="BK125" i="6"/>
  <c r="BK148" i="5"/>
  <c r="J143" i="5"/>
  <c r="J142" i="5"/>
  <c r="BK137" i="5"/>
  <c r="J132" i="5"/>
  <c r="BK130" i="5"/>
  <c r="BK175" i="4"/>
  <c r="BK174" i="4"/>
  <c r="J170" i="4"/>
  <c r="BK165" i="4"/>
  <c r="J158" i="4"/>
  <c r="BK129" i="4"/>
  <c r="BK169" i="3"/>
  <c r="BK168" i="3"/>
  <c r="J167" i="3"/>
  <c r="J157" i="3"/>
  <c r="J150" i="3"/>
  <c r="BK139" i="3"/>
  <c r="BK132" i="3"/>
  <c r="BK165" i="13"/>
  <c r="J163" i="13"/>
  <c r="J158" i="13"/>
  <c r="BK149" i="13"/>
  <c r="J145" i="13"/>
  <c r="J144" i="13"/>
  <c r="J141" i="13"/>
  <c r="J139" i="13"/>
  <c r="J136" i="13"/>
  <c r="BK133" i="13"/>
  <c r="J131" i="13"/>
  <c r="J127" i="13"/>
  <c r="J156" i="12"/>
  <c r="BK154" i="12"/>
  <c r="BK150" i="12"/>
  <c r="BK147" i="12"/>
  <c r="J138" i="12"/>
  <c r="J137" i="12"/>
  <c r="J135" i="12"/>
  <c r="J133" i="12"/>
  <c r="J131" i="12"/>
  <c r="BK167" i="11"/>
  <c r="BK165" i="11"/>
  <c r="BK162" i="11"/>
  <c r="J151" i="11"/>
  <c r="BK148" i="11"/>
  <c r="BK141" i="11"/>
  <c r="BK140" i="11"/>
  <c r="J135" i="11"/>
  <c r="BK133" i="11"/>
  <c r="BK131" i="11"/>
  <c r="J130" i="11"/>
  <c r="J181" i="10"/>
  <c r="BK179" i="10"/>
  <c r="J174" i="10"/>
  <c r="J172" i="10"/>
  <c r="J171" i="10"/>
  <c r="J168" i="10"/>
  <c r="BK166" i="10"/>
  <c r="J149" i="10"/>
  <c r="BK144" i="10"/>
  <c r="BK142" i="10"/>
  <c r="BK136" i="10"/>
  <c r="BK135" i="10"/>
  <c r="J138" i="9"/>
  <c r="BK136" i="9"/>
  <c r="BK134" i="9"/>
  <c r="J130" i="9"/>
  <c r="BK128" i="9"/>
  <c r="J127" i="9"/>
  <c r="J130" i="8"/>
  <c r="J127" i="8"/>
  <c r="J148" i="7"/>
  <c r="J143" i="7"/>
  <c r="BK142" i="7"/>
  <c r="J135" i="7"/>
  <c r="BK128" i="7"/>
  <c r="J139" i="6"/>
  <c r="J130" i="6"/>
  <c r="BK127" i="6"/>
  <c r="J125" i="6"/>
  <c r="BK154" i="5"/>
  <c r="BK150" i="5"/>
  <c r="J148" i="5"/>
  <c r="BK145" i="5"/>
  <c r="J144" i="5"/>
  <c r="J137" i="5"/>
  <c r="J128" i="5"/>
  <c r="J174" i="4"/>
  <c r="J173" i="4"/>
  <c r="BK159" i="4"/>
  <c r="BK157" i="4"/>
  <c r="J156" i="4"/>
  <c r="J149" i="4"/>
  <c r="BK146" i="4"/>
  <c r="BK141" i="4"/>
  <c r="BK140" i="4"/>
  <c r="BK139" i="4"/>
  <c r="BK138" i="4"/>
  <c r="BK133" i="4"/>
  <c r="BK132" i="4"/>
  <c r="J160" i="3"/>
  <c r="J154" i="3"/>
  <c r="J148" i="3"/>
  <c r="BK145" i="3"/>
  <c r="J141" i="3"/>
  <c r="J139" i="3"/>
  <c r="BK138" i="3"/>
  <c r="BK136" i="3"/>
  <c r="J133" i="3"/>
  <c r="BK131" i="3"/>
  <c r="J129" i="3"/>
  <c r="BK170" i="13"/>
  <c r="BK166" i="13"/>
  <c r="J164" i="13"/>
  <c r="BK161" i="13"/>
  <c r="BK158" i="13"/>
  <c r="BK157" i="13"/>
  <c r="J156" i="13"/>
  <c r="J155" i="13"/>
  <c r="J153" i="13"/>
  <c r="BK152" i="13"/>
  <c r="J149" i="13"/>
  <c r="J142" i="13"/>
  <c r="J138" i="13"/>
  <c r="J137" i="13"/>
  <c r="BK135" i="13"/>
  <c r="BK134" i="13"/>
  <c r="BK131" i="13"/>
  <c r="BK128" i="13"/>
  <c r="BK126" i="13"/>
  <c r="BK155" i="12"/>
  <c r="J154" i="12"/>
  <c r="BK149" i="12"/>
  <c r="BK144" i="12"/>
  <c r="J140" i="12"/>
  <c r="J152" i="11"/>
  <c r="J143" i="11"/>
  <c r="BK138" i="11"/>
  <c r="J134" i="11"/>
  <c r="BK130" i="11"/>
  <c r="J129" i="11"/>
  <c r="BK128" i="11"/>
  <c r="J127" i="11"/>
  <c r="J182" i="10"/>
  <c r="BK173" i="10"/>
  <c r="J170" i="10"/>
  <c r="BK156" i="10"/>
  <c r="J152" i="10"/>
  <c r="J151" i="10"/>
  <c r="BK150" i="10"/>
  <c r="J144" i="10"/>
  <c r="J133" i="10"/>
  <c r="BK131" i="10"/>
  <c r="BK127" i="10"/>
  <c r="J141" i="9"/>
  <c r="J136" i="9"/>
  <c r="BK133" i="9"/>
  <c r="BK130" i="9"/>
  <c r="BK127" i="9"/>
  <c r="BK124" i="9"/>
  <c r="J129" i="8"/>
  <c r="BK136" i="7"/>
  <c r="BK127" i="7"/>
  <c r="J126" i="6"/>
  <c r="BK155" i="5"/>
  <c r="BK153" i="5"/>
  <c r="J150" i="5"/>
  <c r="BK146" i="5"/>
  <c r="BK139" i="5"/>
  <c r="J138" i="5"/>
  <c r="J176" i="4"/>
  <c r="BK173" i="4"/>
  <c r="J164" i="4"/>
  <c r="J162" i="4"/>
  <c r="BK158" i="4"/>
  <c r="BK154" i="4"/>
  <c r="J152" i="4"/>
  <c r="J146" i="4"/>
  <c r="BK145" i="4"/>
  <c r="J136" i="4"/>
  <c r="J134" i="4"/>
  <c r="BK164" i="3"/>
  <c r="J163" i="3"/>
  <c r="BK157" i="3"/>
  <c r="BK156" i="3"/>
  <c r="J153" i="3"/>
  <c r="BK147" i="3"/>
  <c r="J146" i="3"/>
  <c r="J137" i="3"/>
  <c r="J130" i="3"/>
  <c r="BK128" i="3"/>
  <c r="J121" i="14"/>
  <c r="BK189" i="13"/>
  <c r="BK185" i="13"/>
  <c r="BK183" i="13"/>
  <c r="BK178" i="13"/>
  <c r="BK176" i="13"/>
  <c r="J172" i="13"/>
  <c r="J165" i="12"/>
  <c r="BK161" i="12"/>
  <c r="J150" i="12"/>
  <c r="BK148" i="12"/>
  <c r="BK146" i="12"/>
  <c r="BK142" i="12"/>
  <c r="J142" i="12"/>
  <c r="BK139" i="12"/>
  <c r="J136" i="12"/>
  <c r="J132" i="12"/>
  <c r="J127" i="12"/>
  <c r="J167" i="11"/>
  <c r="J139" i="11"/>
  <c r="J137" i="11"/>
  <c r="J128" i="11"/>
  <c r="BK186" i="10"/>
  <c r="J179" i="10"/>
  <c r="BK176" i="10"/>
  <c r="BK168" i="10"/>
  <c r="BK167" i="10"/>
  <c r="J166" i="10"/>
  <c r="J163" i="10"/>
  <c r="BK162" i="10"/>
  <c r="BK159" i="10"/>
  <c r="BK157" i="10"/>
  <c r="BK155" i="10"/>
  <c r="J150" i="10"/>
  <c r="J147" i="10"/>
  <c r="BK143" i="10"/>
  <c r="BK141" i="10"/>
  <c r="J140" i="10"/>
  <c r="J138" i="10"/>
  <c r="BK134" i="10"/>
  <c r="J132" i="10"/>
  <c r="J131" i="10"/>
  <c r="J130" i="10"/>
  <c r="BK129" i="10"/>
  <c r="J127" i="10"/>
  <c r="J125" i="10"/>
  <c r="BK137" i="9"/>
  <c r="J133" i="9"/>
  <c r="J132" i="9"/>
  <c r="J131" i="8"/>
  <c r="BK123" i="8"/>
  <c r="BK133" i="7"/>
  <c r="BK126" i="7"/>
  <c r="J125" i="7"/>
  <c r="BK141" i="6"/>
  <c r="J132" i="6"/>
  <c r="BK131" i="6"/>
  <c r="J165" i="4"/>
  <c r="BK163" i="4"/>
  <c r="BK156" i="4"/>
  <c r="BK153" i="4"/>
  <c r="BK152" i="4"/>
  <c r="BK148" i="4"/>
  <c r="J141" i="4"/>
  <c r="J140" i="4"/>
  <c r="J137" i="4"/>
  <c r="BK134" i="4"/>
  <c r="J133" i="4"/>
  <c r="BK131" i="4"/>
  <c r="J130" i="4"/>
  <c r="BK167" i="3"/>
  <c r="J158" i="3"/>
  <c r="J155" i="3"/>
  <c r="BK153" i="3"/>
  <c r="J152" i="3"/>
  <c r="J147" i="3"/>
  <c r="J142" i="3"/>
  <c r="BK140" i="3"/>
  <c r="J132" i="3"/>
  <c r="BK119" i="2"/>
  <c r="BK124" i="14"/>
  <c r="J124" i="14"/>
  <c r="BK122" i="14"/>
  <c r="BK121" i="14"/>
  <c r="J120" i="14"/>
  <c r="J189" i="13"/>
  <c r="BK187" i="13"/>
  <c r="BK186" i="13"/>
  <c r="J180" i="13"/>
  <c r="BK177" i="13"/>
  <c r="J173" i="13"/>
  <c r="BK172" i="13"/>
  <c r="J167" i="13"/>
  <c r="BK163" i="13"/>
  <c r="BK162" i="13"/>
  <c r="J160" i="13"/>
  <c r="BK155" i="13"/>
  <c r="BK153" i="13"/>
  <c r="J150" i="13"/>
  <c r="BK147" i="13"/>
  <c r="BK138" i="13"/>
  <c r="J134" i="13"/>
  <c r="J126" i="13"/>
  <c r="BK158" i="12"/>
  <c r="J153" i="12"/>
  <c r="BK151" i="12"/>
  <c r="J146" i="12"/>
  <c r="J144" i="12"/>
  <c r="J141" i="12"/>
  <c r="BK135" i="12"/>
  <c r="J165" i="11"/>
  <c r="J163" i="11"/>
  <c r="J161" i="11"/>
  <c r="J155" i="11"/>
  <c r="J154" i="11"/>
  <c r="J149" i="11"/>
  <c r="J147" i="11"/>
  <c r="J144" i="11"/>
  <c r="BK129" i="11"/>
  <c r="BK183" i="10"/>
  <c r="BK178" i="10"/>
  <c r="J175" i="10"/>
  <c r="J173" i="10"/>
  <c r="BK172" i="10"/>
  <c r="BK163" i="10"/>
  <c r="BK161" i="10"/>
  <c r="J158" i="10"/>
  <c r="J156" i="10"/>
  <c r="J154" i="10"/>
  <c r="BK147" i="10"/>
  <c r="J141" i="10"/>
  <c r="J134" i="10"/>
  <c r="BK133" i="10"/>
  <c r="J126" i="10"/>
  <c r="BK141" i="9"/>
  <c r="J137" i="9"/>
  <c r="BK130" i="8"/>
  <c r="J128" i="8"/>
  <c r="BK126" i="8"/>
  <c r="J145" i="7"/>
  <c r="BK138" i="7"/>
  <c r="J127" i="7"/>
  <c r="J138" i="6"/>
  <c r="J128" i="6"/>
  <c r="J124" i="6"/>
  <c r="J147" i="5"/>
  <c r="J146" i="5"/>
  <c r="J145" i="5"/>
  <c r="BK144" i="5"/>
  <c r="BK143" i="5"/>
  <c r="BK142" i="5"/>
  <c r="BK140" i="5"/>
  <c r="J139" i="5"/>
  <c r="BK135" i="5"/>
  <c r="BK134" i="5"/>
  <c r="BK129" i="5"/>
  <c r="J127" i="5"/>
  <c r="BK176" i="4"/>
  <c r="J171" i="4"/>
  <c r="BK167" i="4"/>
  <c r="BK164" i="4"/>
  <c r="J163" i="4"/>
  <c r="BK160" i="4"/>
  <c r="J151" i="4"/>
  <c r="BK150" i="4"/>
  <c r="BK149" i="4"/>
  <c r="J145" i="4"/>
  <c r="J143" i="4"/>
  <c r="BK142" i="4"/>
  <c r="J132" i="4"/>
  <c r="J131" i="4"/>
  <c r="J129" i="4"/>
  <c r="J168" i="3"/>
  <c r="J156" i="3"/>
  <c r="BK150" i="3"/>
  <c r="J145" i="3"/>
  <c r="BK142" i="3"/>
  <c r="BK137" i="3"/>
  <c r="BK135" i="3"/>
  <c r="BK130" i="3"/>
  <c r="BK129" i="3"/>
  <c r="J176" i="13"/>
  <c r="BK168" i="13"/>
  <c r="J157" i="13"/>
  <c r="J147" i="13"/>
  <c r="BK146" i="13"/>
  <c r="BK142" i="13"/>
  <c r="BK140" i="13"/>
  <c r="BK137" i="13"/>
  <c r="J133" i="13"/>
  <c r="J161" i="12"/>
  <c r="BK160" i="12"/>
  <c r="J157" i="12"/>
  <c r="J147" i="12"/>
  <c r="J145" i="12"/>
  <c r="BK143" i="12"/>
  <c r="BK140" i="12"/>
  <c r="J139" i="12"/>
  <c r="BK138" i="12"/>
  <c r="J134" i="12"/>
  <c r="BK133" i="12"/>
  <c r="BK132" i="12"/>
  <c r="J130" i="12"/>
  <c r="BK166" i="11"/>
  <c r="BK163" i="11"/>
  <c r="J162" i="11"/>
  <c r="BK161" i="11"/>
  <c r="J158" i="11"/>
  <c r="BK153" i="11"/>
  <c r="BK151" i="11"/>
  <c r="J150" i="11"/>
  <c r="BK146" i="11"/>
  <c r="J138" i="11"/>
  <c r="BK137" i="11"/>
  <c r="BK136" i="11"/>
  <c r="J133" i="11"/>
  <c r="BK132" i="11"/>
  <c r="J183" i="10"/>
  <c r="J160" i="10"/>
  <c r="BK153" i="10"/>
  <c r="J146" i="10"/>
  <c r="BK145" i="10"/>
  <c r="J143" i="10"/>
  <c r="J139" i="10"/>
  <c r="J129" i="10"/>
  <c r="BK128" i="10"/>
  <c r="BK126" i="10"/>
  <c r="J139" i="9"/>
  <c r="BK138" i="9"/>
  <c r="BK135" i="9"/>
  <c r="BK131" i="9"/>
  <c r="J124" i="9"/>
  <c r="J126" i="8"/>
  <c r="J146" i="7"/>
  <c r="BK145" i="7"/>
  <c r="J144" i="7"/>
  <c r="BK143" i="7"/>
  <c r="J142" i="7"/>
  <c r="J133" i="7"/>
  <c r="J128" i="7"/>
  <c r="J141" i="6"/>
  <c r="BK139" i="6"/>
  <c r="J137" i="6"/>
  <c r="BK129" i="6"/>
  <c r="J127" i="6"/>
  <c r="BK126" i="6"/>
  <c r="BK124" i="6"/>
  <c r="J140" i="5"/>
  <c r="BK138" i="5"/>
  <c r="J136" i="5"/>
  <c r="J135" i="5"/>
  <c r="BK128" i="5"/>
  <c r="BK170" i="4"/>
  <c r="J167" i="4"/>
  <c r="BK162" i="4"/>
  <c r="J160" i="4"/>
  <c r="J159" i="4"/>
  <c r="BK151" i="4"/>
  <c r="J150" i="4"/>
  <c r="BK143" i="4"/>
  <c r="J142" i="4"/>
  <c r="J139" i="4"/>
  <c r="BK136" i="4"/>
  <c r="J169" i="3"/>
  <c r="J164" i="3"/>
  <c r="BK154" i="3"/>
  <c r="BK144" i="3"/>
  <c r="J138" i="3"/>
  <c r="BK133" i="3"/>
  <c r="J119" i="2"/>
  <c r="AS94" i="1"/>
  <c r="F36" i="2"/>
  <c r="BC95" i="1" s="1"/>
  <c r="P127" i="3" l="1"/>
  <c r="BK143" i="3"/>
  <c r="J143" i="3" s="1"/>
  <c r="J100" i="3" s="1"/>
  <c r="P165" i="3"/>
  <c r="BK128" i="4"/>
  <c r="J128" i="4" s="1"/>
  <c r="J98" i="4" s="1"/>
  <c r="P135" i="4"/>
  <c r="P147" i="4"/>
  <c r="R169" i="4"/>
  <c r="P141" i="5"/>
  <c r="BK152" i="5"/>
  <c r="BK151" i="5" s="1"/>
  <c r="J151" i="5" s="1"/>
  <c r="J103" i="5" s="1"/>
  <c r="P136" i="6"/>
  <c r="R139" i="7"/>
  <c r="T122" i="8"/>
  <c r="BK122" i="9"/>
  <c r="R180" i="10"/>
  <c r="BK126" i="11"/>
  <c r="J126" i="11" s="1"/>
  <c r="J98" i="11" s="1"/>
  <c r="BK145" i="11"/>
  <c r="J145" i="11" s="1"/>
  <c r="J100" i="11" s="1"/>
  <c r="T160" i="11"/>
  <c r="T129" i="12"/>
  <c r="P154" i="13"/>
  <c r="R118" i="14"/>
  <c r="R117" i="14"/>
  <c r="T127" i="3"/>
  <c r="P143" i="3"/>
  <c r="BK162" i="3"/>
  <c r="R135" i="4"/>
  <c r="BK147" i="4"/>
  <c r="J147" i="4" s="1"/>
  <c r="J101" i="4" s="1"/>
  <c r="R172" i="4"/>
  <c r="T141" i="5"/>
  <c r="T123" i="6"/>
  <c r="R131" i="7"/>
  <c r="P125" i="8"/>
  <c r="T129" i="9"/>
  <c r="P124" i="10"/>
  <c r="BK180" i="10"/>
  <c r="J180" i="10"/>
  <c r="J100" i="10" s="1"/>
  <c r="T145" i="11"/>
  <c r="BK129" i="12"/>
  <c r="T152" i="12"/>
  <c r="T125" i="13"/>
  <c r="BK143" i="13"/>
  <c r="J143" i="13" s="1"/>
  <c r="J99" i="13" s="1"/>
  <c r="R143" i="13"/>
  <c r="P148" i="13"/>
  <c r="BK151" i="13"/>
  <c r="J151" i="13"/>
  <c r="J101" i="13" s="1"/>
  <c r="R151" i="13"/>
  <c r="BK118" i="14"/>
  <c r="J118" i="14" s="1"/>
  <c r="J97" i="14" s="1"/>
  <c r="BK134" i="3"/>
  <c r="J134" i="3" s="1"/>
  <c r="J99" i="3" s="1"/>
  <c r="R143" i="3"/>
  <c r="R162" i="3"/>
  <c r="R128" i="4"/>
  <c r="BK144" i="4"/>
  <c r="J144" i="4"/>
  <c r="J100" i="4" s="1"/>
  <c r="P155" i="4"/>
  <c r="P169" i="4"/>
  <c r="T133" i="5"/>
  <c r="R123" i="6"/>
  <c r="BK139" i="7"/>
  <c r="J139" i="7" s="1"/>
  <c r="J101" i="7" s="1"/>
  <c r="BK125" i="8"/>
  <c r="J125" i="8" s="1"/>
  <c r="J99" i="8" s="1"/>
  <c r="P122" i="9"/>
  <c r="R169" i="10"/>
  <c r="R145" i="11"/>
  <c r="R164" i="11"/>
  <c r="R129" i="12"/>
  <c r="BK159" i="12"/>
  <c r="J159" i="12" s="1"/>
  <c r="J102" i="12" s="1"/>
  <c r="BK154" i="13"/>
  <c r="J154" i="13" s="1"/>
  <c r="J102" i="13" s="1"/>
  <c r="T118" i="14"/>
  <c r="T117" i="14"/>
  <c r="R134" i="3"/>
  <c r="T151" i="3"/>
  <c r="T165" i="3"/>
  <c r="BK135" i="4"/>
  <c r="J135" i="4" s="1"/>
  <c r="J99" i="4" s="1"/>
  <c r="T144" i="4"/>
  <c r="R155" i="4"/>
  <c r="BK169" i="4"/>
  <c r="BK126" i="5"/>
  <c r="J126" i="5" s="1"/>
  <c r="J98" i="5" s="1"/>
  <c r="BK141" i="5"/>
  <c r="J141" i="5" s="1"/>
  <c r="J101" i="5" s="1"/>
  <c r="P152" i="5"/>
  <c r="P151" i="5" s="1"/>
  <c r="T124" i="7"/>
  <c r="T139" i="7"/>
  <c r="T125" i="8"/>
  <c r="P129" i="9"/>
  <c r="BK124" i="10"/>
  <c r="J124" i="10" s="1"/>
  <c r="J98" i="10" s="1"/>
  <c r="P169" i="10"/>
  <c r="P126" i="11"/>
  <c r="R142" i="11"/>
  <c r="R160" i="11"/>
  <c r="R159" i="11" s="1"/>
  <c r="P129" i="12"/>
  <c r="R159" i="12"/>
  <c r="T154" i="13"/>
  <c r="P118" i="14"/>
  <c r="P117" i="14" s="1"/>
  <c r="AU107" i="1" s="1"/>
  <c r="P134" i="3"/>
  <c r="P151" i="3"/>
  <c r="BK165" i="3"/>
  <c r="J165" i="3"/>
  <c r="J105" i="3" s="1"/>
  <c r="T135" i="4"/>
  <c r="R147" i="4"/>
  <c r="P172" i="4"/>
  <c r="R126" i="5"/>
  <c r="R133" i="5"/>
  <c r="P123" i="6"/>
  <c r="P122" i="6"/>
  <c r="P121" i="6"/>
  <c r="AU99" i="1" s="1"/>
  <c r="T136" i="6"/>
  <c r="R124" i="7"/>
  <c r="R123" i="7"/>
  <c r="R122" i="7" s="1"/>
  <c r="P131" i="7"/>
  <c r="R122" i="8"/>
  <c r="R122" i="9"/>
  <c r="T124" i="10"/>
  <c r="T123" i="10" s="1"/>
  <c r="T122" i="10" s="1"/>
  <c r="P180" i="10"/>
  <c r="P145" i="11"/>
  <c r="BK164" i="11"/>
  <c r="J164" i="11"/>
  <c r="J104" i="11" s="1"/>
  <c r="P159" i="12"/>
  <c r="R154" i="13"/>
  <c r="BK127" i="3"/>
  <c r="BK151" i="3"/>
  <c r="J151" i="3" s="1"/>
  <c r="J101" i="3" s="1"/>
  <c r="P162" i="3"/>
  <c r="P161" i="3"/>
  <c r="P128" i="4"/>
  <c r="T155" i="4"/>
  <c r="T169" i="4"/>
  <c r="BK133" i="5"/>
  <c r="J133" i="5" s="1"/>
  <c r="J100" i="5" s="1"/>
  <c r="T152" i="5"/>
  <c r="T151" i="5"/>
  <c r="BK136" i="6"/>
  <c r="J136" i="6" s="1"/>
  <c r="J100" i="6" s="1"/>
  <c r="P124" i="7"/>
  <c r="BK131" i="7"/>
  <c r="J131" i="7" s="1"/>
  <c r="J100" i="7" s="1"/>
  <c r="BK122" i="8"/>
  <c r="J122" i="8" s="1"/>
  <c r="J98" i="8" s="1"/>
  <c r="R129" i="9"/>
  <c r="T169" i="10"/>
  <c r="R126" i="11"/>
  <c r="R125" i="11" s="1"/>
  <c r="R124" i="11" s="1"/>
  <c r="T142" i="11"/>
  <c r="P160" i="11"/>
  <c r="BK152" i="12"/>
  <c r="J152" i="12"/>
  <c r="J101" i="12" s="1"/>
  <c r="T159" i="12"/>
  <c r="P125" i="13"/>
  <c r="P124" i="13"/>
  <c r="P123" i="13"/>
  <c r="AU106" i="1" s="1"/>
  <c r="T143" i="13"/>
  <c r="R148" i="13"/>
  <c r="R127" i="3"/>
  <c r="T143" i="3"/>
  <c r="T162" i="3"/>
  <c r="T161" i="3"/>
  <c r="T128" i="4"/>
  <c r="R144" i="4"/>
  <c r="BK155" i="4"/>
  <c r="J155" i="4"/>
  <c r="J102" i="4"/>
  <c r="T172" i="4"/>
  <c r="T126" i="5"/>
  <c r="T125" i="5"/>
  <c r="T124" i="5"/>
  <c r="R141" i="5"/>
  <c r="R152" i="5"/>
  <c r="R151" i="5"/>
  <c r="BK124" i="7"/>
  <c r="T131" i="7"/>
  <c r="R125" i="8"/>
  <c r="T122" i="9"/>
  <c r="T121" i="9"/>
  <c r="T120" i="9" s="1"/>
  <c r="R124" i="10"/>
  <c r="R123" i="10"/>
  <c r="R122" i="10"/>
  <c r="T180" i="10"/>
  <c r="T126" i="11"/>
  <c r="T125" i="11"/>
  <c r="P142" i="11"/>
  <c r="P164" i="11"/>
  <c r="P152" i="12"/>
  <c r="BK125" i="13"/>
  <c r="J125" i="13" s="1"/>
  <c r="J98" i="13" s="1"/>
  <c r="BK148" i="13"/>
  <c r="J148" i="13" s="1"/>
  <c r="J100" i="13" s="1"/>
  <c r="T148" i="13"/>
  <c r="P151" i="13"/>
  <c r="T151" i="13"/>
  <c r="T134" i="3"/>
  <c r="R151" i="3"/>
  <c r="R165" i="3"/>
  <c r="P144" i="4"/>
  <c r="T147" i="4"/>
  <c r="BK172" i="4"/>
  <c r="J172" i="4"/>
  <c r="J106" i="4" s="1"/>
  <c r="P126" i="5"/>
  <c r="P133" i="5"/>
  <c r="BK123" i="6"/>
  <c r="J123" i="6" s="1"/>
  <c r="J98" i="6" s="1"/>
  <c r="R136" i="6"/>
  <c r="P139" i="7"/>
  <c r="P122" i="8"/>
  <c r="P121" i="8"/>
  <c r="P120" i="8" s="1"/>
  <c r="AU101" i="1" s="1"/>
  <c r="BK129" i="9"/>
  <c r="J129" i="9"/>
  <c r="J99" i="9" s="1"/>
  <c r="BK169" i="10"/>
  <c r="J169" i="10" s="1"/>
  <c r="J99" i="10" s="1"/>
  <c r="BK142" i="11"/>
  <c r="J142" i="11" s="1"/>
  <c r="J99" i="11" s="1"/>
  <c r="BK160" i="11"/>
  <c r="BK159" i="11" s="1"/>
  <c r="J159" i="11" s="1"/>
  <c r="J102" i="11" s="1"/>
  <c r="T164" i="11"/>
  <c r="R152" i="12"/>
  <c r="R125" i="13"/>
  <c r="R124" i="13"/>
  <c r="R123" i="13"/>
  <c r="P143" i="13"/>
  <c r="F92" i="2"/>
  <c r="E85" i="3"/>
  <c r="BF140" i="3"/>
  <c r="BF146" i="3"/>
  <c r="BF168" i="3"/>
  <c r="J89" i="4"/>
  <c r="E114" i="5"/>
  <c r="BF147" i="5"/>
  <c r="BF153" i="5"/>
  <c r="J115" i="6"/>
  <c r="BF125" i="6"/>
  <c r="BF132" i="6"/>
  <c r="F92" i="7"/>
  <c r="J116" i="7"/>
  <c r="BF137" i="7"/>
  <c r="BF138" i="7"/>
  <c r="E85" i="8"/>
  <c r="BF123" i="8"/>
  <c r="BF128" i="8"/>
  <c r="BF131" i="8"/>
  <c r="BK132" i="8"/>
  <c r="J132" i="8"/>
  <c r="J100" i="8"/>
  <c r="E85" i="9"/>
  <c r="BF126" i="9"/>
  <c r="BF133" i="9"/>
  <c r="BF131" i="10"/>
  <c r="BF134" i="10"/>
  <c r="BF137" i="10"/>
  <c r="BF141" i="10"/>
  <c r="BF148" i="10"/>
  <c r="BF151" i="10"/>
  <c r="BF161" i="10"/>
  <c r="BF165" i="10"/>
  <c r="J118" i="11"/>
  <c r="BF131" i="11"/>
  <c r="BF140" i="11"/>
  <c r="BK157" i="11"/>
  <c r="J157" i="11" s="1"/>
  <c r="J101" i="11" s="1"/>
  <c r="F121" i="12"/>
  <c r="BF137" i="12"/>
  <c r="BF150" i="12"/>
  <c r="BF126" i="13"/>
  <c r="BF134" i="13"/>
  <c r="BF150" i="13"/>
  <c r="BF152" i="13"/>
  <c r="BF163" i="13"/>
  <c r="BF166" i="13"/>
  <c r="BF169" i="13"/>
  <c r="BF170" i="13"/>
  <c r="BF171" i="13"/>
  <c r="BF122" i="14"/>
  <c r="F122" i="3"/>
  <c r="BF148" i="3"/>
  <c r="BF154" i="3"/>
  <c r="BF137" i="4"/>
  <c r="BF139" i="4"/>
  <c r="BF140" i="4"/>
  <c r="BF146" i="4"/>
  <c r="BF152" i="4"/>
  <c r="BF157" i="4"/>
  <c r="BF175" i="4"/>
  <c r="F92" i="5"/>
  <c r="J118" i="5"/>
  <c r="BF143" i="5"/>
  <c r="BF135" i="6"/>
  <c r="BK140" i="6"/>
  <c r="J140" i="6" s="1"/>
  <c r="J101" i="6" s="1"/>
  <c r="BF130" i="7"/>
  <c r="BF132" i="7"/>
  <c r="BF133" i="7"/>
  <c r="BF134" i="7"/>
  <c r="BF136" i="7"/>
  <c r="BF143" i="7"/>
  <c r="BF148" i="7"/>
  <c r="J114" i="9"/>
  <c r="BF124" i="9"/>
  <c r="BF128" i="9"/>
  <c r="BF130" i="9"/>
  <c r="BF131" i="9"/>
  <c r="E112" i="10"/>
  <c r="BF130" i="10"/>
  <c r="BF135" i="10"/>
  <c r="BF144" i="10"/>
  <c r="BF145" i="10"/>
  <c r="BF176" i="10"/>
  <c r="BF133" i="11"/>
  <c r="BF136" i="11"/>
  <c r="BF137" i="11"/>
  <c r="BF141" i="11"/>
  <c r="BF152" i="11"/>
  <c r="BF155" i="12"/>
  <c r="BF162" i="12"/>
  <c r="BK164" i="12"/>
  <c r="J164" i="12" s="1"/>
  <c r="J104" i="12" s="1"/>
  <c r="BF127" i="13"/>
  <c r="BF131" i="13"/>
  <c r="BF142" i="13"/>
  <c r="BF146" i="13"/>
  <c r="BF168" i="13"/>
  <c r="BF185" i="13"/>
  <c r="BF121" i="14"/>
  <c r="J89" i="2"/>
  <c r="BF129" i="3"/>
  <c r="BF133" i="3"/>
  <c r="BF136" i="3"/>
  <c r="BF139" i="3"/>
  <c r="BF160" i="3"/>
  <c r="BF163" i="3"/>
  <c r="BF138" i="4"/>
  <c r="BF171" i="4"/>
  <c r="BF146" i="5"/>
  <c r="BK131" i="5"/>
  <c r="J131" i="5" s="1"/>
  <c r="J99" i="5" s="1"/>
  <c r="BK149" i="5"/>
  <c r="J149" i="5" s="1"/>
  <c r="J102" i="5" s="1"/>
  <c r="E111" i="6"/>
  <c r="BF138" i="6"/>
  <c r="BF146" i="7"/>
  <c r="BK147" i="7"/>
  <c r="J147" i="7" s="1"/>
  <c r="J102" i="7" s="1"/>
  <c r="F92" i="8"/>
  <c r="BF126" i="8"/>
  <c r="BF134" i="9"/>
  <c r="BF138" i="9"/>
  <c r="BF139" i="9"/>
  <c r="J116" i="10"/>
  <c r="BF133" i="10"/>
  <c r="BF136" i="10"/>
  <c r="BF152" i="10"/>
  <c r="BF170" i="10"/>
  <c r="BF171" i="10"/>
  <c r="BF174" i="10"/>
  <c r="BF181" i="10"/>
  <c r="E114" i="11"/>
  <c r="BF143" i="11"/>
  <c r="BF153" i="11"/>
  <c r="BF161" i="11"/>
  <c r="E85" i="12"/>
  <c r="BF143" i="12"/>
  <c r="BF156" i="12"/>
  <c r="BF157" i="12"/>
  <c r="BF165" i="12"/>
  <c r="E85" i="13"/>
  <c r="F92" i="13"/>
  <c r="BF175" i="13"/>
  <c r="BF177" i="13"/>
  <c r="BF187" i="13"/>
  <c r="BF189" i="13"/>
  <c r="BF124" i="14"/>
  <c r="BF119" i="2"/>
  <c r="F34" i="2" s="1"/>
  <c r="BA95" i="1" s="1"/>
  <c r="BF131" i="3"/>
  <c r="BF135" i="3"/>
  <c r="BF141" i="3"/>
  <c r="BF144" i="3"/>
  <c r="BF166" i="3"/>
  <c r="F92" i="4"/>
  <c r="BF142" i="4"/>
  <c r="BF148" i="4"/>
  <c r="BF149" i="4"/>
  <c r="BF156" i="4"/>
  <c r="BF174" i="4"/>
  <c r="BF128" i="5"/>
  <c r="BF132" i="5"/>
  <c r="BF140" i="5"/>
  <c r="BF128" i="6"/>
  <c r="BF129" i="6"/>
  <c r="BF137" i="6"/>
  <c r="BK134" i="6"/>
  <c r="J134" i="6" s="1"/>
  <c r="J99" i="6" s="1"/>
  <c r="BF140" i="7"/>
  <c r="BF144" i="7"/>
  <c r="BF145" i="7"/>
  <c r="BF124" i="8"/>
  <c r="F92" i="9"/>
  <c r="BF125" i="9"/>
  <c r="BF140" i="10"/>
  <c r="BF142" i="10"/>
  <c r="BF147" i="10"/>
  <c r="BF162" i="10"/>
  <c r="BF163" i="10"/>
  <c r="BF164" i="10"/>
  <c r="BF166" i="10"/>
  <c r="BF168" i="10"/>
  <c r="BF175" i="10"/>
  <c r="BF178" i="10"/>
  <c r="F92" i="11"/>
  <c r="BF132" i="11"/>
  <c r="BF135" i="11"/>
  <c r="BF144" i="11"/>
  <c r="BF150" i="11"/>
  <c r="BF154" i="11"/>
  <c r="BF156" i="11"/>
  <c r="BF163" i="11"/>
  <c r="J89" i="12"/>
  <c r="BF132" i="12"/>
  <c r="BF133" i="12"/>
  <c r="BF138" i="12"/>
  <c r="J117" i="13"/>
  <c r="BF129" i="13"/>
  <c r="BF130" i="13"/>
  <c r="BF144" i="13"/>
  <c r="BF145" i="13"/>
  <c r="BF147" i="13"/>
  <c r="BF159" i="13"/>
  <c r="BF167" i="13"/>
  <c r="BK188" i="13"/>
  <c r="J188" i="13"/>
  <c r="J103" i="13" s="1"/>
  <c r="E85" i="14"/>
  <c r="J89" i="14"/>
  <c r="F92" i="14"/>
  <c r="BF123" i="14"/>
  <c r="J89" i="3"/>
  <c r="BF142" i="3"/>
  <c r="BF149" i="3"/>
  <c r="BF155" i="3"/>
  <c r="BF156" i="3"/>
  <c r="BF164" i="3"/>
  <c r="BF167" i="3"/>
  <c r="BF129" i="4"/>
  <c r="BF130" i="4"/>
  <c r="BF134" i="4"/>
  <c r="BF143" i="4"/>
  <c r="BF151" i="4"/>
  <c r="BF160" i="4"/>
  <c r="BF162" i="4"/>
  <c r="BK166" i="4"/>
  <c r="J166" i="4" s="1"/>
  <c r="J103" i="4" s="1"/>
  <c r="BF148" i="5"/>
  <c r="BF155" i="5"/>
  <c r="BF131" i="6"/>
  <c r="J114" i="8"/>
  <c r="BF133" i="8"/>
  <c r="F92" i="10"/>
  <c r="BF127" i="10"/>
  <c r="BF128" i="10"/>
  <c r="BF129" i="10"/>
  <c r="BF138" i="10"/>
  <c r="BF139" i="10"/>
  <c r="BF150" i="10"/>
  <c r="BF153" i="10"/>
  <c r="BF154" i="10"/>
  <c r="BF155" i="10"/>
  <c r="BF156" i="10"/>
  <c r="BF157" i="10"/>
  <c r="BF158" i="10"/>
  <c r="BF159" i="10"/>
  <c r="BF177" i="10"/>
  <c r="BF128" i="11"/>
  <c r="BF138" i="11"/>
  <c r="BF155" i="11"/>
  <c r="BF167" i="11"/>
  <c r="BF141" i="12"/>
  <c r="BF128" i="13"/>
  <c r="BF132" i="13"/>
  <c r="E85" i="2"/>
  <c r="BK118" i="2"/>
  <c r="J118" i="2" s="1"/>
  <c r="J97" i="2" s="1"/>
  <c r="BF128" i="3"/>
  <c r="BF145" i="3"/>
  <c r="BF150" i="3"/>
  <c r="BF152" i="3"/>
  <c r="BK159" i="3"/>
  <c r="J159" i="3" s="1"/>
  <c r="J102" i="3" s="1"/>
  <c r="BF131" i="4"/>
  <c r="BF133" i="4"/>
  <c r="BF161" i="4"/>
  <c r="BF127" i="5"/>
  <c r="BF138" i="5"/>
  <c r="BF144" i="5"/>
  <c r="F92" i="6"/>
  <c r="BF126" i="6"/>
  <c r="BF125" i="7"/>
  <c r="BF126" i="7"/>
  <c r="BF135" i="7"/>
  <c r="BF135" i="9"/>
  <c r="BF125" i="10"/>
  <c r="BF126" i="10"/>
  <c r="BF132" i="10"/>
  <c r="BF143" i="10"/>
  <c r="BF146" i="10"/>
  <c r="BF182" i="10"/>
  <c r="BF129" i="11"/>
  <c r="BF130" i="11"/>
  <c r="BF166" i="11"/>
  <c r="BF127" i="12"/>
  <c r="BF130" i="12"/>
  <c r="BF144" i="12"/>
  <c r="BF151" i="12"/>
  <c r="BF153" i="12"/>
  <c r="BF160" i="12"/>
  <c r="BF138" i="13"/>
  <c r="BF161" i="13"/>
  <c r="BF162" i="13"/>
  <c r="BF164" i="13"/>
  <c r="BF165" i="13"/>
  <c r="BF119" i="14"/>
  <c r="BF130" i="3"/>
  <c r="BF132" i="3"/>
  <c r="BF137" i="3"/>
  <c r="BF138" i="3"/>
  <c r="BF147" i="3"/>
  <c r="BF157" i="3"/>
  <c r="BF158" i="3"/>
  <c r="BF169" i="3"/>
  <c r="E116" i="4"/>
  <c r="BF136" i="4"/>
  <c r="BF141" i="4"/>
  <c r="BF150" i="4"/>
  <c r="BF153" i="4"/>
  <c r="BF154" i="4"/>
  <c r="BF158" i="4"/>
  <c r="BF163" i="4"/>
  <c r="BF167" i="4"/>
  <c r="BF176" i="4"/>
  <c r="BF134" i="5"/>
  <c r="BF139" i="5"/>
  <c r="BF142" i="5"/>
  <c r="BF130" i="6"/>
  <c r="E85" i="7"/>
  <c r="BK129" i="7"/>
  <c r="J129" i="7" s="1"/>
  <c r="J99" i="7" s="1"/>
  <c r="BF130" i="8"/>
  <c r="BF123" i="9"/>
  <c r="BF127" i="9"/>
  <c r="BF132" i="9"/>
  <c r="BF136" i="9"/>
  <c r="BF137" i="9"/>
  <c r="BK140" i="9"/>
  <c r="J140" i="9"/>
  <c r="J100" i="9" s="1"/>
  <c r="BF179" i="10"/>
  <c r="BF186" i="10"/>
  <c r="BF139" i="11"/>
  <c r="BF147" i="11"/>
  <c r="BF162" i="11"/>
  <c r="BF165" i="11"/>
  <c r="BF140" i="12"/>
  <c r="BF142" i="12"/>
  <c r="BF145" i="12"/>
  <c r="BF147" i="12"/>
  <c r="BF148" i="12"/>
  <c r="BF149" i="12"/>
  <c r="BF154" i="12"/>
  <c r="BF158" i="12"/>
  <c r="BF161" i="12"/>
  <c r="BK126" i="12"/>
  <c r="BK125" i="12" s="1"/>
  <c r="J125" i="12" s="1"/>
  <c r="J97" i="12" s="1"/>
  <c r="BF140" i="13"/>
  <c r="BF149" i="13"/>
  <c r="BF153" i="13"/>
  <c r="BF155" i="13"/>
  <c r="BF156" i="13"/>
  <c r="BF157" i="13"/>
  <c r="BF160" i="13"/>
  <c r="BF172" i="13"/>
  <c r="BF178" i="13"/>
  <c r="BF179" i="13"/>
  <c r="BF181" i="13"/>
  <c r="BF184" i="13"/>
  <c r="BF120" i="14"/>
  <c r="BF153" i="3"/>
  <c r="BF132" i="4"/>
  <c r="BF145" i="4"/>
  <c r="BF159" i="4"/>
  <c r="BF164" i="4"/>
  <c r="BF165" i="4"/>
  <c r="BF170" i="4"/>
  <c r="BF173" i="4"/>
  <c r="BF129" i="5"/>
  <c r="BF130" i="5"/>
  <c r="BF135" i="5"/>
  <c r="BF136" i="5"/>
  <c r="BF137" i="5"/>
  <c r="BF145" i="5"/>
  <c r="BF150" i="5"/>
  <c r="BF154" i="5"/>
  <c r="BF124" i="6"/>
  <c r="BF127" i="6"/>
  <c r="BF133" i="6"/>
  <c r="BF139" i="6"/>
  <c r="BF141" i="6"/>
  <c r="BF127" i="7"/>
  <c r="BF128" i="7"/>
  <c r="BF141" i="7"/>
  <c r="BF142" i="7"/>
  <c r="BF127" i="8"/>
  <c r="BF129" i="8"/>
  <c r="BF141" i="9"/>
  <c r="BF149" i="10"/>
  <c r="BF160" i="10"/>
  <c r="BF167" i="10"/>
  <c r="BF172" i="10"/>
  <c r="BF173" i="10"/>
  <c r="BF183" i="10"/>
  <c r="BK185" i="10"/>
  <c r="BK184" i="10"/>
  <c r="J184" i="10" s="1"/>
  <c r="J101" i="10" s="1"/>
  <c r="BF127" i="11"/>
  <c r="BF134" i="11"/>
  <c r="BF146" i="11"/>
  <c r="BF148" i="11"/>
  <c r="BF149" i="11"/>
  <c r="BF151" i="11"/>
  <c r="BF158" i="11"/>
  <c r="BF131" i="12"/>
  <c r="BF134" i="12"/>
  <c r="BF135" i="12"/>
  <c r="BF136" i="12"/>
  <c r="BF139" i="12"/>
  <c r="BF146" i="12"/>
  <c r="BF133" i="13"/>
  <c r="BF135" i="13"/>
  <c r="BF136" i="13"/>
  <c r="BF137" i="13"/>
  <c r="BF139" i="13"/>
  <c r="BF141" i="13"/>
  <c r="BF158" i="13"/>
  <c r="BF173" i="13"/>
  <c r="BF174" i="13"/>
  <c r="BF176" i="13"/>
  <c r="BF180" i="13"/>
  <c r="BF182" i="13"/>
  <c r="BF183" i="13"/>
  <c r="BF186" i="13"/>
  <c r="F33" i="6"/>
  <c r="AZ99" i="1" s="1"/>
  <c r="F33" i="10"/>
  <c r="AZ103" i="1" s="1"/>
  <c r="F35" i="14"/>
  <c r="BB107" i="1"/>
  <c r="F36" i="5"/>
  <c r="BC98" i="1" s="1"/>
  <c r="J33" i="8"/>
  <c r="AV101" i="1"/>
  <c r="J33" i="11"/>
  <c r="AV104" i="1" s="1"/>
  <c r="F37" i="12"/>
  <c r="BD105" i="1"/>
  <c r="J33" i="13"/>
  <c r="AV106" i="1" s="1"/>
  <c r="F35" i="13"/>
  <c r="BB106" i="1" s="1"/>
  <c r="F36" i="13"/>
  <c r="BC106" i="1" s="1"/>
  <c r="F37" i="13"/>
  <c r="BD106" i="1" s="1"/>
  <c r="F36" i="14"/>
  <c r="BC107" i="1" s="1"/>
  <c r="F37" i="5"/>
  <c r="BD98" i="1" s="1"/>
  <c r="F37" i="7"/>
  <c r="BD100" i="1" s="1"/>
  <c r="F35" i="10"/>
  <c r="BB103" i="1" s="1"/>
  <c r="F33" i="11"/>
  <c r="AZ104" i="1" s="1"/>
  <c r="F33" i="12"/>
  <c r="AZ105" i="1"/>
  <c r="F33" i="13"/>
  <c r="AZ106" i="1" s="1"/>
  <c r="J33" i="2"/>
  <c r="AV95" i="1" s="1"/>
  <c r="F35" i="11"/>
  <c r="BB104" i="1" s="1"/>
  <c r="F36" i="7"/>
  <c r="BC100" i="1" s="1"/>
  <c r="F33" i="3"/>
  <c r="AZ96" i="1" s="1"/>
  <c r="J33" i="5"/>
  <c r="AV98" i="1" s="1"/>
  <c r="F36" i="6"/>
  <c r="BC99" i="1" s="1"/>
  <c r="J33" i="9"/>
  <c r="AV102" i="1"/>
  <c r="F33" i="14"/>
  <c r="AZ107" i="1" s="1"/>
  <c r="F37" i="14"/>
  <c r="BD107" i="1"/>
  <c r="F36" i="3"/>
  <c r="BC96" i="1" s="1"/>
  <c r="F35" i="4"/>
  <c r="BB97" i="1" s="1"/>
  <c r="F35" i="12"/>
  <c r="BB105" i="1"/>
  <c r="F33" i="5"/>
  <c r="AZ98" i="1" s="1"/>
  <c r="F37" i="8"/>
  <c r="BD101" i="1"/>
  <c r="F37" i="10"/>
  <c r="BD103" i="1" s="1"/>
  <c r="F36" i="4"/>
  <c r="BC97" i="1" s="1"/>
  <c r="F35" i="8"/>
  <c r="BB101" i="1" s="1"/>
  <c r="F33" i="9"/>
  <c r="AZ102" i="1" s="1"/>
  <c r="F33" i="7"/>
  <c r="AZ100" i="1" s="1"/>
  <c r="F35" i="7"/>
  <c r="BB100" i="1" s="1"/>
  <c r="F36" i="10"/>
  <c r="BC103" i="1" s="1"/>
  <c r="J33" i="12"/>
  <c r="AV105" i="1"/>
  <c r="F33" i="4"/>
  <c r="AZ97" i="1" s="1"/>
  <c r="F36" i="12"/>
  <c r="BC105" i="1"/>
  <c r="J33" i="14"/>
  <c r="AV107" i="1" s="1"/>
  <c r="J33" i="3"/>
  <c r="AV96" i="1" s="1"/>
  <c r="F35" i="6"/>
  <c r="BB99" i="1" s="1"/>
  <c r="J33" i="10"/>
  <c r="AV103" i="1" s="1"/>
  <c r="F37" i="9"/>
  <c r="BD102" i="1" s="1"/>
  <c r="F33" i="8"/>
  <c r="AZ101" i="1" s="1"/>
  <c r="J33" i="7"/>
  <c r="AV100" i="1" s="1"/>
  <c r="J33" i="6"/>
  <c r="AV99" i="1" s="1"/>
  <c r="F35" i="9"/>
  <c r="BB102" i="1" s="1"/>
  <c r="F35" i="3"/>
  <c r="BB96" i="1" s="1"/>
  <c r="F35" i="5"/>
  <c r="BB98" i="1" s="1"/>
  <c r="F37" i="6"/>
  <c r="BD99" i="1" s="1"/>
  <c r="J33" i="4"/>
  <c r="AV97" i="1" s="1"/>
  <c r="F36" i="11"/>
  <c r="BC104" i="1" s="1"/>
  <c r="F37" i="4"/>
  <c r="BD97" i="1" s="1"/>
  <c r="F36" i="8"/>
  <c r="BC101" i="1" s="1"/>
  <c r="F37" i="3"/>
  <c r="BD96" i="1" s="1"/>
  <c r="F36" i="9"/>
  <c r="BC102" i="1" s="1"/>
  <c r="F37" i="11"/>
  <c r="BD104" i="1" s="1"/>
  <c r="P123" i="7" l="1"/>
  <c r="P122" i="7" s="1"/>
  <c r="AU100" i="1" s="1"/>
  <c r="T168" i="4"/>
  <c r="T128" i="12"/>
  <c r="T124" i="12" s="1"/>
  <c r="P159" i="11"/>
  <c r="R161" i="3"/>
  <c r="T124" i="13"/>
  <c r="T123" i="13" s="1"/>
  <c r="T126" i="3"/>
  <c r="T125" i="3" s="1"/>
  <c r="T121" i="8"/>
  <c r="T120" i="8" s="1"/>
  <c r="BK168" i="4"/>
  <c r="J168" i="4" s="1"/>
  <c r="J104" i="4" s="1"/>
  <c r="R128" i="12"/>
  <c r="R124" i="12"/>
  <c r="P121" i="9"/>
  <c r="P120" i="9"/>
  <c r="AU102" i="1" s="1"/>
  <c r="BK161" i="3"/>
  <c r="J161" i="3" s="1"/>
  <c r="J103" i="3" s="1"/>
  <c r="R121" i="8"/>
  <c r="R120" i="8"/>
  <c r="P168" i="4"/>
  <c r="R122" i="6"/>
  <c r="R121" i="6" s="1"/>
  <c r="T159" i="11"/>
  <c r="R168" i="4"/>
  <c r="P127" i="4"/>
  <c r="P126" i="4" s="1"/>
  <c r="AU97" i="1" s="1"/>
  <c r="BK126" i="3"/>
  <c r="J126" i="3" s="1"/>
  <c r="J97" i="3" s="1"/>
  <c r="R121" i="9"/>
  <c r="R120" i="9" s="1"/>
  <c r="R127" i="4"/>
  <c r="R126" i="4" s="1"/>
  <c r="P123" i="10"/>
  <c r="P122" i="10" s="1"/>
  <c r="AU103" i="1" s="1"/>
  <c r="R125" i="5"/>
  <c r="R124" i="5"/>
  <c r="P128" i="12"/>
  <c r="P124" i="12"/>
  <c r="AU105" i="1" s="1"/>
  <c r="P125" i="11"/>
  <c r="P124" i="11" s="1"/>
  <c r="AU104" i="1" s="1"/>
  <c r="T123" i="7"/>
  <c r="T122" i="7" s="1"/>
  <c r="BK128" i="12"/>
  <c r="J128" i="12" s="1"/>
  <c r="J99" i="12" s="1"/>
  <c r="P125" i="5"/>
  <c r="P124" i="5" s="1"/>
  <c r="AU98" i="1" s="1"/>
  <c r="T124" i="11"/>
  <c r="BK123" i="7"/>
  <c r="BK122" i="7" s="1"/>
  <c r="J122" i="7" s="1"/>
  <c r="J96" i="7" s="1"/>
  <c r="T127" i="4"/>
  <c r="T126" i="4" s="1"/>
  <c r="R126" i="3"/>
  <c r="R125" i="3" s="1"/>
  <c r="T122" i="6"/>
  <c r="T121" i="6" s="1"/>
  <c r="BK121" i="9"/>
  <c r="J121" i="9" s="1"/>
  <c r="J97" i="9" s="1"/>
  <c r="P126" i="3"/>
  <c r="P125" i="3"/>
  <c r="AU96" i="1" s="1"/>
  <c r="BK125" i="5"/>
  <c r="BK124" i="5" s="1"/>
  <c r="J124" i="5" s="1"/>
  <c r="J30" i="5" s="1"/>
  <c r="AG98" i="1" s="1"/>
  <c r="J122" i="9"/>
  <c r="J98" i="9" s="1"/>
  <c r="BK123" i="10"/>
  <c r="J123" i="10" s="1"/>
  <c r="J97" i="10" s="1"/>
  <c r="J126" i="12"/>
  <c r="J98" i="12" s="1"/>
  <c r="J162" i="3"/>
  <c r="J104" i="3" s="1"/>
  <c r="J124" i="7"/>
  <c r="J98" i="7" s="1"/>
  <c r="BK125" i="11"/>
  <c r="J125" i="11" s="1"/>
  <c r="J97" i="11" s="1"/>
  <c r="J160" i="11"/>
  <c r="J103" i="11" s="1"/>
  <c r="J152" i="5"/>
  <c r="J104" i="5"/>
  <c r="BK163" i="12"/>
  <c r="J163" i="12"/>
  <c r="J103" i="12" s="1"/>
  <c r="BK117" i="2"/>
  <c r="J117" i="2" s="1"/>
  <c r="J30" i="2" s="1"/>
  <c r="AG95" i="1" s="1"/>
  <c r="J127" i="3"/>
  <c r="J98" i="3" s="1"/>
  <c r="J169" i="4"/>
  <c r="J105" i="4" s="1"/>
  <c r="BK122" i="6"/>
  <c r="BK121" i="6" s="1"/>
  <c r="J121" i="6" s="1"/>
  <c r="J30" i="6" s="1"/>
  <c r="AG99" i="1" s="1"/>
  <c r="BK121" i="8"/>
  <c r="BK120" i="8" s="1"/>
  <c r="J120" i="8" s="1"/>
  <c r="J30" i="8" s="1"/>
  <c r="AG101" i="1" s="1"/>
  <c r="J185" i="10"/>
  <c r="J102" i="10" s="1"/>
  <c r="BK127" i="4"/>
  <c r="J127" i="4" s="1"/>
  <c r="J97" i="4" s="1"/>
  <c r="BK124" i="12"/>
  <c r="J124" i="12" s="1"/>
  <c r="J30" i="12" s="1"/>
  <c r="AG105" i="1" s="1"/>
  <c r="J129" i="12"/>
  <c r="J100" i="12" s="1"/>
  <c r="BK117" i="14"/>
  <c r="J117" i="14" s="1"/>
  <c r="J96" i="14" s="1"/>
  <c r="BK124" i="13"/>
  <c r="J124" i="13" s="1"/>
  <c r="J97" i="13" s="1"/>
  <c r="F34" i="5"/>
  <c r="BA98" i="1" s="1"/>
  <c r="J34" i="11"/>
  <c r="AW104" i="1" s="1"/>
  <c r="AT104" i="1" s="1"/>
  <c r="J34" i="5"/>
  <c r="AW98" i="1" s="1"/>
  <c r="AT98" i="1" s="1"/>
  <c r="J34" i="12"/>
  <c r="AW105" i="1" s="1"/>
  <c r="AT105" i="1" s="1"/>
  <c r="J34" i="14"/>
  <c r="AW107" i="1" s="1"/>
  <c r="AT107" i="1" s="1"/>
  <c r="J34" i="2"/>
  <c r="AW95" i="1" s="1"/>
  <c r="AT95" i="1" s="1"/>
  <c r="F34" i="11"/>
  <c r="BA104" i="1" s="1"/>
  <c r="J34" i="13"/>
  <c r="AW106" i="1" s="1"/>
  <c r="AT106" i="1" s="1"/>
  <c r="F34" i="6"/>
  <c r="BA99" i="1"/>
  <c r="F34" i="12"/>
  <c r="BA105" i="1" s="1"/>
  <c r="BD94" i="1"/>
  <c r="W33" i="1" s="1"/>
  <c r="J34" i="6"/>
  <c r="AW99" i="1" s="1"/>
  <c r="AT99" i="1" s="1"/>
  <c r="F34" i="14"/>
  <c r="BA107" i="1"/>
  <c r="J34" i="9"/>
  <c r="AW102" i="1" s="1"/>
  <c r="AT102" i="1" s="1"/>
  <c r="BB94" i="1"/>
  <c r="AX94" i="1" s="1"/>
  <c r="AZ94" i="1"/>
  <c r="W29" i="1" s="1"/>
  <c r="J34" i="4"/>
  <c r="AW97" i="1" s="1"/>
  <c r="AT97" i="1" s="1"/>
  <c r="J34" i="8"/>
  <c r="AW101" i="1" s="1"/>
  <c r="AT101" i="1" s="1"/>
  <c r="F34" i="9"/>
  <c r="BA102" i="1"/>
  <c r="F34" i="8"/>
  <c r="BA101" i="1" s="1"/>
  <c r="J34" i="7"/>
  <c r="AW100" i="1" s="1"/>
  <c r="AT100" i="1" s="1"/>
  <c r="J34" i="10"/>
  <c r="AW103" i="1" s="1"/>
  <c r="AT103" i="1" s="1"/>
  <c r="F34" i="7"/>
  <c r="BA100" i="1"/>
  <c r="F34" i="4"/>
  <c r="BA97" i="1" s="1"/>
  <c r="F34" i="10"/>
  <c r="BA103" i="1"/>
  <c r="BC94" i="1"/>
  <c r="AY94" i="1" s="1"/>
  <c r="F34" i="3"/>
  <c r="BA96" i="1" s="1"/>
  <c r="F34" i="13"/>
  <c r="BA106" i="1" s="1"/>
  <c r="J34" i="3"/>
  <c r="AW96" i="1" s="1"/>
  <c r="AT96" i="1" s="1"/>
  <c r="AN105" i="1" l="1"/>
  <c r="AN95" i="1"/>
  <c r="AN98" i="1"/>
  <c r="J39" i="8"/>
  <c r="J39" i="5"/>
  <c r="J39" i="2"/>
  <c r="J39" i="12"/>
  <c r="J39" i="6"/>
  <c r="J96" i="2"/>
  <c r="J122" i="6"/>
  <c r="J97" i="6" s="1"/>
  <c r="J121" i="8"/>
  <c r="J97" i="8"/>
  <c r="BK120" i="9"/>
  <c r="J120" i="9" s="1"/>
  <c r="J30" i="9" s="1"/>
  <c r="AG102" i="1" s="1"/>
  <c r="AN102" i="1" s="1"/>
  <c r="BK126" i="4"/>
  <c r="J126" i="4" s="1"/>
  <c r="J96" i="4" s="1"/>
  <c r="J123" i="7"/>
  <c r="J97" i="7" s="1"/>
  <c r="J125" i="5"/>
  <c r="J97" i="5" s="1"/>
  <c r="BK122" i="10"/>
  <c r="J122" i="10" s="1"/>
  <c r="J96" i="10" s="1"/>
  <c r="J96" i="8"/>
  <c r="J96" i="12"/>
  <c r="J96" i="6"/>
  <c r="BK124" i="11"/>
  <c r="J124" i="11" s="1"/>
  <c r="J96" i="11" s="1"/>
  <c r="BK125" i="3"/>
  <c r="J125" i="3"/>
  <c r="J96" i="3"/>
  <c r="J96" i="5"/>
  <c r="BK123" i="13"/>
  <c r="J123" i="13"/>
  <c r="J96" i="13"/>
  <c r="AN101" i="1"/>
  <c r="AN99" i="1"/>
  <c r="BA94" i="1"/>
  <c r="W30" i="1" s="1"/>
  <c r="J30" i="7"/>
  <c r="AG100" i="1" s="1"/>
  <c r="AN100" i="1" s="1"/>
  <c r="W31" i="1"/>
  <c r="AU94" i="1"/>
  <c r="W32" i="1"/>
  <c r="AV94" i="1"/>
  <c r="AK29" i="1" s="1"/>
  <c r="J30" i="14"/>
  <c r="AG107" i="1" s="1"/>
  <c r="AN107" i="1" s="1"/>
  <c r="J39" i="7" l="1"/>
  <c r="J39" i="14"/>
  <c r="J39" i="9"/>
  <c r="J96" i="9"/>
  <c r="AW94" i="1"/>
  <c r="AK30" i="1" s="1"/>
  <c r="J30" i="10"/>
  <c r="AG103" i="1" s="1"/>
  <c r="AN103" i="1" s="1"/>
  <c r="J30" i="11"/>
  <c r="AG104" i="1" s="1"/>
  <c r="AN104" i="1" s="1"/>
  <c r="J30" i="3"/>
  <c r="AG96" i="1" s="1"/>
  <c r="AN96" i="1" s="1"/>
  <c r="J30" i="13"/>
  <c r="AG106" i="1" s="1"/>
  <c r="AN106" i="1" s="1"/>
  <c r="J30" i="4"/>
  <c r="AG97" i="1" s="1"/>
  <c r="AN97" i="1" s="1"/>
  <c r="J39" i="13" l="1"/>
  <c r="J39" i="3"/>
  <c r="J39" i="10"/>
  <c r="J39" i="11"/>
  <c r="J39" i="4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<sst xmlns="http://schemas.openxmlformats.org/spreadsheetml/2006/main" count="7168" uniqueCount="1056">
  <si>
    <t>Export Komplet</t>
  </si>
  <si>
    <t/>
  </si>
  <si>
    <t>2.0</t>
  </si>
  <si>
    <t>False</t>
  </si>
  <si>
    <t>{e8fc1970-3d6b-46f8-b65e-a7fa13c08555}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</si>
  <si>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</si>
  <si>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</si>
  <si>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</si>
  <si>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</si>
  <si>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</si>
  <si>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</si>
  <si>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2020-017a</t>
  </si>
  <si>
    <t>Stavba:</t>
  </si>
  <si>
    <t>Kompostáreň Prameň</t>
  </si>
  <si>
    <t>JKSO:</t>
  </si>
  <si>
    <t>KS:</t>
  </si>
  <si>
    <t>Miesto:</t>
  </si>
  <si>
    <t>Kamenná Poruba</t>
  </si>
  <si>
    <t>Dátum:</t>
  </si>
  <si>
    <t>12. 2. 2020</t>
  </si>
  <si>
    <t>Objednávateľ:</t>
  </si>
  <si>
    <t>IČO:</t>
  </si>
  <si>
    <t xml:space="preserve">Prameň združenie </t>
  </si>
  <si>
    <t>IČ DPH:</t>
  </si>
  <si>
    <t>Zhotoviteľ:</t>
  </si>
  <si>
    <t xml:space="preserve"> </t>
  </si>
  <si>
    <t>Projektant:</t>
  </si>
  <si>
    <t>Ing. M. Pisár (stupeň PD pre stav.povolenie)</t>
  </si>
  <si>
    <t>True</t>
  </si>
  <si>
    <t>0,01</t>
  </si>
  <si>
    <t>Spracovateľ:</t>
  </si>
  <si>
    <t>Ing. G. Gabčová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</si>
  <si>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</si>
  <si>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</si>
  <si>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</si>
  <si>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</si>
  <si>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</si>
  <si>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</si>
  <si>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</si>
  <si>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</si>
  <si>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</si>
  <si>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</si>
  <si>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</si>
  <si>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</si>
  <si>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</si>
  <si>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</si>
  <si>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</si>
  <si>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</si>
  <si>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</si>
  <si>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</si>
  <si>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</si>
  <si>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</si>
  <si>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</si>
  <si>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</si>
  <si>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</si>
  <si>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</si>
  <si>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</si>
  <si>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</si>
  <si>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</si>
  <si>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</si>
  <si>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</si>
  <si>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</si>
  <si>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</si>
  <si>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</si>
  <si>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</si>
  <si>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</si>
  <si>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</si>
  <si>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</si>
  <si>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</si>
  <si>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</si>
  <si>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</si>
  <si>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</si>
  <si>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</si>
  <si>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</si>
  <si>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</si>
  <si>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</si>
  <si>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</si>
  <si>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</si>
  <si>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ost</t>
  </si>
  <si>
    <t>Ostatné náklady</t>
  </si>
  <si>
    <t>STA</t>
  </si>
  <si>
    <t>1</t>
  </si>
  <si>
    <t>{3e489902-80f2-49d6-b49d-e9749b7ca3e2}</t>
  </si>
  <si>
    <t>SO 01</t>
  </si>
  <si>
    <t>Kompostovacia plocha</t>
  </si>
  <si>
    <t>{9a493722-a482-4c70-98de-35807e600e52}</t>
  </si>
  <si>
    <t>SO 02</t>
  </si>
  <si>
    <t>Preosev a skladovanie hotového produktu</t>
  </si>
  <si>
    <t>{b28161a5-a477-4af9-8277-8d9e7f035b71}</t>
  </si>
  <si>
    <t>SO 03</t>
  </si>
  <si>
    <t>Skládky odpadu, vstupná rampa</t>
  </si>
  <si>
    <t>{f969b63c-1549-430d-8495-20d1421872bd}</t>
  </si>
  <si>
    <t>SO 04</t>
  </si>
  <si>
    <t>Zberná nádrž</t>
  </si>
  <si>
    <t>{5d8496bc-5010-4094-b253-9811c739ba98}</t>
  </si>
  <si>
    <t>SO 05</t>
  </si>
  <si>
    <t>Manipulačné plochy kompostárne</t>
  </si>
  <si>
    <t>{f2c567bf-a575-4936-b7b4-674389f4d348}</t>
  </si>
  <si>
    <t>SO 06</t>
  </si>
  <si>
    <t>Oplotenie kompostárne</t>
  </si>
  <si>
    <t>{5c52cb92-97cd-4b3a-b70e-7ac5a9fe5893}</t>
  </si>
  <si>
    <t>SO 07</t>
  </si>
  <si>
    <t>Oporné múry</t>
  </si>
  <si>
    <t>{a42a9670-c593-482e-86f6-ff4dcb5874bf}</t>
  </si>
  <si>
    <t>SO 08</t>
  </si>
  <si>
    <t>Osvetlenie</t>
  </si>
  <si>
    <t>{96ee65a0-690d-4da8-9021-2473c2af1f08}</t>
  </si>
  <si>
    <t>SO 10</t>
  </si>
  <si>
    <t>Zásobník vody + rozvod vody</t>
  </si>
  <si>
    <t>{0ee26bae-862a-4156-9872-e77ef1c9ad7c}</t>
  </si>
  <si>
    <t>SO 09</t>
  </si>
  <si>
    <t>Prípojka elektriny</t>
  </si>
  <si>
    <t>{2902fecb-3ec6-49c8-90e5-5e30cb413ce6}</t>
  </si>
  <si>
    <t>SO 11</t>
  </si>
  <si>
    <t>Dažďová kanalizácia</t>
  </si>
  <si>
    <t>{0f88848a-9bc3-4ab1-88f8-abfe000369e0}</t>
  </si>
  <si>
    <t>tech</t>
  </si>
  <si>
    <t>Technológia kompostárne</t>
  </si>
  <si>
    <t>{ed79fe0d-3b1a-493d-9c1f-09469c4dbdc1}</t>
  </si>
  <si>
    <t>KRYCÍ LIST ROZPOČTU</t>
  </si>
  <si>
    <t>Objekt:</t>
  </si>
  <si>
    <t>ost - Ostatné náklady</t>
  </si>
  <si>
    <t>REKAPITULÁCIA ROZPOČTU</t>
  </si>
  <si>
    <t>Kód dielu - Popis</t>
  </si>
  <si>
    <t>Cena celkom [EUR]</t>
  </si>
  <si>
    <t>Náklady z rozpočtu</t>
  </si>
  <si>
    <t>-1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</si>
  <si>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</si>
  <si>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</si>
  <si>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</si>
  <si>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</si>
  <si>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</si>
  <si>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</si>
  <si>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</si>
  <si>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</si>
  <si>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</si>
  <si>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</si>
  <si>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</si>
  <si>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</si>
  <si>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</si>
  <si>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VRN</t>
  </si>
  <si>
    <t>Vedľajšie rozpočtové náklady</t>
  </si>
  <si>
    <t>5</t>
  </si>
  <si>
    <t>ROZPOCET</t>
  </si>
  <si>
    <t>2</t>
  </si>
  <si>
    <t>K</t>
  </si>
  <si>
    <t>Projektové práce - stavebná časť (stavebné objekty vrátane ich technického vybavenia). náklady na vypracovanie projektu skutočného vyhotovenia</t>
  </si>
  <si>
    <t>eur</t>
  </si>
  <si>
    <t>1024</t>
  </si>
  <si>
    <t>-1911387581</t>
  </si>
  <si>
    <t>SO 01 - Kompostovacia plocha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</si>
  <si>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</si>
  <si>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</si>
  <si>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</si>
  <si>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</si>
  <si>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</si>
  <si>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</si>
  <si>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</si>
  <si>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</si>
  <si>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767 - Konštrukcie doplnkové kovové</t>
  </si>
  <si>
    <t>HSV</t>
  </si>
  <si>
    <t>Práce a dodávky HSV</t>
  </si>
  <si>
    <t>Zemné práce</t>
  </si>
  <si>
    <t>121101112.S</t>
  </si>
  <si>
    <t>Odstránenie ornice s premiestn. na hromady, so zložením na vzdialenosť do 100 m a do 1000 m3</t>
  </si>
  <si>
    <t>m3</t>
  </si>
  <si>
    <t>4</t>
  </si>
  <si>
    <t>-1162497967</t>
  </si>
  <si>
    <t>122201102.S</t>
  </si>
  <si>
    <t>Odkopávka a prekopávka nezapažená v hornine 3, nad 100 do 1000 m3</t>
  </si>
  <si>
    <t>-1295920810</t>
  </si>
  <si>
    <t>3</t>
  </si>
  <si>
    <t>122201109.S</t>
  </si>
  <si>
    <t>Odkopávky a prekopávky nezapažené. Príplatok k cenám za lepivosť horniny 3</t>
  </si>
  <si>
    <t>-2049323277</t>
  </si>
  <si>
    <t>132201101.S</t>
  </si>
  <si>
    <t>Výkop ryhy do šírky 600 mm v horn.3 do 100 m3</t>
  </si>
  <si>
    <t>-2090552105</t>
  </si>
  <si>
    <t>132201109.S</t>
  </si>
  <si>
    <t>Príplatok k cene za lepivosť pri hĺbení rýh šírky do 600 mm zapažených i nezapažených s urovnaním dna v hornine 3</t>
  </si>
  <si>
    <t>1978838873</t>
  </si>
  <si>
    <t>6</t>
  </si>
  <si>
    <t>174101002.S</t>
  </si>
  <si>
    <t>Zásyp sypaninou so zhutnením jám, šachiet, rýh, zárezov alebo okolo objektov nad 100 do 1000 m3</t>
  </si>
  <si>
    <t>681731655</t>
  </si>
  <si>
    <t>Zakladanie</t>
  </si>
  <si>
    <t>7</t>
  </si>
  <si>
    <t>215901101.S</t>
  </si>
  <si>
    <t>Zhutnenie podložia z rastlej horniny 1 až 4 pod násypy, z hornina súdržných do 92 % PS a nesúdržných</t>
  </si>
  <si>
    <t>m2</t>
  </si>
  <si>
    <t>-1571038472</t>
  </si>
  <si>
    <t>8</t>
  </si>
  <si>
    <t>271573001.S</t>
  </si>
  <si>
    <t>Násyp pod základové konštrukcie so zhutnením zo štrkopiesku fr.0-32 mm</t>
  </si>
  <si>
    <t>934783390</t>
  </si>
  <si>
    <t>9</t>
  </si>
  <si>
    <t>274322511.S</t>
  </si>
  <si>
    <t>Betón základových pásov, železový (bez výstuže) síranovzdorný tr. C 30/37</t>
  </si>
  <si>
    <t>-1044608647</t>
  </si>
  <si>
    <t>10</t>
  </si>
  <si>
    <t>274361821.S</t>
  </si>
  <si>
    <t>Výstuž základových pásov z ocele 10505</t>
  </si>
  <si>
    <t>t</t>
  </si>
  <si>
    <t>-1539440574</t>
  </si>
  <si>
    <t>11</t>
  </si>
  <si>
    <t>279322511.S</t>
  </si>
  <si>
    <t>Betón základových múrov, železový (bez výstuže) síranovzdorného tr.C 30/37</t>
  </si>
  <si>
    <t>-1842245672</t>
  </si>
  <si>
    <t>12</t>
  </si>
  <si>
    <t>279351105.S</t>
  </si>
  <si>
    <t>Debnenie základových múrov obojstranné zhotovenie-dielce</t>
  </si>
  <si>
    <t>-1696181337</t>
  </si>
  <si>
    <t>13</t>
  </si>
  <si>
    <t>279351106.S</t>
  </si>
  <si>
    <t>Debnenie základových múrov obojstranné odstránenie-dielce</t>
  </si>
  <si>
    <t>933056440</t>
  </si>
  <si>
    <t>14</t>
  </si>
  <si>
    <t>279361821.S</t>
  </si>
  <si>
    <t>Výstuž základových múrov nosných z ocele 10505</t>
  </si>
  <si>
    <t>-1785972860</t>
  </si>
  <si>
    <t>Komunikácie</t>
  </si>
  <si>
    <t>15</t>
  </si>
  <si>
    <t>564851114.S</t>
  </si>
  <si>
    <t>Podklad zo štrkodrviny s rozprestretím a zhutnením, po zhutnení hr. 180 mm</t>
  </si>
  <si>
    <t>-1467191048</t>
  </si>
  <si>
    <t>16</t>
  </si>
  <si>
    <t>564861111.S</t>
  </si>
  <si>
    <t>Podklad zo štrkodrviny s rozprestretím a zhutnením, po zhutnení hr. 200 mm</t>
  </si>
  <si>
    <t>-131434799</t>
  </si>
  <si>
    <t>17</t>
  </si>
  <si>
    <t>567132111.S</t>
  </si>
  <si>
    <t>Podklad z kameniva stmeleného cementom s rozprestretím a zhutnením, CBGM C 8/10 (C 6/8), po zhutnení hr. 160 mm</t>
  </si>
  <si>
    <t>1442543886</t>
  </si>
  <si>
    <t>18</t>
  </si>
  <si>
    <t>573111112.S</t>
  </si>
  <si>
    <t>Postrek asfaltový infiltračný s posypom kamenivom z asfaltu cestného v množstve 1,00 kg/m2</t>
  </si>
  <si>
    <t>-733252194</t>
  </si>
  <si>
    <t>19</t>
  </si>
  <si>
    <t>573211108.S</t>
  </si>
  <si>
    <t>Postrek asfaltový spojovací bez posypu kamenivom z asfaltu cestného v množstve 0,50 kg/m2</t>
  </si>
  <si>
    <t>-867282195</t>
  </si>
  <si>
    <t>577134221.S</t>
  </si>
  <si>
    <t>Asfaltový betón vrstva obrusná AC 11 O v pruhu š. nad 3 m z nemodifik. asfaltu tr. I, po zhutnení hr. 40 mm</t>
  </si>
  <si>
    <t>2068344233</t>
  </si>
  <si>
    <t>21</t>
  </si>
  <si>
    <t>577154421.S</t>
  </si>
  <si>
    <t>Asfaltový betón vrstva ložná AC 22 L v pruhu š. nad 3 m z nemodifik. asfaltu tr. I, po zhutnení hr. 60 mm</t>
  </si>
  <si>
    <t>-356770113</t>
  </si>
  <si>
    <t>Ostatné konštrukcie a práce-búranie</t>
  </si>
  <si>
    <t>22</t>
  </si>
  <si>
    <t>919720111.S</t>
  </si>
  <si>
    <t>Geomreža pre vystuženie asfaltových vrstiev komunikácií z polypropylénu</t>
  </si>
  <si>
    <t>1214650960</t>
  </si>
  <si>
    <t>23</t>
  </si>
  <si>
    <t>M</t>
  </si>
  <si>
    <t>693210000311.S</t>
  </si>
  <si>
    <t>Geotextília  120g/m3</t>
  </si>
  <si>
    <t>568037457</t>
  </si>
  <si>
    <t>24</t>
  </si>
  <si>
    <t>919720121.S</t>
  </si>
  <si>
    <t>Geomreža pre vystuženie asfaltových vrstiev komunikácií zo sklenných vlákien</t>
  </si>
  <si>
    <t>-1212601210</t>
  </si>
  <si>
    <t>25</t>
  </si>
  <si>
    <t>693210003301.S</t>
  </si>
  <si>
    <t>Geomreža (napr. typ TensarTriAx 160)</t>
  </si>
  <si>
    <t>198220970</t>
  </si>
  <si>
    <t>26</t>
  </si>
  <si>
    <t>935111211.S</t>
  </si>
  <si>
    <t>Osadenie priekopového žľabu z betónových priekopových tvárnic šírky nad 500 do 800 mm</t>
  </si>
  <si>
    <t>m</t>
  </si>
  <si>
    <t>-1339662502</t>
  </si>
  <si>
    <t>27</t>
  </si>
  <si>
    <t>592270000601.S</t>
  </si>
  <si>
    <t>Tvárnica priekopová a melioračná, doska obkladová betónová , rozmer 630x300x160 mm</t>
  </si>
  <si>
    <t>ks</t>
  </si>
  <si>
    <t>-1020711446</t>
  </si>
  <si>
    <t>28</t>
  </si>
  <si>
    <t>959941111.S</t>
  </si>
  <si>
    <t>Chemická kotva s kotevným svorníkom tesnená chemickou ampulkou do betónu, ŽB, kameňa, s vyvŕtaním otvoru M10/30/130 mm</t>
  </si>
  <si>
    <t>-1774149799</t>
  </si>
  <si>
    <t>99</t>
  </si>
  <si>
    <t>Presun hmôt HSV</t>
  </si>
  <si>
    <t>29</t>
  </si>
  <si>
    <t>998225111.S</t>
  </si>
  <si>
    <t>Presun hmôt pre pozemnú komunikáciu a letisko s krytom asfaltovým akejkoľvek dĺžky objektu</t>
  </si>
  <si>
    <t>-1127833103</t>
  </si>
  <si>
    <t>PSV</t>
  </si>
  <si>
    <t>Práce a dodávky PSV</t>
  </si>
  <si>
    <t>764</t>
  </si>
  <si>
    <t>Konštrukcie klampiarske</t>
  </si>
  <si>
    <t>30</t>
  </si>
  <si>
    <t>764175801</t>
  </si>
  <si>
    <t>Krytina  - trapézový systém T-85, šírka 980 mm, hr. 0,75 mm, sklon strechy do 30°</t>
  </si>
  <si>
    <t>-415991498</t>
  </si>
  <si>
    <t>31</t>
  </si>
  <si>
    <t>998764101</t>
  </si>
  <si>
    <t>Presun hmôt pre konštrukcie klampiarske v objektoch výšky do 6 m</t>
  </si>
  <si>
    <t>-204678374</t>
  </si>
  <si>
    <t>767</t>
  </si>
  <si>
    <t>Konštrukcie doplnkové kovové</t>
  </si>
  <si>
    <t>32</t>
  </si>
  <si>
    <t>767995105</t>
  </si>
  <si>
    <t>Montáž ostatných atypických kovových stavebných doplnkových konštrukcií nad 50 do 100 kg</t>
  </si>
  <si>
    <t>kg</t>
  </si>
  <si>
    <t>-795815335</t>
  </si>
  <si>
    <t>33</t>
  </si>
  <si>
    <t>767995385</t>
  </si>
  <si>
    <t>Výroba doplnku stavebného atypického o hmotnosti od 20,01 do 300 kg stupňa zložitosti 2</t>
  </si>
  <si>
    <t>1052967480</t>
  </si>
  <si>
    <t>34</t>
  </si>
  <si>
    <t>145640000700.S</t>
  </si>
  <si>
    <t>Profil oceľový 40x4 mm 1x ťahaný tenkostenný uzavretý štvorcový</t>
  </si>
  <si>
    <t>577837412</t>
  </si>
  <si>
    <t>35</t>
  </si>
  <si>
    <t>998767101</t>
  </si>
  <si>
    <t>Presun hmôt pre kovové stavebné doplnkové konštrukcie v objektoch výšky do 6 m</t>
  </si>
  <si>
    <t>2019426825</t>
  </si>
  <si>
    <t>SO 02 - Preosev a skladovanie hotového produktu</t>
  </si>
  <si>
    <t xml:space="preserve">    3 - Zvislé a kompletné konštrukcie</t>
  </si>
  <si>
    <t>-1109996914</t>
  </si>
  <si>
    <t>1333884784</t>
  </si>
  <si>
    <t>1037141372</t>
  </si>
  <si>
    <t>-1839346692</t>
  </si>
  <si>
    <t>-372198503</t>
  </si>
  <si>
    <t>2114094250</t>
  </si>
  <si>
    <t>-1055684436</t>
  </si>
  <si>
    <t>-1611611024</t>
  </si>
  <si>
    <t>2132218690</t>
  </si>
  <si>
    <t>1790660378</t>
  </si>
  <si>
    <t>2094937329</t>
  </si>
  <si>
    <t>181769641</t>
  </si>
  <si>
    <t>76007122</t>
  </si>
  <si>
    <t>-1926316294</t>
  </si>
  <si>
    <t>Zvislé a kompletné konštrukcie</t>
  </si>
  <si>
    <t>317941123.S</t>
  </si>
  <si>
    <t>Osadenie oceľových valcovaných nosníkov (na murive)  výšky do 220 mm</t>
  </si>
  <si>
    <t>532322865</t>
  </si>
  <si>
    <t>134870001150.S</t>
  </si>
  <si>
    <t>Oceľový nosník HEB 200, z valcovanej ocele S235JR</t>
  </si>
  <si>
    <t>-923152089</t>
  </si>
  <si>
    <t>1182241844</t>
  </si>
  <si>
    <t>-1819323667</t>
  </si>
  <si>
    <t>-1213389508</t>
  </si>
  <si>
    <t>619737083</t>
  </si>
  <si>
    <t>921429401</t>
  </si>
  <si>
    <t>-210272250</t>
  </si>
  <si>
    <t>-903156553</t>
  </si>
  <si>
    <t>916362112.S</t>
  </si>
  <si>
    <t>Osadenie cestného obrubníka betónového stojatého do lôžka z betónu prostého tr. C 16/20 s bočnou oporou</t>
  </si>
  <si>
    <t>-149748012</t>
  </si>
  <si>
    <t>592170002200.S</t>
  </si>
  <si>
    <t>Obrubník cestný, ABO 2-15</t>
  </si>
  <si>
    <t>-1882930043</t>
  </si>
  <si>
    <t>918101112.S</t>
  </si>
  <si>
    <t>Lôžko pod obrubníky, krajníky alebo obruby z dlažobných kociek z betónu prostého tr. C 16/20</t>
  </si>
  <si>
    <t>-955062084</t>
  </si>
  <si>
    <t>260206287</t>
  </si>
  <si>
    <t>974693489</t>
  </si>
  <si>
    <t>-1788692959</t>
  </si>
  <si>
    <t>375227594</t>
  </si>
  <si>
    <t>36</t>
  </si>
  <si>
    <t>935111111.S</t>
  </si>
  <si>
    <t>Osadenie priekopového žľabu z betónových priekop. tvárnic šírky do 500 mm</t>
  </si>
  <si>
    <t>2124131248</t>
  </si>
  <si>
    <t>37</t>
  </si>
  <si>
    <t>592270000500.S</t>
  </si>
  <si>
    <t>Tvárnica priekopová a melioračná, doska obkladová betónová , rozmer 500x250x60 mm</t>
  </si>
  <si>
    <t>-574936843</t>
  </si>
  <si>
    <t>38</t>
  </si>
  <si>
    <t>1508539880</t>
  </si>
  <si>
    <t>39</t>
  </si>
  <si>
    <t>-1431854576</t>
  </si>
  <si>
    <t>40</t>
  </si>
  <si>
    <t>-1570992450</t>
  </si>
  <si>
    <t>41</t>
  </si>
  <si>
    <t>1997652454</t>
  </si>
  <si>
    <t>42</t>
  </si>
  <si>
    <t>-1813376209</t>
  </si>
  <si>
    <t>43</t>
  </si>
  <si>
    <t>372124087</t>
  </si>
  <si>
    <t>44</t>
  </si>
  <si>
    <t>145750000400.S</t>
  </si>
  <si>
    <t>Profil oceľový  QRO 100/6, QRO 70/3</t>
  </si>
  <si>
    <t>1847525507</t>
  </si>
  <si>
    <t>45</t>
  </si>
  <si>
    <t>-462084795</t>
  </si>
  <si>
    <t>SO 03 - Skládky odpadu, vstupná rampa</t>
  </si>
  <si>
    <t>-141766045</t>
  </si>
  <si>
    <t>-942502664</t>
  </si>
  <si>
    <t>36183766</t>
  </si>
  <si>
    <t>2063265029</t>
  </si>
  <si>
    <t>-505303176</t>
  </si>
  <si>
    <t>-2026906726</t>
  </si>
  <si>
    <t>-1010601541</t>
  </si>
  <si>
    <t>1026157612</t>
  </si>
  <si>
    <t>-275601546</t>
  </si>
  <si>
    <t>-2051499965</t>
  </si>
  <si>
    <t>-1223310497</t>
  </si>
  <si>
    <t>-610037378</t>
  </si>
  <si>
    <t>-163844553</t>
  </si>
  <si>
    <t>-107081706</t>
  </si>
  <si>
    <t>556243699</t>
  </si>
  <si>
    <t>224718997</t>
  </si>
  <si>
    <t>1467197153</t>
  </si>
  <si>
    <t>-820143152</t>
  </si>
  <si>
    <t>2095022126</t>
  </si>
  <si>
    <t>551370009</t>
  </si>
  <si>
    <t>767920230</t>
  </si>
  <si>
    <t>Montáž vrát a vrátok k oploteniu osadzovaných na stĺpiky oceľové, s plochou jednotlivo nad 4 do 6 m2</t>
  </si>
  <si>
    <t>-57346980</t>
  </si>
  <si>
    <t>553510011100</t>
  </si>
  <si>
    <t>Brána  dvojkrídlová, šxv 3,75x2,4 m, úprava epoxizinok + polyester, jokel</t>
  </si>
  <si>
    <t>-1407635840</t>
  </si>
  <si>
    <t>-1709986049</t>
  </si>
  <si>
    <t>SO 04 - Zberná nádrž</t>
  </si>
  <si>
    <t xml:space="preserve">    4 - Vodorovné konštrukcie</t>
  </si>
  <si>
    <t xml:space="preserve">    8 - Rúrové vedenie</t>
  </si>
  <si>
    <t>-1706487394</t>
  </si>
  <si>
    <t>-1485935649</t>
  </si>
  <si>
    <t>1736752584</t>
  </si>
  <si>
    <t>162501102.S</t>
  </si>
  <si>
    <t>Vodorovné premiestnenie výkopku po spevnenej ceste z horniny tr.1-4, do 100 m3 na vzdialenosť do 3000 m</t>
  </si>
  <si>
    <t>-573333457</t>
  </si>
  <si>
    <t>162501105.S</t>
  </si>
  <si>
    <t>Vodorovné premiestnenie výkopku po spevnenej ceste z horniny tr.1-4, do 100 m3, príplatok k cene za každých ďalšich a začatých 1000 m</t>
  </si>
  <si>
    <t>765572244</t>
  </si>
  <si>
    <t>166101101.S</t>
  </si>
  <si>
    <t>Prehodenie neuľahnutého výkopku z horniny 1 až 4</t>
  </si>
  <si>
    <t>1878324008</t>
  </si>
  <si>
    <t>167101101.S</t>
  </si>
  <si>
    <t>Nakladanie neuľahnutého výkopku z hornín tr.1-4 do 100 m3</t>
  </si>
  <si>
    <t>-835770380</t>
  </si>
  <si>
    <t>171201201.S</t>
  </si>
  <si>
    <t>Uloženie sypaniny na skládky do 100 m3</t>
  </si>
  <si>
    <t>-779581113</t>
  </si>
  <si>
    <t>171209002.S</t>
  </si>
  <si>
    <t>Poplatok za skladovanie - zemina a kamenivo (17 05) ostatné</t>
  </si>
  <si>
    <t>467838614</t>
  </si>
  <si>
    <t>1591494086</t>
  </si>
  <si>
    <t>Vodorovné konštrukcie</t>
  </si>
  <si>
    <t>451541111</t>
  </si>
  <si>
    <t>Lôžko pod potrubie, stoky a drobné objekty, v otvorenom výkope zo štrkodrvy 0-63 mm</t>
  </si>
  <si>
    <t>329588104</t>
  </si>
  <si>
    <t>Rúrové vedenie</t>
  </si>
  <si>
    <t>894101113</t>
  </si>
  <si>
    <t>Osadenie akumulačnej nádrže železobetónovej, hmotnosti nad 10 t</t>
  </si>
  <si>
    <t>-1145751398</t>
  </si>
  <si>
    <t>594340000101</t>
  </si>
  <si>
    <t>Prefabrikovaná žumpa vrátane vstupného komína a poklopu, objem nádrže 12 m3, železobetónová</t>
  </si>
  <si>
    <t>-1240958611</t>
  </si>
  <si>
    <t>37441001690</t>
  </si>
  <si>
    <t>Hladinový komplet, signalizátor naplnenia žumpy,  IP55, pre kontrolu hladiny</t>
  </si>
  <si>
    <t>918815868</t>
  </si>
  <si>
    <t>998271301</t>
  </si>
  <si>
    <t>Presun hmôt pre kanal. hĺbené monolit. z betónu alebo železobetónu v otvorenom výkope</t>
  </si>
  <si>
    <t>-1224762554</t>
  </si>
  <si>
    <t>SO 05 - Manipulačné plochy kompostárne</t>
  </si>
  <si>
    <t>-1371894514</t>
  </si>
  <si>
    <t>920116135</t>
  </si>
  <si>
    <t>-1105193581</t>
  </si>
  <si>
    <t>1981986577</t>
  </si>
  <si>
    <t>-297646769</t>
  </si>
  <si>
    <t>-1932053937</t>
  </si>
  <si>
    <t>-1035754706</t>
  </si>
  <si>
    <t>1245399529</t>
  </si>
  <si>
    <t>912155972</t>
  </si>
  <si>
    <t>-311506727</t>
  </si>
  <si>
    <t>-1687985219</t>
  </si>
  <si>
    <t>-1974958561</t>
  </si>
  <si>
    <t>999412940</t>
  </si>
  <si>
    <t>434819874</t>
  </si>
  <si>
    <t>-444425573</t>
  </si>
  <si>
    <t>1889008216</t>
  </si>
  <si>
    <t>1794769625</t>
  </si>
  <si>
    <t>590276141</t>
  </si>
  <si>
    <t>578386035</t>
  </si>
  <si>
    <t>-149064672</t>
  </si>
  <si>
    <t>SO 06 - Oplotenie kompostárne</t>
  </si>
  <si>
    <t>133201101.S</t>
  </si>
  <si>
    <t>Výkop šachty zapaženej, hornina 3 do 100 m3</t>
  </si>
  <si>
    <t>-1021255877</t>
  </si>
  <si>
    <t>133201109.S</t>
  </si>
  <si>
    <t>Príplatok k cenám za lepivosť pri hĺbení šachiet zapažených i nezapažených v hornine 3</t>
  </si>
  <si>
    <t>-1297033811</t>
  </si>
  <si>
    <t>338121125.S</t>
  </si>
  <si>
    <t>Osadenie stĺpika železobetónového so zabetónovaním pätky o objeme do 0.20 m3</t>
  </si>
  <si>
    <t>809371332</t>
  </si>
  <si>
    <t>592310001300.S</t>
  </si>
  <si>
    <t>Stĺpik betónový plotový priebežný hladký, pre plot výšky 2000 mm, šxvxl 120x115x2750 mm, sivý</t>
  </si>
  <si>
    <t>-133660078</t>
  </si>
  <si>
    <t>592310001400.S</t>
  </si>
  <si>
    <t>Stĺpik betónový plotový koncový hladký, pre plot výšky 2000 mm, šxvxl 120x115x2750 mm, sivý</t>
  </si>
  <si>
    <t>-620776552</t>
  </si>
  <si>
    <t>592310001500.S</t>
  </si>
  <si>
    <t>Stĺpik betónový plotový rohový hladký, pre plot výšky 2000 mm, šxvxl 145x150x2750 mm, sivý</t>
  </si>
  <si>
    <t>-1856524419</t>
  </si>
  <si>
    <t>348121121.S</t>
  </si>
  <si>
    <t>Osadenie dosky plotovej železobetónovej prefabrikovanej 400x50x2500 mm</t>
  </si>
  <si>
    <t>1632718530</t>
  </si>
  <si>
    <t>592330000200</t>
  </si>
  <si>
    <t>Doska plotová, bariérová, betónová , šxhrxv 2500x60x370 mm</t>
  </si>
  <si>
    <t>524946529</t>
  </si>
  <si>
    <t>998151111.S</t>
  </si>
  <si>
    <t>Presun hmôt pre oplotenie výšky do 10 m</t>
  </si>
  <si>
    <t>1396787178</t>
  </si>
  <si>
    <t>SO 07 - Oporné múry</t>
  </si>
  <si>
    <t>-1621099677</t>
  </si>
  <si>
    <t>892543804</t>
  </si>
  <si>
    <t>685750079</t>
  </si>
  <si>
    <t>137576791</t>
  </si>
  <si>
    <t>174101001.S</t>
  </si>
  <si>
    <t>Zásyp sypaninou so zhutnením jám, šachiet, rýh, zárezov alebo okolo objektov do 100 m3</t>
  </si>
  <si>
    <t>-1937302013</t>
  </si>
  <si>
    <t>583410004400.S</t>
  </si>
  <si>
    <t>Štrkodrva frakcia 0-63 mm</t>
  </si>
  <si>
    <t>-668975613</t>
  </si>
  <si>
    <t>-224572657</t>
  </si>
  <si>
    <t>1717928666</t>
  </si>
  <si>
    <t>186324696</t>
  </si>
  <si>
    <t>274351215.S</t>
  </si>
  <si>
    <t>Debnenie stien základových pásov, zhotovenie-dielce</t>
  </si>
  <si>
    <t>668445126</t>
  </si>
  <si>
    <t>274351216.S</t>
  </si>
  <si>
    <t>Debnenie stien základových pásov, odstránenie-dielce</t>
  </si>
  <si>
    <t>1479952937</t>
  </si>
  <si>
    <t>-174022549</t>
  </si>
  <si>
    <t>1295662539</t>
  </si>
  <si>
    <t>2013556222</t>
  </si>
  <si>
    <t>1296380555</t>
  </si>
  <si>
    <t>629962946</t>
  </si>
  <si>
    <t>998153131.S</t>
  </si>
  <si>
    <t>Presun hmôt pre pre obj.8154, zvislá nosná konštrukcia murovaná alebo monolit.betónová,výška do 20 m</t>
  </si>
  <si>
    <t>1013134477</t>
  </si>
  <si>
    <t>SO 08 - Osvetlenie</t>
  </si>
  <si>
    <t>M - Práce a dodávky M</t>
  </si>
  <si>
    <t xml:space="preserve">    21-M - Elektromontáže</t>
  </si>
  <si>
    <t xml:space="preserve">    46-M - Zemné práce vykonávané pri externých montážnych prácach</t>
  </si>
  <si>
    <t>HZS - Hodinové zúčtovacie sadzby</t>
  </si>
  <si>
    <t xml:space="preserve">    VRN03 - Geodetické práce</t>
  </si>
  <si>
    <t>Práce a dodávky M</t>
  </si>
  <si>
    <t>21-M</t>
  </si>
  <si>
    <t>Elektromontáže</t>
  </si>
  <si>
    <t>210100002</t>
  </si>
  <si>
    <t>Ukončenie vodičov v rozvádzač. vrátane zapojenia a vodičovej koncovky do 6 mm2</t>
  </si>
  <si>
    <t>64</t>
  </si>
  <si>
    <t>1501893563</t>
  </si>
  <si>
    <t>210100003</t>
  </si>
  <si>
    <t>Ukončenie vodičov v rozvádzač. vrátane zapojenia a vodičovej koncovky do 16 mm2</t>
  </si>
  <si>
    <t>-385683811</t>
  </si>
  <si>
    <t>210100004</t>
  </si>
  <si>
    <t>Ukončenie vodičov v rozvádzač. vrátane zapojenia a vodičovej koncovky do 25 mm2</t>
  </si>
  <si>
    <t>1227585972</t>
  </si>
  <si>
    <t>3452108100</t>
  </si>
  <si>
    <t>G-Káblové oko CU 25x10 KU-F</t>
  </si>
  <si>
    <t>256</t>
  </si>
  <si>
    <t>1698697516</t>
  </si>
  <si>
    <t>210100007</t>
  </si>
  <si>
    <t>Ukončenie vodičov v rozvádzač. vrátane zapojenia a vodičovej koncovky do 70 mm2</t>
  </si>
  <si>
    <t>1588120226</t>
  </si>
  <si>
    <t>3452119900</t>
  </si>
  <si>
    <t>Káblové oko 70 AL 617110</t>
  </si>
  <si>
    <t>1404974346</t>
  </si>
  <si>
    <t>210100010</t>
  </si>
  <si>
    <t>Ukončenie vodičov v rozvádzač. vrátane zapojenia a vodičovej koncovky do 150 mm2</t>
  </si>
  <si>
    <t>-2091562283</t>
  </si>
  <si>
    <t>3452120400</t>
  </si>
  <si>
    <t>Káblové oko 150 Al 617159</t>
  </si>
  <si>
    <t>1522428367</t>
  </si>
  <si>
    <t>210120103</t>
  </si>
  <si>
    <t>Poistka nožová veľkost 1 do 250 A 500 V</t>
  </si>
  <si>
    <t>1267863460</t>
  </si>
  <si>
    <t>3450118500</t>
  </si>
  <si>
    <t>Poist.patron PN2 32A gG</t>
  </si>
  <si>
    <t>2078845670</t>
  </si>
  <si>
    <t>3450117500</t>
  </si>
  <si>
    <t>Poist.patron PN1 40A gG</t>
  </si>
  <si>
    <t>894426188</t>
  </si>
  <si>
    <t>3450117800</t>
  </si>
  <si>
    <t>Poist.patron PN1 80A gG</t>
  </si>
  <si>
    <t>-1247115793</t>
  </si>
  <si>
    <t>210191563</t>
  </si>
  <si>
    <t>Osadenie skrine rozvádzača verejného osvetlenia bez murárskych prác a zapojenia vodičov RVO</t>
  </si>
  <si>
    <t>-372323634</t>
  </si>
  <si>
    <t>3570177500</t>
  </si>
  <si>
    <t>Rozvádzače RVO</t>
  </si>
  <si>
    <t>-1625027741</t>
  </si>
  <si>
    <t>210193005</t>
  </si>
  <si>
    <t>Rozpájacia a istiaca plastová skriňa pilierová - typ SR 5</t>
  </si>
  <si>
    <t>270183839</t>
  </si>
  <si>
    <t>3570190422</t>
  </si>
  <si>
    <t>Rozpájacia a istiaca plastová skriňa pilierová SR 5, PRIS5 SR5 DIN0 VV 1/5x160A P2</t>
  </si>
  <si>
    <t>1610932544</t>
  </si>
  <si>
    <t>210201810</t>
  </si>
  <si>
    <t>Montáž a zapojenie svietidla 1x svetelný zdroj, uličného, LED</t>
  </si>
  <si>
    <t>849412878</t>
  </si>
  <si>
    <t>3480010410</t>
  </si>
  <si>
    <t>"Svietidlo  uličné LED 40W 5000lm 4000K napr. CLE-15 40W</t>
  </si>
  <si>
    <t>1326545146</t>
  </si>
  <si>
    <t>210201880</t>
  </si>
  <si>
    <t>Montáž stožiarovej svorkovnice pre 1 poistku</t>
  </si>
  <si>
    <t>-853349946</t>
  </si>
  <si>
    <t>35703001001</t>
  </si>
  <si>
    <t>Stožiarová výzbroj, napr. ROSA NTB-1</t>
  </si>
  <si>
    <t>-1486836046</t>
  </si>
  <si>
    <t>3540112200</t>
  </si>
  <si>
    <t>Poistný patrón 4A</t>
  </si>
  <si>
    <t>-1062140528</t>
  </si>
  <si>
    <t>210204002</t>
  </si>
  <si>
    <t>Osvetľovací stožiar - oceľový</t>
  </si>
  <si>
    <t>-1741321107</t>
  </si>
  <si>
    <t>3160114600</t>
  </si>
  <si>
    <t>Stožiaržiarovo zinkovaný výška 8m, napríklad AMAKO LBH 8B</t>
  </si>
  <si>
    <t>1234449363</t>
  </si>
  <si>
    <t>210220020</t>
  </si>
  <si>
    <t>Uzemňovacie vedenie v zemi FeZn vrátane izolácie spojov</t>
  </si>
  <si>
    <t>-256000983</t>
  </si>
  <si>
    <t>3540406700</t>
  </si>
  <si>
    <t>HR-Svorka SR 03</t>
  </si>
  <si>
    <t>892365484</t>
  </si>
  <si>
    <t>3544224100</t>
  </si>
  <si>
    <t>Územnovací vodic    ocelový žiarovo zinkovaný  oznacenie  10mm</t>
  </si>
  <si>
    <t>1616169308</t>
  </si>
  <si>
    <t>3544112000</t>
  </si>
  <si>
    <t>Páska uzemnovacia 30x4 mm</t>
  </si>
  <si>
    <t>-934931391</t>
  </si>
  <si>
    <t>210800107</t>
  </si>
  <si>
    <t>Kábel medený uložený voľne CYKY 450/750 V 3x1,5</t>
  </si>
  <si>
    <t>-756927830</t>
  </si>
  <si>
    <t>3410350085</t>
  </si>
  <si>
    <t>CYKY 3x1,5 Kábel pre pevné uloženie, medený STN</t>
  </si>
  <si>
    <t>-341883428</t>
  </si>
  <si>
    <t>210800110</t>
  </si>
  <si>
    <t>Kábel medený uložený voľne CYKY 450/750 V 3x6</t>
  </si>
  <si>
    <t>966542995</t>
  </si>
  <si>
    <t>3410350088</t>
  </si>
  <si>
    <t>CYKY 3x6 Kábel pre pevné uloženie, medený STN</t>
  </si>
  <si>
    <t>673273070</t>
  </si>
  <si>
    <t>210801123</t>
  </si>
  <si>
    <t>Kábel medený uložený pevne  CYKY  450/750 V  5x10</t>
  </si>
  <si>
    <t>1668395993</t>
  </si>
  <si>
    <t>3410350101</t>
  </si>
  <si>
    <t>CYKY 5x10 Kábel pre pevné uloženie, medený STN</t>
  </si>
  <si>
    <t>157895569</t>
  </si>
  <si>
    <t>210801125</t>
  </si>
  <si>
    <t>Kábel medený uložený pevne  CYKY  450/750 V  5x16</t>
  </si>
  <si>
    <t>-1735287624</t>
  </si>
  <si>
    <t>3410350102</t>
  </si>
  <si>
    <t>CYKY 5x16 Kábel pre pevné uloženie, medený STN</t>
  </si>
  <si>
    <t>1315152720</t>
  </si>
  <si>
    <t>210810022</t>
  </si>
  <si>
    <t>Kábel medený silový uložený voľne 1-CYKY 0,6/1 kV 4x25</t>
  </si>
  <si>
    <t>499451270</t>
  </si>
  <si>
    <t>3410350139</t>
  </si>
  <si>
    <t>1-CYKY 4x25 Kábel pre pevné uloženie, medený STN</t>
  </si>
  <si>
    <t>1819302824</t>
  </si>
  <si>
    <t>210902111</t>
  </si>
  <si>
    <t>Kábel hliníkový silový uložený pevne 1-AYKY 0,6/1 kV 3x150+70</t>
  </si>
  <si>
    <t>-1542129578</t>
  </si>
  <si>
    <t>3410350016</t>
  </si>
  <si>
    <t>1-AYKY 3x150+70 Kábel pre pevné uloženie, hliníkový STN</t>
  </si>
  <si>
    <t>-1544937105</t>
  </si>
  <si>
    <t>210950204</t>
  </si>
  <si>
    <t>Príplatok na zaťahovanie káblov, váha kábla do 6 kg</t>
  </si>
  <si>
    <t>-1191970614</t>
  </si>
  <si>
    <t>210101432</t>
  </si>
  <si>
    <t>Trubka dvojplášťová KOPOFLEX</t>
  </si>
  <si>
    <t>-80765936</t>
  </si>
  <si>
    <t>3457100770</t>
  </si>
  <si>
    <t>Rúrka dvojplášťová KOPOFLEX BA - červená KF 09090 BA</t>
  </si>
  <si>
    <t>325901766</t>
  </si>
  <si>
    <t>3457100730</t>
  </si>
  <si>
    <t>Rúrka dvojplášťová KOPOFLEX BA - červená KF 09040 BA</t>
  </si>
  <si>
    <t>-1898597384</t>
  </si>
  <si>
    <t>PM</t>
  </si>
  <si>
    <t>Podružný materiál</t>
  </si>
  <si>
    <t>%</t>
  </si>
  <si>
    <t>-2071405488</t>
  </si>
  <si>
    <t>46-M</t>
  </si>
  <si>
    <t>Zemné práce vykonávané pri externých montážnych prácach</t>
  </si>
  <si>
    <t>210204122</t>
  </si>
  <si>
    <t>Stožiarová pätka betónová</t>
  </si>
  <si>
    <t>-197887241</t>
  </si>
  <si>
    <t>46</t>
  </si>
  <si>
    <t>5893222000</t>
  </si>
  <si>
    <t>Betón STN EN 206-1-C 12/15-X0 (SK)-Cl 1,0-Dmax 8 - S1 z cementu portlandského</t>
  </si>
  <si>
    <t>-1083850208</t>
  </si>
  <si>
    <t>47</t>
  </si>
  <si>
    <t>2860002060</t>
  </si>
  <si>
    <t>PVC rúra 125x3,2/1m -hladký kanalizačný systém SN4 PIPELIFE</t>
  </si>
  <si>
    <t>-2075640646</t>
  </si>
  <si>
    <t>48</t>
  </si>
  <si>
    <t>460050713</t>
  </si>
  <si>
    <t>Výkop jamy pre stožiar verejného osvetlenia do 2 m3 vrátane, strojový výkop v zemina triedy 3</t>
  </si>
  <si>
    <t>1143493029</t>
  </si>
  <si>
    <t>49</t>
  </si>
  <si>
    <t>460202303</t>
  </si>
  <si>
    <t>Hĺbenie káblovej ryhy strojne 50 cm širokej a 120 cm hlbokej, v zemine triedy 3</t>
  </si>
  <si>
    <t>-1250283859</t>
  </si>
  <si>
    <t>50</t>
  </si>
  <si>
    <t>460300002</t>
  </si>
  <si>
    <t>Zahrnutie rýh strojom vrátane urovnania vrstvy, ale bez zhutnenia, vo voľnom teréne.</t>
  </si>
  <si>
    <t>-710232552</t>
  </si>
  <si>
    <t>51</t>
  </si>
  <si>
    <t>460420022</t>
  </si>
  <si>
    <t>Zriadenie, rekonšt. káblového lôžka z piesku bez zakrytia, v ryhe šír. do 65 cm, hrúbky vrstvy 10 cm</t>
  </si>
  <si>
    <t>1397308380</t>
  </si>
  <si>
    <t>52</t>
  </si>
  <si>
    <t>5831214500</t>
  </si>
  <si>
    <t>Drvina vápencová zmes 0 - 4</t>
  </si>
  <si>
    <t>1487274875</t>
  </si>
  <si>
    <t>53</t>
  </si>
  <si>
    <t>460490012</t>
  </si>
  <si>
    <t>Rozvinutie a uloženie výstražnej fólie z PVC do ryhy, šírka do 33 cm</t>
  </si>
  <si>
    <t>-197282647</t>
  </si>
  <si>
    <t>54</t>
  </si>
  <si>
    <t>2830002000</t>
  </si>
  <si>
    <t>Fólia červená v m</t>
  </si>
  <si>
    <t>-655166307</t>
  </si>
  <si>
    <t>HZS</t>
  </si>
  <si>
    <t>Hodinové zúčtovacie sadzby</t>
  </si>
  <si>
    <t>55</t>
  </si>
  <si>
    <t>210061231</t>
  </si>
  <si>
    <t>Revízia a revízna správa</t>
  </si>
  <si>
    <t>kpl</t>
  </si>
  <si>
    <t>-182872735</t>
  </si>
  <si>
    <t>56</t>
  </si>
  <si>
    <t>HZS000113</t>
  </si>
  <si>
    <t>Drobné vopred nešpecifikované práce , búranie povechov otvorov a podobne</t>
  </si>
  <si>
    <t>hod</t>
  </si>
  <si>
    <t>180457313</t>
  </si>
  <si>
    <t>57</t>
  </si>
  <si>
    <t>OST</t>
  </si>
  <si>
    <t>Práca montéra pri zapojení do siete</t>
  </si>
  <si>
    <t>73191715</t>
  </si>
  <si>
    <t>VRN03</t>
  </si>
  <si>
    <t>Geodetické práce</t>
  </si>
  <si>
    <t>58</t>
  </si>
  <si>
    <t>000300016</t>
  </si>
  <si>
    <t>Geodetické práce - vykonávané pred výstavbou určenie vytyčovacej siete, trasy, vytýčenie staveniska, staveb. objektu</t>
  </si>
  <si>
    <t>1664589793</t>
  </si>
  <si>
    <t>SO 10 - Zásobník vody + rozvod vody</t>
  </si>
  <si>
    <t xml:space="preserve">    722 - Zdravotechnika - vnútorný vodovod</t>
  </si>
  <si>
    <t xml:space="preserve">    724 - Zdravotechnika - strojné vybavenie</t>
  </si>
  <si>
    <t>131201101.S.1</t>
  </si>
  <si>
    <t>Výkop nezapaženej jamy v hornine 3, do 100 m3</t>
  </si>
  <si>
    <t>-1035485555</t>
  </si>
  <si>
    <t>131201109.S.1</t>
  </si>
  <si>
    <t>Hĺbenie nezapažených jám a zárezov. Príplatok za lepivosť horniny 3</t>
  </si>
  <si>
    <t>372969170</t>
  </si>
  <si>
    <t>132201201.S</t>
  </si>
  <si>
    <t>Výkop ryhy šírky 600-2000mm horn.3 do 100m3</t>
  </si>
  <si>
    <t>-2112833228</t>
  </si>
  <si>
    <t>132201209</t>
  </si>
  <si>
    <t>Hĺbenie rýh š. nad 600 do 2 000 mm zapažených i nezapažených, s urovnaním dna. Príplatok k cenám za lepivosť horniny 3</t>
  </si>
  <si>
    <t>-2119841155</t>
  </si>
  <si>
    <t>151101101</t>
  </si>
  <si>
    <t>Paženie a rozopretie stien rýh pre podzemné vedenie, príložné do 2 m</t>
  </si>
  <si>
    <t>-1251469882</t>
  </si>
  <si>
    <t>151101111</t>
  </si>
  <si>
    <t>Odstránenie paženia rýh pre podzemné vedenie, príložné hĺbky do 2 m</t>
  </si>
  <si>
    <t>1989254595</t>
  </si>
  <si>
    <t>162501102</t>
  </si>
  <si>
    <t>626152316</t>
  </si>
  <si>
    <t>162501105</t>
  </si>
  <si>
    <t>1752904694</t>
  </si>
  <si>
    <t>166101101</t>
  </si>
  <si>
    <t>1310004028</t>
  </si>
  <si>
    <t>167101101</t>
  </si>
  <si>
    <t>-701861721</t>
  </si>
  <si>
    <t>171201201</t>
  </si>
  <si>
    <t>1808558641</t>
  </si>
  <si>
    <t>171209002</t>
  </si>
  <si>
    <t>-979255625</t>
  </si>
  <si>
    <t>174101001</t>
  </si>
  <si>
    <t>326739979</t>
  </si>
  <si>
    <t>175101101</t>
  </si>
  <si>
    <t>Obsyp potrubia sypaninou z vhodných hornín 1 až 4 bez prehodenia sypaniny</t>
  </si>
  <si>
    <t>1928218300</t>
  </si>
  <si>
    <t>5833116600</t>
  </si>
  <si>
    <t>Kamenivo ťažené drobné 0-4 B</t>
  </si>
  <si>
    <t>-1916050006</t>
  </si>
  <si>
    <t>200980849</t>
  </si>
  <si>
    <t>451572111</t>
  </si>
  <si>
    <t>Lôžko pod potrubie, stoky a drobné objekty, v otvorenom výkope z kameniva drobného ťaženého 0-4 mm</t>
  </si>
  <si>
    <t>-429047028</t>
  </si>
  <si>
    <t>871171000</t>
  </si>
  <si>
    <t>Montáž vodovodného potrubia z dvojvsrtvového PE 100 SDR11/PN16 zváraných natupo D 32x3,0 mm</t>
  </si>
  <si>
    <t>-1429113406</t>
  </si>
  <si>
    <t>286130033400</t>
  </si>
  <si>
    <t>Rúra HDPE na vodu PE100 PN16 SDR11 32x3,0x100 m, WAVIN</t>
  </si>
  <si>
    <t>484621121</t>
  </si>
  <si>
    <t>286530023000</t>
  </si>
  <si>
    <t>Koleno 45° na tupo PE 100, na vodu, plyn a kanalizáciu, SDR 11 L D 32 mm, WAVIN</t>
  </si>
  <si>
    <t>228484417</t>
  </si>
  <si>
    <t>879172199</t>
  </si>
  <si>
    <t>Príplatok k cene za montáž vodovodných prípojok DN od 32 do 80</t>
  </si>
  <si>
    <t>-1523599284</t>
  </si>
  <si>
    <t>892233111</t>
  </si>
  <si>
    <t>Preplach a dezinfekcia vodovodného potrubia DN od 40 do 70</t>
  </si>
  <si>
    <t>685962384</t>
  </si>
  <si>
    <t>892241111</t>
  </si>
  <si>
    <t>Ostatné práce na rúrovom vedení, tlakové skúšky vodovodného potrubia DN do 80</t>
  </si>
  <si>
    <t>-73701893</t>
  </si>
  <si>
    <t>-147691567</t>
  </si>
  <si>
    <t>379084249</t>
  </si>
  <si>
    <t>1874614965</t>
  </si>
  <si>
    <t>899721121</t>
  </si>
  <si>
    <t>Signalizačný vodič na potrubí PVC DN do 150 mm</t>
  </si>
  <si>
    <t>382324109</t>
  </si>
  <si>
    <t>899721131</t>
  </si>
  <si>
    <t>Označenie vodovodného potrubia bielou výstražnou fóliou</t>
  </si>
  <si>
    <t>-371049007</t>
  </si>
  <si>
    <t>998276101</t>
  </si>
  <si>
    <t>Presun hmôt pre rúrové vedenie hĺbené z rúr z plast., hmôt alebo sklolamin. v otvorenom výkope</t>
  </si>
  <si>
    <t>659702091</t>
  </si>
  <si>
    <t>722</t>
  </si>
  <si>
    <t>Zdravotechnika - vnútorný vodovod</t>
  </si>
  <si>
    <t>722221112.S</t>
  </si>
  <si>
    <t>Montáž guľového kohúta záhradného závitového G 1/2</t>
  </si>
  <si>
    <t>167530749</t>
  </si>
  <si>
    <t>551110011900</t>
  </si>
  <si>
    <t>Guľový uzáver zahradný nezámrzný, 1/2" M, d 16 mm, páčka, niklovaná mosadz, IVAR.CIM 34/1</t>
  </si>
  <si>
    <t>99379384</t>
  </si>
  <si>
    <t>998722201</t>
  </si>
  <si>
    <t>Presun hmôt pre vnútorný vodovod v objektoch výšky do 6 m</t>
  </si>
  <si>
    <t>-97329249</t>
  </si>
  <si>
    <t>724</t>
  </si>
  <si>
    <t>Zdravotechnika - strojné vybavenie</t>
  </si>
  <si>
    <t>724133011.S</t>
  </si>
  <si>
    <t>Montáž čerpadla vodovodného ponorného</t>
  </si>
  <si>
    <t>1479478515</t>
  </si>
  <si>
    <t>426120000800</t>
  </si>
  <si>
    <t>Čerpadlo ponorné na čerpanie čistej a mierne znečistenej vody UNILIFT CC 5 M1, GRUNDFOS</t>
  </si>
  <si>
    <t>1775975347</t>
  </si>
  <si>
    <t>998724101.S</t>
  </si>
  <si>
    <t>Presun hmôt pre strojné vybavenie v objektoch výšky do 6 m</t>
  </si>
  <si>
    <t>2136666657</t>
  </si>
  <si>
    <t>SO 09 - Prípojka elektriny</t>
  </si>
  <si>
    <t>566501111.S</t>
  </si>
  <si>
    <t>Úprava doterajšieho krytu z kameniva drveného v množstve 0,08- 0,10 m3/m2</t>
  </si>
  <si>
    <t>65094736</t>
  </si>
  <si>
    <t>210100005</t>
  </si>
  <si>
    <t>Ukončenie vodičov v rozvádzač. vrátane zapojenia a vodičovej koncovky do 35 mm2</t>
  </si>
  <si>
    <t>-393505924</t>
  </si>
  <si>
    <t>3452108800</t>
  </si>
  <si>
    <t>G-Káblové oko CU 35x 8 KU-L</t>
  </si>
  <si>
    <t>-898009599</t>
  </si>
  <si>
    <t>-193374469</t>
  </si>
  <si>
    <t>535979753</t>
  </si>
  <si>
    <t>1680688378</t>
  </si>
  <si>
    <t>-871659583</t>
  </si>
  <si>
    <t>-113527132</t>
  </si>
  <si>
    <t>3450117900</t>
  </si>
  <si>
    <t>Poist.patron PN1 100A gG</t>
  </si>
  <si>
    <t>79250991</t>
  </si>
  <si>
    <t>210120407</t>
  </si>
  <si>
    <t>Istič vzduchový trojpólový od 40 do  125 A na DIN lištu</t>
  </si>
  <si>
    <t>91032484</t>
  </si>
  <si>
    <t>3582206860</t>
  </si>
  <si>
    <t>Istič 3P 32 10000A</t>
  </si>
  <si>
    <t>1957192007</t>
  </si>
  <si>
    <t>210193043</t>
  </si>
  <si>
    <t>Skriňa prípojková plastová SPP na stĺp</t>
  </si>
  <si>
    <t>-288585363</t>
  </si>
  <si>
    <t>3570190793</t>
  </si>
  <si>
    <t>Skriňa prípojková plastová jeden odberateľ na stĺp SPP 2</t>
  </si>
  <si>
    <t>970461562</t>
  </si>
  <si>
    <t>210193053</t>
  </si>
  <si>
    <t>Skriňa ER plastová, trojfázová, jednotarifná1 odberateľ</t>
  </si>
  <si>
    <t>569258796</t>
  </si>
  <si>
    <t>3570192800</t>
  </si>
  <si>
    <t>El.skriňa F403 trojfázový, jednotarif, 1 odberateľ : bez ističa, kompletne zapojený, prúdová zaťažit.do 80 A</t>
  </si>
  <si>
    <t>1304468576</t>
  </si>
  <si>
    <t>210810023</t>
  </si>
  <si>
    <t>Kábel medený silový uložený voľne 1-CYKY 0,6/1 kV 4x35</t>
  </si>
  <si>
    <t>-1917008221</t>
  </si>
  <si>
    <t>3410350140</t>
  </si>
  <si>
    <t>1-CYKY 4x35 Kábel pre pevné uloženie, medený STN</t>
  </si>
  <si>
    <t>1269689409</t>
  </si>
  <si>
    <t>2028791199</t>
  </si>
  <si>
    <t>606786800</t>
  </si>
  <si>
    <t>-2036975163</t>
  </si>
  <si>
    <t>1820120460</t>
  </si>
  <si>
    <t>198860243</t>
  </si>
  <si>
    <t>-1771015438</t>
  </si>
  <si>
    <t>460202153</t>
  </si>
  <si>
    <t>Hĺbenie káblovej ryhy strojne 35 cm širokej a 70 cm hlbokej, v zemine triedy 3</t>
  </si>
  <si>
    <t>177908862</t>
  </si>
  <si>
    <t>1217979436</t>
  </si>
  <si>
    <t>1646992507</t>
  </si>
  <si>
    <t>341232121</t>
  </si>
  <si>
    <t>700334370</t>
  </si>
  <si>
    <t>-1038896954</t>
  </si>
  <si>
    <t>-1879566810</t>
  </si>
  <si>
    <t>-655414313</t>
  </si>
  <si>
    <t>-1580694837</t>
  </si>
  <si>
    <t>-326061104</t>
  </si>
  <si>
    <t>SO 11 - Dažďová kanalizácia</t>
  </si>
  <si>
    <t>-1497295571</t>
  </si>
  <si>
    <t>131201109</t>
  </si>
  <si>
    <t>1675511160</t>
  </si>
  <si>
    <t>132201202</t>
  </si>
  <si>
    <t>Výkop ryhy šírky 600-2000mm horn.3 od 100 do 1000 m3</t>
  </si>
  <si>
    <t>-652587999</t>
  </si>
  <si>
    <t>171101101.S</t>
  </si>
  <si>
    <t>Uloženie sypaniny do násypu súdržnej horniny s mierou zhutnenia podľa Proctor-Standard na 95 %</t>
  </si>
  <si>
    <t>1965438125</t>
  </si>
  <si>
    <t>583310003200.S</t>
  </si>
  <si>
    <t>Štrkopiesok frakcia 0-32 mm</t>
  </si>
  <si>
    <t>806879234</t>
  </si>
  <si>
    <t>40,175</t>
  </si>
  <si>
    <t>-83499479</t>
  </si>
  <si>
    <t>-1565629219</t>
  </si>
  <si>
    <t>-478258625</t>
  </si>
  <si>
    <t>-1699766950</t>
  </si>
  <si>
    <t>-317693400</t>
  </si>
  <si>
    <t>-1637021931</t>
  </si>
  <si>
    <t>-38635573</t>
  </si>
  <si>
    <t>222958272</t>
  </si>
  <si>
    <t>1224038881</t>
  </si>
  <si>
    <t>1570968489</t>
  </si>
  <si>
    <t>-1535366424</t>
  </si>
  <si>
    <t>1538314714</t>
  </si>
  <si>
    <t>273313521</t>
  </si>
  <si>
    <t>Betón základových dosiek, prostý tr. C 12/15</t>
  </si>
  <si>
    <t>215152181</t>
  </si>
  <si>
    <t>273351215</t>
  </si>
  <si>
    <t>Debnenie stien základových dosiek, zhotovenie-dielce</t>
  </si>
  <si>
    <t>1307717009</t>
  </si>
  <si>
    <t>273351216</t>
  </si>
  <si>
    <t>Debnenie stien základových dosiek, odstránenie-dielce</t>
  </si>
  <si>
    <t>76490821</t>
  </si>
  <si>
    <t>273362021</t>
  </si>
  <si>
    <t>Výstuž základových dosiek zo zvár. sietí KARI</t>
  </si>
  <si>
    <t>-573520597</t>
  </si>
  <si>
    <t>386941115</t>
  </si>
  <si>
    <t>Montáž odlučovača benzínu a olejov, veľkosť V</t>
  </si>
  <si>
    <t>256263045</t>
  </si>
  <si>
    <t>594320005000</t>
  </si>
  <si>
    <t>Odlučovač ropných látok LO Alfa 30-1ss B, prietok 30l/s, dxv 2390x2500 mm, V 7,9 m3, DN 250, koalescenčný+sorpčný filter, 0,1 mg/l NEL, 1xpoklop, betónový, HYDRO BG</t>
  </si>
  <si>
    <t>-699893352</t>
  </si>
  <si>
    <t>-689870143</t>
  </si>
  <si>
    <t>452386111</t>
  </si>
  <si>
    <t>Vyrovnávací prstenec z prostého betónu tr. C 8/10 pod poklopy a mreže, výška do 100 mm</t>
  </si>
  <si>
    <t>-845952912</t>
  </si>
  <si>
    <t>871276002</t>
  </si>
  <si>
    <t>Montáž kanalizačného PVC-U potrubia hladkého  DN 125</t>
  </si>
  <si>
    <t>-135006538</t>
  </si>
  <si>
    <t>286110006500.S</t>
  </si>
  <si>
    <t>Rúra PVC hladký kanalizačný, gravitačný systém D 125 mm, dĺ. 6 m, SN8 - plnostenná</t>
  </si>
  <si>
    <t>2002219542</t>
  </si>
  <si>
    <t>892311000</t>
  </si>
  <si>
    <t>Skúška tesnosti kanalizácie D 125</t>
  </si>
  <si>
    <t>393900667</t>
  </si>
  <si>
    <t>871356028</t>
  </si>
  <si>
    <t>Montáž kanalizačného PVC-U potrubia hladkého plnostenného DN 200</t>
  </si>
  <si>
    <t>539575752</t>
  </si>
  <si>
    <t>286110003100</t>
  </si>
  <si>
    <t>Rúra kanalizačná PVC-U gravitačná, hladká SN8 - KG, SW - plnostenná, DN 200, dĺ. 6 m, WAVIN</t>
  </si>
  <si>
    <t>-1105102620</t>
  </si>
  <si>
    <t>871366030</t>
  </si>
  <si>
    <t>Montáž kanalizačného PVC-U potrubia hladkého plnostenného DN 250</t>
  </si>
  <si>
    <t>-416345023</t>
  </si>
  <si>
    <t>286110003400</t>
  </si>
  <si>
    <t>Rúra kanalizačná PVC-U gravitačná, hladká SN8 - KG, SW - plnostenná, DN 250, dĺ. 6 m, WAVIN</t>
  </si>
  <si>
    <t>778612235</t>
  </si>
  <si>
    <t>892351000.1</t>
  </si>
  <si>
    <t>Skúška tesnosti kanalizácie D 200</t>
  </si>
  <si>
    <t>923446356</t>
  </si>
  <si>
    <t>892361000</t>
  </si>
  <si>
    <t>Skúška tesnosti kanalizácie D 250</t>
  </si>
  <si>
    <t>442819444</t>
  </si>
  <si>
    <t>894170002</t>
  </si>
  <si>
    <t>Montáž vsakovacích blokov DRENBLOK DB z PP, rozmeru 600x600x600 mm od 10 do 25 m3</t>
  </si>
  <si>
    <t>-880181528</t>
  </si>
  <si>
    <t>5624505010</t>
  </si>
  <si>
    <t>Vsakovací blok DRENBLOK DB60, 600x600x600mm</t>
  </si>
  <si>
    <t>326840143</t>
  </si>
  <si>
    <t>5624505073</t>
  </si>
  <si>
    <t>Geotextília Dachtex 150 PP</t>
  </si>
  <si>
    <t>1899339608</t>
  </si>
  <si>
    <t>894170040</t>
  </si>
  <si>
    <t>Montáž filtračnej prepážky do betónovej šachty DN1000, výška 700 mm</t>
  </si>
  <si>
    <t>-1709467387</t>
  </si>
  <si>
    <t>286650001300</t>
  </si>
  <si>
    <t>Filtračná prepážka do betónovej šachty DN 1000, EKODREN</t>
  </si>
  <si>
    <t>718966257</t>
  </si>
  <si>
    <t>894421113.1</t>
  </si>
  <si>
    <t>Zriadenie šachiet prefabrikovaných nad 10t</t>
  </si>
  <si>
    <t>1776269859</t>
  </si>
  <si>
    <t>5922435000.1</t>
  </si>
  <si>
    <t>Prefabrikát betónový-vstupná šachta TBS 7-100 Ms 29xv.100xhr.steny 9</t>
  </si>
  <si>
    <t>749112650</t>
  </si>
  <si>
    <t>5922465000.1</t>
  </si>
  <si>
    <t>Prefabrikát betónový-kónus TBS 1-57 Ms 57,6xv.100/60xhr.steny 9</t>
  </si>
  <si>
    <t>-642307836</t>
  </si>
  <si>
    <t>592240003900</t>
  </si>
  <si>
    <t>Dno jednoliate šachtové KOMPAKT TBZ-Q.1 100/58 KOM V20 pre kanalizačnú šachtu DN 1000, rozmer 1000/575x200 mm</t>
  </si>
  <si>
    <t>490238266</t>
  </si>
  <si>
    <t>894431162</t>
  </si>
  <si>
    <t>Montáž revíznej šachty z PVC, DN 400/200 (DN šachty/DN potr. ved.), tlak 40 t, hl. 1200 do 1500mm</t>
  </si>
  <si>
    <t>441940364</t>
  </si>
  <si>
    <t>286610003300</t>
  </si>
  <si>
    <t>Zberné dno DN 400, vtok/výtok DN 200 (PVC hladká rúra), pre PP revízne šachty s PP korugovaným predĺžením, PIPELIFE</t>
  </si>
  <si>
    <t>1460624643</t>
  </si>
  <si>
    <t>286610026900</t>
  </si>
  <si>
    <t>Predĺženie DN 400, dĺžka 1 m, hladka rúra PVC, pre PP revízne šachty, PIPELIFE</t>
  </si>
  <si>
    <t>-227562736</t>
  </si>
  <si>
    <t>286610027600</t>
  </si>
  <si>
    <t>Predĺženie teleskopické s poklopom plným, zaťaženie do 40 t, pre PP revízne šachty, PIPELIFE</t>
  </si>
  <si>
    <t>-2006812374</t>
  </si>
  <si>
    <t>894431162D6ah</t>
  </si>
  <si>
    <t>Montáž revíznej šachty z PVC, DN 600/200 (DN šachty/DN potr. ved.), tlak 40 t, hl. 1500 do 2200mm</t>
  </si>
  <si>
    <t>1420761853</t>
  </si>
  <si>
    <t>286610003300D6ah.1</t>
  </si>
  <si>
    <t>Zberné dno DN 600, vtok/výtok DN 200 (PVC hladká rúra), pre PP revízne šachty s PP korugovaným predĺžením, PIPELIFE</t>
  </si>
  <si>
    <t>1759551387</t>
  </si>
  <si>
    <t>286610026900D6</t>
  </si>
  <si>
    <t>Predĺženie DN 600, dĺžka 1 m, hladka rúra PVC, pre PP revízne šachty, PIPELIFE</t>
  </si>
  <si>
    <t>506644783</t>
  </si>
  <si>
    <t>-1408942284</t>
  </si>
  <si>
    <t>894431163ghj</t>
  </si>
  <si>
    <t>Montáž revíznej šachty z PVC, DN 600/250 (DN šachty/DN potr. ved.), tlak 40 t, hl. 1500 do 2200mm</t>
  </si>
  <si>
    <t>474389873</t>
  </si>
  <si>
    <t>286610003300D6ahgh</t>
  </si>
  <si>
    <t>Zberné dno DN 600, vtok/výtok DN 250 (PVC hladká rúra), pre PP revízne šachty s PP korugovaným predĺžením, PIPELIFE</t>
  </si>
  <si>
    <t>-514591261</t>
  </si>
  <si>
    <t>-294953831</t>
  </si>
  <si>
    <t>-415996968</t>
  </si>
  <si>
    <t>899103111.1</t>
  </si>
  <si>
    <t>Osadenie poklopu liatinového a oceľového vrátane rámu hmotn. nad 100 do 150 kg</t>
  </si>
  <si>
    <t>620082406</t>
  </si>
  <si>
    <t>5524180270.1</t>
  </si>
  <si>
    <t>Liatinový poklop D600 D400, WAVIN</t>
  </si>
  <si>
    <t>1225848895</t>
  </si>
  <si>
    <t>899721132.1</t>
  </si>
  <si>
    <t>Označenie kanalizačného potrubia hnedou výstražnou fóliou</t>
  </si>
  <si>
    <t>1666006694</t>
  </si>
  <si>
    <t>59</t>
  </si>
  <si>
    <t>-398597307</t>
  </si>
  <si>
    <t>tech - Technológia kompostárne</t>
  </si>
  <si>
    <t>OST - Ostatné</t>
  </si>
  <si>
    <t>Ostatné</t>
  </si>
  <si>
    <t>1.1</t>
  </si>
  <si>
    <t>Prevzdušnovanie a odvodňovanie základok</t>
  </si>
  <si>
    <t>1653491167</t>
  </si>
  <si>
    <t>Sifónová nádoba s poklopom</t>
  </si>
  <si>
    <t>-844114529</t>
  </si>
  <si>
    <t>Dúchadlá</t>
  </si>
  <si>
    <t>1284092419</t>
  </si>
  <si>
    <t>Meracie vybavenie</t>
  </si>
  <si>
    <t>1849439385</t>
  </si>
  <si>
    <t>Pumpa</t>
  </si>
  <si>
    <t>2094984870</t>
  </si>
  <si>
    <t>Skriňa na riadenie procesu kompostovania (motory, teplotné sondy atď. podľa potreby)</t>
  </si>
  <si>
    <t>-2127231154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</si>
</sst>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167" fontId="28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67" fontId="8" fillId="0" borderId="0" xfId="0" applyNumberFormat="1" applyFont="1" applyAlignment="1"/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9"/>
  <sheetViews>
    <sheetView showGridLines="0" workbookViewId="0"/>
  </sheetViews>
  <sheetFormatPr baseColWidth="10" defaultRowHeight="11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7" customHeight="1">
      <c r="AR2" s="172" t="s">
        <v>5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88" t="s">
        <v>11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7"/>
      <c r="BS5" s="14" t="s">
        <v>6</v>
      </c>
    </row>
    <row r="6" spans="1:74" s="1" customFormat="1" ht="37" customHeight="1">
      <c r="B6" s="17"/>
      <c r="D6" s="22" t="s">
        <v>12</v>
      </c>
      <c r="K6" s="189" t="s">
        <v>13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 t="s">
        <v>19</v>
      </c>
      <c r="AR8" s="17"/>
      <c r="BS8" s="14" t="s">
        <v>6</v>
      </c>
    </row>
    <row r="9" spans="1:74" s="1" customFormat="1" ht="14.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5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7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3">
      <c r="B14" s="17"/>
      <c r="E14" s="21" t="s">
        <v>25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7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5" customHeight="1">
      <c r="B17" s="17"/>
      <c r="E17" s="21" t="s">
        <v>27</v>
      </c>
      <c r="AK17" s="23" t="s">
        <v>23</v>
      </c>
      <c r="AN17" s="21" t="s">
        <v>1</v>
      </c>
      <c r="AR17" s="17"/>
      <c r="BS17" s="14" t="s">
        <v>28</v>
      </c>
    </row>
    <row r="18" spans="1:71" s="1" customFormat="1" ht="7" customHeight="1">
      <c r="B18" s="17"/>
      <c r="AR18" s="17"/>
      <c r="BS18" s="14" t="s">
        <v>29</v>
      </c>
    </row>
    <row r="19" spans="1:71" s="1" customFormat="1" ht="12" customHeight="1">
      <c r="B19" s="17"/>
      <c r="D19" s="23" t="s">
        <v>30</v>
      </c>
      <c r="AK19" s="23" t="s">
        <v>21</v>
      </c>
      <c r="AN19" s="21" t="s">
        <v>1</v>
      </c>
      <c r="AR19" s="17"/>
      <c r="BS19" s="14" t="s">
        <v>29</v>
      </c>
    </row>
    <row r="20" spans="1:71" s="1" customFormat="1" ht="18.5" customHeight="1">
      <c r="B20" s="17"/>
      <c r="E20" s="21" t="s">
        <v>31</v>
      </c>
      <c r="AK20" s="23" t="s">
        <v>23</v>
      </c>
      <c r="AN20" s="21" t="s">
        <v>1</v>
      </c>
      <c r="AR20" s="17"/>
      <c r="BS20" s="14" t="s">
        <v>28</v>
      </c>
    </row>
    <row r="21" spans="1:71" s="1" customFormat="1" ht="7" customHeight="1">
      <c r="B21" s="17"/>
      <c r="AR21" s="17"/>
    </row>
    <row r="22" spans="1:71" s="1" customFormat="1" ht="12" customHeight="1">
      <c r="B22" s="17"/>
      <c r="D22" s="23" t="s">
        <v>32</v>
      </c>
      <c r="AR22" s="17"/>
    </row>
    <row r="23" spans="1:71" s="1" customFormat="1" ht="16.5" customHeight="1">
      <c r="B23" s="17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7"/>
    </row>
    <row r="24" spans="1:71" s="1" customFormat="1" ht="7" customHeight="1">
      <c r="B24" s="17"/>
      <c r="AR24" s="17"/>
    </row>
    <row r="25" spans="1:71" s="1" customFormat="1" ht="7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6" customHeight="1">
      <c r="A26" s="26"/>
      <c r="B26" s="27"/>
      <c r="C26" s="26"/>
      <c r="D26" s="28" t="s">
        <v>33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1">
        <f>ROUND(AG94,2)</f>
        <v>0</v>
      </c>
      <c r="AL26" s="192"/>
      <c r="AM26" s="192"/>
      <c r="AN26" s="192"/>
      <c r="AO26" s="192"/>
      <c r="AP26" s="26"/>
      <c r="AQ26" s="26"/>
      <c r="AR26" s="27"/>
      <c r="BE26" s="26"/>
    </row>
    <row r="27" spans="1:71" s="2" customFormat="1" ht="7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3" t="s">
        <v>34</v>
      </c>
      <c r="M28" s="193"/>
      <c r="N28" s="193"/>
      <c r="O28" s="193"/>
      <c r="P28" s="193"/>
      <c r="Q28" s="26"/>
      <c r="R28" s="26"/>
      <c r="S28" s="26"/>
      <c r="T28" s="26"/>
      <c r="U28" s="26"/>
      <c r="V28" s="26"/>
      <c r="W28" s="193" t="s">
        <v>35</v>
      </c>
      <c r="X28" s="193"/>
      <c r="Y28" s="193"/>
      <c r="Z28" s="193"/>
      <c r="AA28" s="193"/>
      <c r="AB28" s="193"/>
      <c r="AC28" s="193"/>
      <c r="AD28" s="193"/>
      <c r="AE28" s="193"/>
      <c r="AF28" s="26"/>
      <c r="AG28" s="26"/>
      <c r="AH28" s="26"/>
      <c r="AI28" s="26"/>
      <c r="AJ28" s="26"/>
      <c r="AK28" s="193" t="s">
        <v>36</v>
      </c>
      <c r="AL28" s="193"/>
      <c r="AM28" s="193"/>
      <c r="AN28" s="193"/>
      <c r="AO28" s="193"/>
      <c r="AP28" s="26"/>
      <c r="AQ28" s="26"/>
      <c r="AR28" s="27"/>
      <c r="BE28" s="26"/>
    </row>
    <row r="29" spans="1:71" s="3" customFormat="1" ht="14.5" customHeight="1">
      <c r="B29" s="31"/>
      <c r="D29" s="23" t="s">
        <v>37</v>
      </c>
      <c r="F29" s="23" t="s">
        <v>38</v>
      </c>
      <c r="L29" s="179">
        <v>0.2</v>
      </c>
      <c r="M29" s="180"/>
      <c r="N29" s="180"/>
      <c r="O29" s="180"/>
      <c r="P29" s="180"/>
      <c r="W29" s="181">
        <f>ROUND(AZ94, 2)</f>
        <v>0</v>
      </c>
      <c r="X29" s="180"/>
      <c r="Y29" s="180"/>
      <c r="Z29" s="180"/>
      <c r="AA29" s="180"/>
      <c r="AB29" s="180"/>
      <c r="AC29" s="180"/>
      <c r="AD29" s="180"/>
      <c r="AE29" s="180"/>
      <c r="AK29" s="181">
        <f>ROUND(AV94, 2)</f>
        <v>0</v>
      </c>
      <c r="AL29" s="180"/>
      <c r="AM29" s="180"/>
      <c r="AN29" s="180"/>
      <c r="AO29" s="180"/>
      <c r="AR29" s="31"/>
    </row>
    <row r="30" spans="1:71" s="3" customFormat="1" ht="14.5" customHeight="1">
      <c r="B30" s="31"/>
      <c r="F30" s="23" t="s">
        <v>39</v>
      </c>
      <c r="L30" s="179">
        <v>0.2</v>
      </c>
      <c r="M30" s="180"/>
      <c r="N30" s="180"/>
      <c r="O30" s="180"/>
      <c r="P30" s="180"/>
      <c r="W30" s="181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81">
        <f>ROUND(AW94, 2)</f>
        <v>0</v>
      </c>
      <c r="AL30" s="180"/>
      <c r="AM30" s="180"/>
      <c r="AN30" s="180"/>
      <c r="AO30" s="180"/>
      <c r="AR30" s="31"/>
    </row>
    <row r="31" spans="1:71" s="3" customFormat="1" ht="14.5" hidden="1" customHeight="1">
      <c r="B31" s="31"/>
      <c r="F31" s="23" t="s">
        <v>40</v>
      </c>
      <c r="L31" s="179">
        <v>0.2</v>
      </c>
      <c r="M31" s="180"/>
      <c r="N31" s="180"/>
      <c r="O31" s="180"/>
      <c r="P31" s="180"/>
      <c r="W31" s="181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81">
        <v>0</v>
      </c>
      <c r="AL31" s="180"/>
      <c r="AM31" s="180"/>
      <c r="AN31" s="180"/>
      <c r="AO31" s="180"/>
      <c r="AR31" s="31"/>
    </row>
    <row r="32" spans="1:71" s="3" customFormat="1" ht="14.5" hidden="1" customHeight="1">
      <c r="B32" s="31"/>
      <c r="F32" s="23" t="s">
        <v>41</v>
      </c>
      <c r="L32" s="179">
        <v>0.2</v>
      </c>
      <c r="M32" s="180"/>
      <c r="N32" s="180"/>
      <c r="O32" s="180"/>
      <c r="P32" s="180"/>
      <c r="W32" s="181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81">
        <v>0</v>
      </c>
      <c r="AL32" s="180"/>
      <c r="AM32" s="180"/>
      <c r="AN32" s="180"/>
      <c r="AO32" s="180"/>
      <c r="AR32" s="31"/>
    </row>
    <row r="33" spans="1:57" s="3" customFormat="1" ht="14.5" hidden="1" customHeight="1">
      <c r="B33" s="31"/>
      <c r="F33" s="23" t="s">
        <v>42</v>
      </c>
      <c r="L33" s="179">
        <v>0</v>
      </c>
      <c r="M33" s="180"/>
      <c r="N33" s="180"/>
      <c r="O33" s="180"/>
      <c r="P33" s="180"/>
      <c r="W33" s="181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81">
        <v>0</v>
      </c>
      <c r="AL33" s="180"/>
      <c r="AM33" s="180"/>
      <c r="AN33" s="180"/>
      <c r="AO33" s="180"/>
      <c r="AR33" s="31"/>
    </row>
    <row r="34" spans="1:57" s="2" customFormat="1" ht="7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6" customHeight="1">
      <c r="A35" s="26"/>
      <c r="B35" s="27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185" t="s">
        <v>45</v>
      </c>
      <c r="Y35" s="183"/>
      <c r="Z35" s="183"/>
      <c r="AA35" s="183"/>
      <c r="AB35" s="183"/>
      <c r="AC35" s="34"/>
      <c r="AD35" s="34"/>
      <c r="AE35" s="34"/>
      <c r="AF35" s="34"/>
      <c r="AG35" s="34"/>
      <c r="AH35" s="34"/>
      <c r="AI35" s="34"/>
      <c r="AJ35" s="34"/>
      <c r="AK35" s="182">
        <f>SUM(AK26:AK33)</f>
        <v>0</v>
      </c>
      <c r="AL35" s="183"/>
      <c r="AM35" s="183"/>
      <c r="AN35" s="183"/>
      <c r="AO35" s="184"/>
      <c r="AP35" s="32"/>
      <c r="AQ35" s="32"/>
      <c r="AR35" s="27"/>
      <c r="BE35" s="26"/>
    </row>
    <row r="36" spans="1:57" s="2" customFormat="1" ht="7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5" customHeight="1">
      <c r="B38" s="17"/>
      <c r="AR38" s="17"/>
    </row>
    <row r="39" spans="1:57" s="1" customFormat="1" ht="14.5" customHeight="1">
      <c r="B39" s="17"/>
      <c r="AR39" s="17"/>
    </row>
    <row r="40" spans="1:57" s="1" customFormat="1" ht="14.5" customHeight="1">
      <c r="B40" s="17"/>
      <c r="AR40" s="17"/>
    </row>
    <row r="41" spans="1:57" s="1" customFormat="1" ht="14.5" customHeight="1">
      <c r="B41" s="17"/>
      <c r="AR41" s="17"/>
    </row>
    <row r="42" spans="1:57" s="1" customFormat="1" ht="14.5" customHeight="1">
      <c r="B42" s="17"/>
      <c r="AR42" s="17"/>
    </row>
    <row r="43" spans="1:57" s="1" customFormat="1" ht="14.5" customHeight="1">
      <c r="B43" s="17"/>
      <c r="AR43" s="17"/>
    </row>
    <row r="44" spans="1:57" s="1" customFormat="1" ht="14.5" customHeight="1">
      <c r="B44" s="17"/>
      <c r="AR44" s="17"/>
    </row>
    <row r="45" spans="1:57" s="1" customFormat="1" ht="14.5" customHeight="1">
      <c r="B45" s="17"/>
      <c r="AR45" s="17"/>
    </row>
    <row r="46" spans="1:57" s="1" customFormat="1" ht="14.5" customHeight="1">
      <c r="B46" s="17"/>
      <c r="AR46" s="17"/>
    </row>
    <row r="47" spans="1:57" s="1" customFormat="1" ht="14.5" customHeight="1">
      <c r="B47" s="17"/>
      <c r="AR47" s="17"/>
    </row>
    <row r="48" spans="1:57" s="1" customFormat="1" ht="14.5" customHeight="1">
      <c r="B48" s="17"/>
      <c r="AR48" s="17"/>
    </row>
    <row r="49" spans="1:57" s="2" customFormat="1" ht="14.5" customHeight="1">
      <c r="B49" s="36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">
      <c r="A60" s="26"/>
      <c r="B60" s="27"/>
      <c r="C60" s="26"/>
      <c r="D60" s="39" t="s">
        <v>48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49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48</v>
      </c>
      <c r="AI60" s="29"/>
      <c r="AJ60" s="29"/>
      <c r="AK60" s="29"/>
      <c r="AL60" s="29"/>
      <c r="AM60" s="39" t="s">
        <v>49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">
      <c r="A64" s="26"/>
      <c r="B64" s="27"/>
      <c r="C64" s="26"/>
      <c r="D64" s="37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51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">
      <c r="A75" s="26"/>
      <c r="B75" s="27"/>
      <c r="C75" s="26"/>
      <c r="D75" s="39" t="s">
        <v>48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49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48</v>
      </c>
      <c r="AI75" s="29"/>
      <c r="AJ75" s="29"/>
      <c r="AK75" s="29"/>
      <c r="AL75" s="29"/>
      <c r="AM75" s="39" t="s">
        <v>49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7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5" customHeight="1">
      <c r="A82" s="26"/>
      <c r="B82" s="27"/>
      <c r="C82" s="18" t="s">
        <v>52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10</v>
      </c>
      <c r="L84" s="4" t="str">
        <f>K5</f>
        <v>2020-017a</v>
      </c>
      <c r="AR84" s="45"/>
    </row>
    <row r="85" spans="1:91" s="5" customFormat="1" ht="37" customHeight="1">
      <c r="B85" s="46"/>
      <c r="C85" s="47" t="s">
        <v>12</v>
      </c>
      <c r="L85" s="194" t="str">
        <f>K6</f>
        <v>Kompostáreň Prameň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R85" s="46"/>
    </row>
    <row r="86" spans="1:91" s="2" customFormat="1" ht="7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Kamenná Poruba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176" t="str">
        <f>IF(AN8= "","",AN8)</f>
        <v>12. 2. 2020</v>
      </c>
      <c r="AN87" s="176"/>
      <c r="AO87" s="26"/>
      <c r="AP87" s="26"/>
      <c r="AQ87" s="26"/>
      <c r="AR87" s="27"/>
      <c r="BE87" s="26"/>
    </row>
    <row r="88" spans="1:91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25.75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Prameň združenie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77" t="str">
        <f>IF(E17="","",E17)</f>
        <v>Ing. M. Pisár (stupeň PD pre stav.povolenie)</v>
      </c>
      <c r="AN89" s="178"/>
      <c r="AO89" s="178"/>
      <c r="AP89" s="178"/>
      <c r="AQ89" s="26"/>
      <c r="AR89" s="27"/>
      <c r="AS89" s="168" t="s">
        <v>53</v>
      </c>
      <c r="AT89" s="169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5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30</v>
      </c>
      <c r="AJ90" s="26"/>
      <c r="AK90" s="26"/>
      <c r="AL90" s="26"/>
      <c r="AM90" s="177" t="str">
        <f>IF(E20="","",E20)</f>
        <v>Ing. G. Gabčová</v>
      </c>
      <c r="AN90" s="178"/>
      <c r="AO90" s="178"/>
      <c r="AP90" s="178"/>
      <c r="AQ90" s="26"/>
      <c r="AR90" s="27"/>
      <c r="AS90" s="170"/>
      <c r="AT90" s="171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7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0"/>
      <c r="AT91" s="171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8" t="s">
        <v>54</v>
      </c>
      <c r="D92" s="175"/>
      <c r="E92" s="175"/>
      <c r="F92" s="175"/>
      <c r="G92" s="175"/>
      <c r="H92" s="54"/>
      <c r="I92" s="196" t="s">
        <v>55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4" t="s">
        <v>56</v>
      </c>
      <c r="AH92" s="175"/>
      <c r="AI92" s="175"/>
      <c r="AJ92" s="175"/>
      <c r="AK92" s="175"/>
      <c r="AL92" s="175"/>
      <c r="AM92" s="175"/>
      <c r="AN92" s="196" t="s">
        <v>57</v>
      </c>
      <c r="AO92" s="175"/>
      <c r="AP92" s="197"/>
      <c r="AQ92" s="55" t="s">
        <v>58</v>
      </c>
      <c r="AR92" s="27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  <c r="BE92" s="26"/>
    </row>
    <row r="93" spans="1:91" s="2" customFormat="1" ht="10.7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5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7">
        <f>ROUND(SUM(AG95:AG107),2)</f>
        <v>0</v>
      </c>
      <c r="AH94" s="187"/>
      <c r="AI94" s="187"/>
      <c r="AJ94" s="187"/>
      <c r="AK94" s="187"/>
      <c r="AL94" s="187"/>
      <c r="AM94" s="187"/>
      <c r="AN94" s="167">
        <f t="shared" ref="AN94:AN107" si="0">SUM(AG94,AT94)</f>
        <v>0</v>
      </c>
      <c r="AO94" s="167"/>
      <c r="AP94" s="167"/>
      <c r="AQ94" s="66" t="s">
        <v>1</v>
      </c>
      <c r="AR94" s="62"/>
      <c r="AS94" s="67">
        <f>ROUND(SUM(AS95:AS107),2)</f>
        <v>0</v>
      </c>
      <c r="AT94" s="68">
        <f t="shared" ref="AT94:AT107" si="1">ROUND(SUM(AV94:AW94),2)</f>
        <v>0</v>
      </c>
      <c r="AU94" s="69">
        <f>ROUND(SUM(AU95:AU107),5)</f>
        <v>7954.9759899999999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ROUND(SUM(AZ95:AZ107),2)</f>
        <v>0</v>
      </c>
      <c r="BA94" s="68">
        <f>ROUND(SUM(BA95:BA107),2)</f>
        <v>0</v>
      </c>
      <c r="BB94" s="68">
        <f>ROUND(SUM(BB95:BB107),2)</f>
        <v>0</v>
      </c>
      <c r="BC94" s="68">
        <f>ROUND(SUM(BC95:BC107),2)</f>
        <v>0</v>
      </c>
      <c r="BD94" s="70">
        <f>ROUND(SUM(BD95:BD107),2)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7" customFormat="1" ht="16.5" customHeight="1">
      <c r="A95" s="73" t="s">
        <v>77</v>
      </c>
      <c r="B95" s="74"/>
      <c r="C95" s="75"/>
      <c r="D95" s="186" t="s">
        <v>78</v>
      </c>
      <c r="E95" s="186"/>
      <c r="F95" s="186"/>
      <c r="G95" s="186"/>
      <c r="H95" s="186"/>
      <c r="I95" s="76"/>
      <c r="J95" s="186" t="s">
        <v>79</v>
      </c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65">
        <f>'ost - Ostatné náklady'!J30</f>
        <v>0</v>
      </c>
      <c r="AH95" s="166"/>
      <c r="AI95" s="166"/>
      <c r="AJ95" s="166"/>
      <c r="AK95" s="166"/>
      <c r="AL95" s="166"/>
      <c r="AM95" s="166"/>
      <c r="AN95" s="165">
        <f t="shared" si="0"/>
        <v>0</v>
      </c>
      <c r="AO95" s="166"/>
      <c r="AP95" s="166"/>
      <c r="AQ95" s="77" t="s">
        <v>80</v>
      </c>
      <c r="AR95" s="74"/>
      <c r="AS95" s="78">
        <v>0</v>
      </c>
      <c r="AT95" s="79">
        <f t="shared" si="1"/>
        <v>0</v>
      </c>
      <c r="AU95" s="80">
        <f>'ost - Ostatné náklady'!P117</f>
        <v>0</v>
      </c>
      <c r="AV95" s="79">
        <f>'ost - Ostatné náklady'!J33</f>
        <v>0</v>
      </c>
      <c r="AW95" s="79">
        <f>'ost - Ostatné náklady'!J34</f>
        <v>0</v>
      </c>
      <c r="AX95" s="79">
        <f>'ost - Ostatné náklady'!J35</f>
        <v>0</v>
      </c>
      <c r="AY95" s="79">
        <f>'ost - Ostatné náklady'!J36</f>
        <v>0</v>
      </c>
      <c r="AZ95" s="79">
        <f>'ost - Ostatné náklady'!F33</f>
        <v>0</v>
      </c>
      <c r="BA95" s="79">
        <f>'ost - Ostatné náklady'!F34</f>
        <v>0</v>
      </c>
      <c r="BB95" s="79">
        <f>'ost - Ostatné náklady'!F35</f>
        <v>0</v>
      </c>
      <c r="BC95" s="79">
        <f>'ost - Ostatné náklady'!F36</f>
        <v>0</v>
      </c>
      <c r="BD95" s="81">
        <f>'ost - Ostatné náklady'!F37</f>
        <v>0</v>
      </c>
      <c r="BT95" s="82" t="s">
        <v>81</v>
      </c>
      <c r="BV95" s="82" t="s">
        <v>75</v>
      </c>
      <c r="BW95" s="82" t="s">
        <v>82</v>
      </c>
      <c r="BX95" s="82" t="s">
        <v>4</v>
      </c>
      <c r="CL95" s="82" t="s">
        <v>1</v>
      </c>
      <c r="CM95" s="82" t="s">
        <v>73</v>
      </c>
    </row>
    <row r="96" spans="1:91" s="7" customFormat="1" ht="16.5" customHeight="1">
      <c r="A96" s="73" t="s">
        <v>77</v>
      </c>
      <c r="B96" s="74"/>
      <c r="C96" s="75"/>
      <c r="D96" s="186" t="s">
        <v>83</v>
      </c>
      <c r="E96" s="186"/>
      <c r="F96" s="186"/>
      <c r="G96" s="186"/>
      <c r="H96" s="186"/>
      <c r="I96" s="76"/>
      <c r="J96" s="186" t="s">
        <v>84</v>
      </c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65">
        <f>'SO 01 - Kompostovacia plocha'!J30</f>
        <v>0</v>
      </c>
      <c r="AH96" s="166"/>
      <c r="AI96" s="166"/>
      <c r="AJ96" s="166"/>
      <c r="AK96" s="166"/>
      <c r="AL96" s="166"/>
      <c r="AM96" s="166"/>
      <c r="AN96" s="165">
        <f t="shared" si="0"/>
        <v>0</v>
      </c>
      <c r="AO96" s="166"/>
      <c r="AP96" s="166"/>
      <c r="AQ96" s="77" t="s">
        <v>80</v>
      </c>
      <c r="AR96" s="74"/>
      <c r="AS96" s="78">
        <v>0</v>
      </c>
      <c r="AT96" s="79">
        <f t="shared" si="1"/>
        <v>0</v>
      </c>
      <c r="AU96" s="80">
        <f>'SO 01 - Kompostovacia plocha'!P125</f>
        <v>1927.4051412199999</v>
      </c>
      <c r="AV96" s="79">
        <f>'SO 01 - Kompostovacia plocha'!J33</f>
        <v>0</v>
      </c>
      <c r="AW96" s="79">
        <f>'SO 01 - Kompostovacia plocha'!J34</f>
        <v>0</v>
      </c>
      <c r="AX96" s="79">
        <f>'SO 01 - Kompostovacia plocha'!J35</f>
        <v>0</v>
      </c>
      <c r="AY96" s="79">
        <f>'SO 01 - Kompostovacia plocha'!J36</f>
        <v>0</v>
      </c>
      <c r="AZ96" s="79">
        <f>'SO 01 - Kompostovacia plocha'!F33</f>
        <v>0</v>
      </c>
      <c r="BA96" s="79">
        <f>'SO 01 - Kompostovacia plocha'!F34</f>
        <v>0</v>
      </c>
      <c r="BB96" s="79">
        <f>'SO 01 - Kompostovacia plocha'!F35</f>
        <v>0</v>
      </c>
      <c r="BC96" s="79">
        <f>'SO 01 - Kompostovacia plocha'!F36</f>
        <v>0</v>
      </c>
      <c r="BD96" s="81">
        <f>'SO 01 - Kompostovacia plocha'!F37</f>
        <v>0</v>
      </c>
      <c r="BT96" s="82" t="s">
        <v>81</v>
      </c>
      <c r="BV96" s="82" t="s">
        <v>75</v>
      </c>
      <c r="BW96" s="82" t="s">
        <v>85</v>
      </c>
      <c r="BX96" s="82" t="s">
        <v>4</v>
      </c>
      <c r="CL96" s="82" t="s">
        <v>1</v>
      </c>
      <c r="CM96" s="82" t="s">
        <v>73</v>
      </c>
    </row>
    <row r="97" spans="1:91" s="7" customFormat="1" ht="24.75" customHeight="1">
      <c r="A97" s="73" t="s">
        <v>77</v>
      </c>
      <c r="B97" s="74"/>
      <c r="C97" s="75"/>
      <c r="D97" s="186" t="s">
        <v>86</v>
      </c>
      <c r="E97" s="186"/>
      <c r="F97" s="186"/>
      <c r="G97" s="186"/>
      <c r="H97" s="186"/>
      <c r="I97" s="76"/>
      <c r="J97" s="186" t="s">
        <v>87</v>
      </c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65">
        <f>'SO 02 - Preosev a skladov...'!J30</f>
        <v>0</v>
      </c>
      <c r="AH97" s="166"/>
      <c r="AI97" s="166"/>
      <c r="AJ97" s="166"/>
      <c r="AK97" s="166"/>
      <c r="AL97" s="166"/>
      <c r="AM97" s="166"/>
      <c r="AN97" s="165">
        <f t="shared" si="0"/>
        <v>0</v>
      </c>
      <c r="AO97" s="166"/>
      <c r="AP97" s="166"/>
      <c r="AQ97" s="77" t="s">
        <v>80</v>
      </c>
      <c r="AR97" s="74"/>
      <c r="AS97" s="78">
        <v>0</v>
      </c>
      <c r="AT97" s="79">
        <f t="shared" si="1"/>
        <v>0</v>
      </c>
      <c r="AU97" s="80">
        <f>'SO 02 - Preosev a skladov...'!P126</f>
        <v>1725.5890992800003</v>
      </c>
      <c r="AV97" s="79">
        <f>'SO 02 - Preosev a skladov...'!J33</f>
        <v>0</v>
      </c>
      <c r="AW97" s="79">
        <f>'SO 02 - Preosev a skladov...'!J34</f>
        <v>0</v>
      </c>
      <c r="AX97" s="79">
        <f>'SO 02 - Preosev a skladov...'!J35</f>
        <v>0</v>
      </c>
      <c r="AY97" s="79">
        <f>'SO 02 - Preosev a skladov...'!J36</f>
        <v>0</v>
      </c>
      <c r="AZ97" s="79">
        <f>'SO 02 - Preosev a skladov...'!F33</f>
        <v>0</v>
      </c>
      <c r="BA97" s="79">
        <f>'SO 02 - Preosev a skladov...'!F34</f>
        <v>0</v>
      </c>
      <c r="BB97" s="79">
        <f>'SO 02 - Preosev a skladov...'!F35</f>
        <v>0</v>
      </c>
      <c r="BC97" s="79">
        <f>'SO 02 - Preosev a skladov...'!F36</f>
        <v>0</v>
      </c>
      <c r="BD97" s="81">
        <f>'SO 02 - Preosev a skladov...'!F37</f>
        <v>0</v>
      </c>
      <c r="BT97" s="82" t="s">
        <v>81</v>
      </c>
      <c r="BV97" s="82" t="s">
        <v>75</v>
      </c>
      <c r="BW97" s="82" t="s">
        <v>88</v>
      </c>
      <c r="BX97" s="82" t="s">
        <v>4</v>
      </c>
      <c r="CL97" s="82" t="s">
        <v>1</v>
      </c>
      <c r="CM97" s="82" t="s">
        <v>73</v>
      </c>
    </row>
    <row r="98" spans="1:91" s="7" customFormat="1" ht="16.5" customHeight="1">
      <c r="A98" s="73" t="s">
        <v>77</v>
      </c>
      <c r="B98" s="74"/>
      <c r="C98" s="75"/>
      <c r="D98" s="186" t="s">
        <v>89</v>
      </c>
      <c r="E98" s="186"/>
      <c r="F98" s="186"/>
      <c r="G98" s="186"/>
      <c r="H98" s="186"/>
      <c r="I98" s="76"/>
      <c r="J98" s="186" t="s">
        <v>90</v>
      </c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65">
        <f>'SO 03 - Skládky odpadu, v...'!J30</f>
        <v>0</v>
      </c>
      <c r="AH98" s="166"/>
      <c r="AI98" s="166"/>
      <c r="AJ98" s="166"/>
      <c r="AK98" s="166"/>
      <c r="AL98" s="166"/>
      <c r="AM98" s="166"/>
      <c r="AN98" s="165">
        <f t="shared" si="0"/>
        <v>0</v>
      </c>
      <c r="AO98" s="166"/>
      <c r="AP98" s="166"/>
      <c r="AQ98" s="77" t="s">
        <v>80</v>
      </c>
      <c r="AR98" s="74"/>
      <c r="AS98" s="78">
        <v>0</v>
      </c>
      <c r="AT98" s="79">
        <f t="shared" si="1"/>
        <v>0</v>
      </c>
      <c r="AU98" s="80">
        <f>'SO 03 - Skládky odpadu, v...'!P124</f>
        <v>525.59698301999993</v>
      </c>
      <c r="AV98" s="79">
        <f>'SO 03 - Skládky odpadu, v...'!J33</f>
        <v>0</v>
      </c>
      <c r="AW98" s="79">
        <f>'SO 03 - Skládky odpadu, v...'!J34</f>
        <v>0</v>
      </c>
      <c r="AX98" s="79">
        <f>'SO 03 - Skládky odpadu, v...'!J35</f>
        <v>0</v>
      </c>
      <c r="AY98" s="79">
        <f>'SO 03 - Skládky odpadu, v...'!J36</f>
        <v>0</v>
      </c>
      <c r="AZ98" s="79">
        <f>'SO 03 - Skládky odpadu, v...'!F33</f>
        <v>0</v>
      </c>
      <c r="BA98" s="79">
        <f>'SO 03 - Skládky odpadu, v...'!F34</f>
        <v>0</v>
      </c>
      <c r="BB98" s="79">
        <f>'SO 03 - Skládky odpadu, v...'!F35</f>
        <v>0</v>
      </c>
      <c r="BC98" s="79">
        <f>'SO 03 - Skládky odpadu, v...'!F36</f>
        <v>0</v>
      </c>
      <c r="BD98" s="81">
        <f>'SO 03 - Skládky odpadu, v...'!F37</f>
        <v>0</v>
      </c>
      <c r="BT98" s="82" t="s">
        <v>81</v>
      </c>
      <c r="BV98" s="82" t="s">
        <v>75</v>
      </c>
      <c r="BW98" s="82" t="s">
        <v>91</v>
      </c>
      <c r="BX98" s="82" t="s">
        <v>4</v>
      </c>
      <c r="CL98" s="82" t="s">
        <v>1</v>
      </c>
      <c r="CM98" s="82" t="s">
        <v>73</v>
      </c>
    </row>
    <row r="99" spans="1:91" s="7" customFormat="1" ht="16.5" customHeight="1">
      <c r="A99" s="73" t="s">
        <v>77</v>
      </c>
      <c r="B99" s="74"/>
      <c r="C99" s="75"/>
      <c r="D99" s="186" t="s">
        <v>92</v>
      </c>
      <c r="E99" s="186"/>
      <c r="F99" s="186"/>
      <c r="G99" s="186"/>
      <c r="H99" s="186"/>
      <c r="I99" s="76"/>
      <c r="J99" s="186" t="s">
        <v>93</v>
      </c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65">
        <f>'SO 04 - Zberná nádrž'!J30</f>
        <v>0</v>
      </c>
      <c r="AH99" s="166"/>
      <c r="AI99" s="166"/>
      <c r="AJ99" s="166"/>
      <c r="AK99" s="166"/>
      <c r="AL99" s="166"/>
      <c r="AM99" s="166"/>
      <c r="AN99" s="165">
        <f t="shared" si="0"/>
        <v>0</v>
      </c>
      <c r="AO99" s="166"/>
      <c r="AP99" s="166"/>
      <c r="AQ99" s="77" t="s">
        <v>80</v>
      </c>
      <c r="AR99" s="74"/>
      <c r="AS99" s="78">
        <v>0</v>
      </c>
      <c r="AT99" s="79">
        <f t="shared" si="1"/>
        <v>0</v>
      </c>
      <c r="AU99" s="80">
        <f>'SO 04 - Zberná nádrž'!P121</f>
        <v>90.778943999999996</v>
      </c>
      <c r="AV99" s="79">
        <f>'SO 04 - Zberná nádrž'!J33</f>
        <v>0</v>
      </c>
      <c r="AW99" s="79">
        <f>'SO 04 - Zberná nádrž'!J34</f>
        <v>0</v>
      </c>
      <c r="AX99" s="79">
        <f>'SO 04 - Zberná nádrž'!J35</f>
        <v>0</v>
      </c>
      <c r="AY99" s="79">
        <f>'SO 04 - Zberná nádrž'!J36</f>
        <v>0</v>
      </c>
      <c r="AZ99" s="79">
        <f>'SO 04 - Zberná nádrž'!F33</f>
        <v>0</v>
      </c>
      <c r="BA99" s="79">
        <f>'SO 04 - Zberná nádrž'!F34</f>
        <v>0</v>
      </c>
      <c r="BB99" s="79">
        <f>'SO 04 - Zberná nádrž'!F35</f>
        <v>0</v>
      </c>
      <c r="BC99" s="79">
        <f>'SO 04 - Zberná nádrž'!F36</f>
        <v>0</v>
      </c>
      <c r="BD99" s="81">
        <f>'SO 04 - Zberná nádrž'!F37</f>
        <v>0</v>
      </c>
      <c r="BT99" s="82" t="s">
        <v>81</v>
      </c>
      <c r="BV99" s="82" t="s">
        <v>75</v>
      </c>
      <c r="BW99" s="82" t="s">
        <v>94</v>
      </c>
      <c r="BX99" s="82" t="s">
        <v>4</v>
      </c>
      <c r="CL99" s="82" t="s">
        <v>1</v>
      </c>
      <c r="CM99" s="82" t="s">
        <v>73</v>
      </c>
    </row>
    <row r="100" spans="1:91" s="7" customFormat="1" ht="16.5" customHeight="1">
      <c r="A100" s="73" t="s">
        <v>77</v>
      </c>
      <c r="B100" s="74"/>
      <c r="C100" s="75"/>
      <c r="D100" s="186" t="s">
        <v>95</v>
      </c>
      <c r="E100" s="186"/>
      <c r="F100" s="186"/>
      <c r="G100" s="186"/>
      <c r="H100" s="186"/>
      <c r="I100" s="76"/>
      <c r="J100" s="186" t="s">
        <v>96</v>
      </c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65">
        <f>'SO 05 - Manipulačné ploch...'!J30</f>
        <v>0</v>
      </c>
      <c r="AH100" s="166"/>
      <c r="AI100" s="166"/>
      <c r="AJ100" s="166"/>
      <c r="AK100" s="166"/>
      <c r="AL100" s="166"/>
      <c r="AM100" s="166"/>
      <c r="AN100" s="165">
        <f t="shared" si="0"/>
        <v>0</v>
      </c>
      <c r="AO100" s="166"/>
      <c r="AP100" s="166"/>
      <c r="AQ100" s="77" t="s">
        <v>80</v>
      </c>
      <c r="AR100" s="74"/>
      <c r="AS100" s="78">
        <v>0</v>
      </c>
      <c r="AT100" s="79">
        <f t="shared" si="1"/>
        <v>0</v>
      </c>
      <c r="AU100" s="80">
        <f>'SO 05 - Manipulačné ploch...'!P122</f>
        <v>1119.6030364400001</v>
      </c>
      <c r="AV100" s="79">
        <f>'SO 05 - Manipulačné ploch...'!J33</f>
        <v>0</v>
      </c>
      <c r="AW100" s="79">
        <f>'SO 05 - Manipulačné ploch...'!J34</f>
        <v>0</v>
      </c>
      <c r="AX100" s="79">
        <f>'SO 05 - Manipulačné ploch...'!J35</f>
        <v>0</v>
      </c>
      <c r="AY100" s="79">
        <f>'SO 05 - Manipulačné ploch...'!J36</f>
        <v>0</v>
      </c>
      <c r="AZ100" s="79">
        <f>'SO 05 - Manipulačné ploch...'!F33</f>
        <v>0</v>
      </c>
      <c r="BA100" s="79">
        <f>'SO 05 - Manipulačné ploch...'!F34</f>
        <v>0</v>
      </c>
      <c r="BB100" s="79">
        <f>'SO 05 - Manipulačné ploch...'!F35</f>
        <v>0</v>
      </c>
      <c r="BC100" s="79">
        <f>'SO 05 - Manipulačné ploch...'!F36</f>
        <v>0</v>
      </c>
      <c r="BD100" s="81">
        <f>'SO 05 - Manipulačné ploch...'!F37</f>
        <v>0</v>
      </c>
      <c r="BT100" s="82" t="s">
        <v>81</v>
      </c>
      <c r="BV100" s="82" t="s">
        <v>75</v>
      </c>
      <c r="BW100" s="82" t="s">
        <v>97</v>
      </c>
      <c r="BX100" s="82" t="s">
        <v>4</v>
      </c>
      <c r="CL100" s="82" t="s">
        <v>1</v>
      </c>
      <c r="CM100" s="82" t="s">
        <v>73</v>
      </c>
    </row>
    <row r="101" spans="1:91" s="7" customFormat="1" ht="16.5" customHeight="1">
      <c r="A101" s="73" t="s">
        <v>77</v>
      </c>
      <c r="B101" s="74"/>
      <c r="C101" s="75"/>
      <c r="D101" s="186" t="s">
        <v>98</v>
      </c>
      <c r="E101" s="186"/>
      <c r="F101" s="186"/>
      <c r="G101" s="186"/>
      <c r="H101" s="186"/>
      <c r="I101" s="76"/>
      <c r="J101" s="186" t="s">
        <v>99</v>
      </c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65">
        <f>'SO 06 - Oplotenie kompost...'!J30</f>
        <v>0</v>
      </c>
      <c r="AH101" s="166"/>
      <c r="AI101" s="166"/>
      <c r="AJ101" s="166"/>
      <c r="AK101" s="166"/>
      <c r="AL101" s="166"/>
      <c r="AM101" s="166"/>
      <c r="AN101" s="165">
        <f t="shared" si="0"/>
        <v>0</v>
      </c>
      <c r="AO101" s="166"/>
      <c r="AP101" s="166"/>
      <c r="AQ101" s="77" t="s">
        <v>80</v>
      </c>
      <c r="AR101" s="74"/>
      <c r="AS101" s="78">
        <v>0</v>
      </c>
      <c r="AT101" s="79">
        <f t="shared" si="1"/>
        <v>0</v>
      </c>
      <c r="AU101" s="80">
        <f>'SO 06 - Oplotenie kompost...'!P120</f>
        <v>256.25001600000002</v>
      </c>
      <c r="AV101" s="79">
        <f>'SO 06 - Oplotenie kompost...'!J33</f>
        <v>0</v>
      </c>
      <c r="AW101" s="79">
        <f>'SO 06 - Oplotenie kompost...'!J34</f>
        <v>0</v>
      </c>
      <c r="AX101" s="79">
        <f>'SO 06 - Oplotenie kompost...'!J35</f>
        <v>0</v>
      </c>
      <c r="AY101" s="79">
        <f>'SO 06 - Oplotenie kompost...'!J36</f>
        <v>0</v>
      </c>
      <c r="AZ101" s="79">
        <f>'SO 06 - Oplotenie kompost...'!F33</f>
        <v>0</v>
      </c>
      <c r="BA101" s="79">
        <f>'SO 06 - Oplotenie kompost...'!F34</f>
        <v>0</v>
      </c>
      <c r="BB101" s="79">
        <f>'SO 06 - Oplotenie kompost...'!F35</f>
        <v>0</v>
      </c>
      <c r="BC101" s="79">
        <f>'SO 06 - Oplotenie kompost...'!F36</f>
        <v>0</v>
      </c>
      <c r="BD101" s="81">
        <f>'SO 06 - Oplotenie kompost...'!F37</f>
        <v>0</v>
      </c>
      <c r="BT101" s="82" t="s">
        <v>81</v>
      </c>
      <c r="BV101" s="82" t="s">
        <v>75</v>
      </c>
      <c r="BW101" s="82" t="s">
        <v>100</v>
      </c>
      <c r="BX101" s="82" t="s">
        <v>4</v>
      </c>
      <c r="CL101" s="82" t="s">
        <v>1</v>
      </c>
      <c r="CM101" s="82" t="s">
        <v>73</v>
      </c>
    </row>
    <row r="102" spans="1:91" s="7" customFormat="1" ht="16.5" customHeight="1">
      <c r="A102" s="73" t="s">
        <v>77</v>
      </c>
      <c r="B102" s="74"/>
      <c r="C102" s="75"/>
      <c r="D102" s="186" t="s">
        <v>101</v>
      </c>
      <c r="E102" s="186"/>
      <c r="F102" s="186"/>
      <c r="G102" s="186"/>
      <c r="H102" s="186"/>
      <c r="I102" s="76"/>
      <c r="J102" s="186" t="s">
        <v>102</v>
      </c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165">
        <f>'SO 07 - Oporné múry'!J30</f>
        <v>0</v>
      </c>
      <c r="AH102" s="166"/>
      <c r="AI102" s="166"/>
      <c r="AJ102" s="166"/>
      <c r="AK102" s="166"/>
      <c r="AL102" s="166"/>
      <c r="AM102" s="166"/>
      <c r="AN102" s="165">
        <f t="shared" si="0"/>
        <v>0</v>
      </c>
      <c r="AO102" s="166"/>
      <c r="AP102" s="166"/>
      <c r="AQ102" s="77" t="s">
        <v>80</v>
      </c>
      <c r="AR102" s="74"/>
      <c r="AS102" s="78">
        <v>0</v>
      </c>
      <c r="AT102" s="79">
        <f t="shared" si="1"/>
        <v>0</v>
      </c>
      <c r="AU102" s="80">
        <f>'SO 07 - Oporné múry'!P120</f>
        <v>2249.4124924299999</v>
      </c>
      <c r="AV102" s="79">
        <f>'SO 07 - Oporné múry'!J33</f>
        <v>0</v>
      </c>
      <c r="AW102" s="79">
        <f>'SO 07 - Oporné múry'!J34</f>
        <v>0</v>
      </c>
      <c r="AX102" s="79">
        <f>'SO 07 - Oporné múry'!J35</f>
        <v>0</v>
      </c>
      <c r="AY102" s="79">
        <f>'SO 07 - Oporné múry'!J36</f>
        <v>0</v>
      </c>
      <c r="AZ102" s="79">
        <f>'SO 07 - Oporné múry'!F33</f>
        <v>0</v>
      </c>
      <c r="BA102" s="79">
        <f>'SO 07 - Oporné múry'!F34</f>
        <v>0</v>
      </c>
      <c r="BB102" s="79">
        <f>'SO 07 - Oporné múry'!F35</f>
        <v>0</v>
      </c>
      <c r="BC102" s="79">
        <f>'SO 07 - Oporné múry'!F36</f>
        <v>0</v>
      </c>
      <c r="BD102" s="81">
        <f>'SO 07 - Oporné múry'!F37</f>
        <v>0</v>
      </c>
      <c r="BT102" s="82" t="s">
        <v>81</v>
      </c>
      <c r="BV102" s="82" t="s">
        <v>75</v>
      </c>
      <c r="BW102" s="82" t="s">
        <v>103</v>
      </c>
      <c r="BX102" s="82" t="s">
        <v>4</v>
      </c>
      <c r="CL102" s="82" t="s">
        <v>1</v>
      </c>
      <c r="CM102" s="82" t="s">
        <v>73</v>
      </c>
    </row>
    <row r="103" spans="1:91" s="7" customFormat="1" ht="16.5" customHeight="1">
      <c r="A103" s="73" t="s">
        <v>77</v>
      </c>
      <c r="B103" s="74"/>
      <c r="C103" s="75"/>
      <c r="D103" s="186" t="s">
        <v>104</v>
      </c>
      <c r="E103" s="186"/>
      <c r="F103" s="186"/>
      <c r="G103" s="186"/>
      <c r="H103" s="186"/>
      <c r="I103" s="76"/>
      <c r="J103" s="186" t="s">
        <v>105</v>
      </c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  <c r="Z103" s="186"/>
      <c r="AA103" s="186"/>
      <c r="AB103" s="186"/>
      <c r="AC103" s="186"/>
      <c r="AD103" s="186"/>
      <c r="AE103" s="186"/>
      <c r="AF103" s="186"/>
      <c r="AG103" s="165">
        <f>'SO 08 - Osvetlenie'!J30</f>
        <v>0</v>
      </c>
      <c r="AH103" s="166"/>
      <c r="AI103" s="166"/>
      <c r="AJ103" s="166"/>
      <c r="AK103" s="166"/>
      <c r="AL103" s="166"/>
      <c r="AM103" s="166"/>
      <c r="AN103" s="165">
        <f t="shared" si="0"/>
        <v>0</v>
      </c>
      <c r="AO103" s="166"/>
      <c r="AP103" s="166"/>
      <c r="AQ103" s="77" t="s">
        <v>80</v>
      </c>
      <c r="AR103" s="74"/>
      <c r="AS103" s="78">
        <v>0</v>
      </c>
      <c r="AT103" s="79">
        <f t="shared" si="1"/>
        <v>0</v>
      </c>
      <c r="AU103" s="80">
        <f>'SO 08 - Osvetlenie'!P122</f>
        <v>0</v>
      </c>
      <c r="AV103" s="79">
        <f>'SO 08 - Osvetlenie'!J33</f>
        <v>0</v>
      </c>
      <c r="AW103" s="79">
        <f>'SO 08 - Osvetlenie'!J34</f>
        <v>0</v>
      </c>
      <c r="AX103" s="79">
        <f>'SO 08 - Osvetlenie'!J35</f>
        <v>0</v>
      </c>
      <c r="AY103" s="79">
        <f>'SO 08 - Osvetlenie'!J36</f>
        <v>0</v>
      </c>
      <c r="AZ103" s="79">
        <f>'SO 08 - Osvetlenie'!F33</f>
        <v>0</v>
      </c>
      <c r="BA103" s="79">
        <f>'SO 08 - Osvetlenie'!F34</f>
        <v>0</v>
      </c>
      <c r="BB103" s="79">
        <f>'SO 08 - Osvetlenie'!F35</f>
        <v>0</v>
      </c>
      <c r="BC103" s="79">
        <f>'SO 08 - Osvetlenie'!F36</f>
        <v>0</v>
      </c>
      <c r="BD103" s="81">
        <f>'SO 08 - Osvetlenie'!F37</f>
        <v>0</v>
      </c>
      <c r="BT103" s="82" t="s">
        <v>81</v>
      </c>
      <c r="BV103" s="82" t="s">
        <v>75</v>
      </c>
      <c r="BW103" s="82" t="s">
        <v>106</v>
      </c>
      <c r="BX103" s="82" t="s">
        <v>4</v>
      </c>
      <c r="CL103" s="82" t="s">
        <v>1</v>
      </c>
      <c r="CM103" s="82" t="s">
        <v>73</v>
      </c>
    </row>
    <row r="104" spans="1:91" s="7" customFormat="1" ht="16.5" customHeight="1">
      <c r="A104" s="73" t="s">
        <v>77</v>
      </c>
      <c r="B104" s="74"/>
      <c r="C104" s="75"/>
      <c r="D104" s="186" t="s">
        <v>107</v>
      </c>
      <c r="E104" s="186"/>
      <c r="F104" s="186"/>
      <c r="G104" s="186"/>
      <c r="H104" s="186"/>
      <c r="I104" s="76"/>
      <c r="J104" s="186" t="s">
        <v>108</v>
      </c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  <c r="AF104" s="186"/>
      <c r="AG104" s="165">
        <f>'SO 10 - Zásobník vody + r...'!J30</f>
        <v>0</v>
      </c>
      <c r="AH104" s="166"/>
      <c r="AI104" s="166"/>
      <c r="AJ104" s="166"/>
      <c r="AK104" s="166"/>
      <c r="AL104" s="166"/>
      <c r="AM104" s="166"/>
      <c r="AN104" s="165">
        <f t="shared" si="0"/>
        <v>0</v>
      </c>
      <c r="AO104" s="166"/>
      <c r="AP104" s="166"/>
      <c r="AQ104" s="77" t="s">
        <v>80</v>
      </c>
      <c r="AR104" s="74"/>
      <c r="AS104" s="78">
        <v>0</v>
      </c>
      <c r="AT104" s="79">
        <f t="shared" si="1"/>
        <v>0</v>
      </c>
      <c r="AU104" s="80">
        <f>'SO 10 - Zásobník vody + r...'!P124</f>
        <v>17.559939</v>
      </c>
      <c r="AV104" s="79">
        <f>'SO 10 - Zásobník vody + r...'!J33</f>
        <v>0</v>
      </c>
      <c r="AW104" s="79">
        <f>'SO 10 - Zásobník vody + r...'!J34</f>
        <v>0</v>
      </c>
      <c r="AX104" s="79">
        <f>'SO 10 - Zásobník vody + r...'!J35</f>
        <v>0</v>
      </c>
      <c r="AY104" s="79">
        <f>'SO 10 - Zásobník vody + r...'!J36</f>
        <v>0</v>
      </c>
      <c r="AZ104" s="79">
        <f>'SO 10 - Zásobník vody + r...'!F33</f>
        <v>0</v>
      </c>
      <c r="BA104" s="79">
        <f>'SO 10 - Zásobník vody + r...'!F34</f>
        <v>0</v>
      </c>
      <c r="BB104" s="79">
        <f>'SO 10 - Zásobník vody + r...'!F35</f>
        <v>0</v>
      </c>
      <c r="BC104" s="79">
        <f>'SO 10 - Zásobník vody + r...'!F36</f>
        <v>0</v>
      </c>
      <c r="BD104" s="81">
        <f>'SO 10 - Zásobník vody + r...'!F37</f>
        <v>0</v>
      </c>
      <c r="BT104" s="82" t="s">
        <v>81</v>
      </c>
      <c r="BV104" s="82" t="s">
        <v>75</v>
      </c>
      <c r="BW104" s="82" t="s">
        <v>109</v>
      </c>
      <c r="BX104" s="82" t="s">
        <v>4</v>
      </c>
      <c r="CL104" s="82" t="s">
        <v>1</v>
      </c>
      <c r="CM104" s="82" t="s">
        <v>73</v>
      </c>
    </row>
    <row r="105" spans="1:91" s="7" customFormat="1" ht="16.5" customHeight="1">
      <c r="A105" s="73" t="s">
        <v>77</v>
      </c>
      <c r="B105" s="74"/>
      <c r="C105" s="75"/>
      <c r="D105" s="186" t="s">
        <v>110</v>
      </c>
      <c r="E105" s="186"/>
      <c r="F105" s="186"/>
      <c r="G105" s="186"/>
      <c r="H105" s="186"/>
      <c r="I105" s="76"/>
      <c r="J105" s="186" t="s">
        <v>111</v>
      </c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65">
        <f>'SO 09 - Prípojka elektriny'!J30</f>
        <v>0</v>
      </c>
      <c r="AH105" s="166"/>
      <c r="AI105" s="166"/>
      <c r="AJ105" s="166"/>
      <c r="AK105" s="166"/>
      <c r="AL105" s="166"/>
      <c r="AM105" s="166"/>
      <c r="AN105" s="165">
        <f t="shared" si="0"/>
        <v>0</v>
      </c>
      <c r="AO105" s="166"/>
      <c r="AP105" s="166"/>
      <c r="AQ105" s="77" t="s">
        <v>80</v>
      </c>
      <c r="AR105" s="74"/>
      <c r="AS105" s="78">
        <v>0</v>
      </c>
      <c r="AT105" s="79">
        <f t="shared" si="1"/>
        <v>0</v>
      </c>
      <c r="AU105" s="80">
        <f>'SO 09 - Prípojka elektriny'!P124</f>
        <v>4.2462</v>
      </c>
      <c r="AV105" s="79">
        <f>'SO 09 - Prípojka elektriny'!J33</f>
        <v>0</v>
      </c>
      <c r="AW105" s="79">
        <f>'SO 09 - Prípojka elektriny'!J34</f>
        <v>0</v>
      </c>
      <c r="AX105" s="79">
        <f>'SO 09 - Prípojka elektriny'!J35</f>
        <v>0</v>
      </c>
      <c r="AY105" s="79">
        <f>'SO 09 - Prípojka elektriny'!J36</f>
        <v>0</v>
      </c>
      <c r="AZ105" s="79">
        <f>'SO 09 - Prípojka elektriny'!F33</f>
        <v>0</v>
      </c>
      <c r="BA105" s="79">
        <f>'SO 09 - Prípojka elektriny'!F34</f>
        <v>0</v>
      </c>
      <c r="BB105" s="79">
        <f>'SO 09 - Prípojka elektriny'!F35</f>
        <v>0</v>
      </c>
      <c r="BC105" s="79">
        <f>'SO 09 - Prípojka elektriny'!F36</f>
        <v>0</v>
      </c>
      <c r="BD105" s="81">
        <f>'SO 09 - Prípojka elektriny'!F37</f>
        <v>0</v>
      </c>
      <c r="BT105" s="82" t="s">
        <v>81</v>
      </c>
      <c r="BV105" s="82" t="s">
        <v>75</v>
      </c>
      <c r="BW105" s="82" t="s">
        <v>112</v>
      </c>
      <c r="BX105" s="82" t="s">
        <v>4</v>
      </c>
      <c r="CL105" s="82" t="s">
        <v>1</v>
      </c>
      <c r="CM105" s="82" t="s">
        <v>73</v>
      </c>
    </row>
    <row r="106" spans="1:91" s="7" customFormat="1" ht="16.5" customHeight="1">
      <c r="A106" s="73" t="s">
        <v>77</v>
      </c>
      <c r="B106" s="74"/>
      <c r="C106" s="75"/>
      <c r="D106" s="186" t="s">
        <v>113</v>
      </c>
      <c r="E106" s="186"/>
      <c r="F106" s="186"/>
      <c r="G106" s="186"/>
      <c r="H106" s="186"/>
      <c r="I106" s="76"/>
      <c r="J106" s="186" t="s">
        <v>114</v>
      </c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65">
        <f>'SO 11 - Dažďová kanalizácia'!J30</f>
        <v>0</v>
      </c>
      <c r="AH106" s="166"/>
      <c r="AI106" s="166"/>
      <c r="AJ106" s="166"/>
      <c r="AK106" s="166"/>
      <c r="AL106" s="166"/>
      <c r="AM106" s="166"/>
      <c r="AN106" s="165">
        <f t="shared" si="0"/>
        <v>0</v>
      </c>
      <c r="AO106" s="166"/>
      <c r="AP106" s="166"/>
      <c r="AQ106" s="77" t="s">
        <v>80</v>
      </c>
      <c r="AR106" s="74"/>
      <c r="AS106" s="78">
        <v>0</v>
      </c>
      <c r="AT106" s="79">
        <f t="shared" si="1"/>
        <v>0</v>
      </c>
      <c r="AU106" s="80">
        <f>'SO 11 - Dažďová kanalizácia'!P123</f>
        <v>38.534140000000001</v>
      </c>
      <c r="AV106" s="79">
        <f>'SO 11 - Dažďová kanalizácia'!J33</f>
        <v>0</v>
      </c>
      <c r="AW106" s="79">
        <f>'SO 11 - Dažďová kanalizácia'!J34</f>
        <v>0</v>
      </c>
      <c r="AX106" s="79">
        <f>'SO 11 - Dažďová kanalizácia'!J35</f>
        <v>0</v>
      </c>
      <c r="AY106" s="79">
        <f>'SO 11 - Dažďová kanalizácia'!J36</f>
        <v>0</v>
      </c>
      <c r="AZ106" s="79">
        <f>'SO 11 - Dažďová kanalizácia'!F33</f>
        <v>0</v>
      </c>
      <c r="BA106" s="79">
        <f>'SO 11 - Dažďová kanalizácia'!F34</f>
        <v>0</v>
      </c>
      <c r="BB106" s="79">
        <f>'SO 11 - Dažďová kanalizácia'!F35</f>
        <v>0</v>
      </c>
      <c r="BC106" s="79">
        <f>'SO 11 - Dažďová kanalizácia'!F36</f>
        <v>0</v>
      </c>
      <c r="BD106" s="81">
        <f>'SO 11 - Dažďová kanalizácia'!F37</f>
        <v>0</v>
      </c>
      <c r="BT106" s="82" t="s">
        <v>81</v>
      </c>
      <c r="BV106" s="82" t="s">
        <v>75</v>
      </c>
      <c r="BW106" s="82" t="s">
        <v>115</v>
      </c>
      <c r="BX106" s="82" t="s">
        <v>4</v>
      </c>
      <c r="CL106" s="82" t="s">
        <v>1</v>
      </c>
      <c r="CM106" s="82" t="s">
        <v>73</v>
      </c>
    </row>
    <row r="107" spans="1:91" s="7" customFormat="1" ht="16.5" customHeight="1">
      <c r="A107" s="73" t="s">
        <v>77</v>
      </c>
      <c r="B107" s="74"/>
      <c r="C107" s="75"/>
      <c r="D107" s="186" t="s">
        <v>116</v>
      </c>
      <c r="E107" s="186"/>
      <c r="F107" s="186"/>
      <c r="G107" s="186"/>
      <c r="H107" s="186"/>
      <c r="I107" s="76"/>
      <c r="J107" s="186" t="s">
        <v>117</v>
      </c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  <c r="AB107" s="186"/>
      <c r="AC107" s="186"/>
      <c r="AD107" s="186"/>
      <c r="AE107" s="186"/>
      <c r="AF107" s="186"/>
      <c r="AG107" s="165">
        <f>'tech - Technológia kompos...'!J30</f>
        <v>0</v>
      </c>
      <c r="AH107" s="166"/>
      <c r="AI107" s="166"/>
      <c r="AJ107" s="166"/>
      <c r="AK107" s="166"/>
      <c r="AL107" s="166"/>
      <c r="AM107" s="166"/>
      <c r="AN107" s="165">
        <f t="shared" si="0"/>
        <v>0</v>
      </c>
      <c r="AO107" s="166"/>
      <c r="AP107" s="166"/>
      <c r="AQ107" s="77" t="s">
        <v>80</v>
      </c>
      <c r="AR107" s="74"/>
      <c r="AS107" s="83">
        <v>0</v>
      </c>
      <c r="AT107" s="84">
        <f t="shared" si="1"/>
        <v>0</v>
      </c>
      <c r="AU107" s="85">
        <f>'tech - Technológia kompos...'!P117</f>
        <v>0</v>
      </c>
      <c r="AV107" s="84">
        <f>'tech - Technológia kompos...'!J33</f>
        <v>0</v>
      </c>
      <c r="AW107" s="84">
        <f>'tech - Technológia kompos...'!J34</f>
        <v>0</v>
      </c>
      <c r="AX107" s="84">
        <f>'tech - Technológia kompos...'!J35</f>
        <v>0</v>
      </c>
      <c r="AY107" s="84">
        <f>'tech - Technológia kompos...'!J36</f>
        <v>0</v>
      </c>
      <c r="AZ107" s="84">
        <f>'tech - Technológia kompos...'!F33</f>
        <v>0</v>
      </c>
      <c r="BA107" s="84">
        <f>'tech - Technológia kompos...'!F34</f>
        <v>0</v>
      </c>
      <c r="BB107" s="84">
        <f>'tech - Technológia kompos...'!F35</f>
        <v>0</v>
      </c>
      <c r="BC107" s="84">
        <f>'tech - Technológia kompos...'!F36</f>
        <v>0</v>
      </c>
      <c r="BD107" s="86">
        <f>'tech - Technológia kompos...'!F37</f>
        <v>0</v>
      </c>
      <c r="BT107" s="82" t="s">
        <v>81</v>
      </c>
      <c r="BV107" s="82" t="s">
        <v>75</v>
      </c>
      <c r="BW107" s="82" t="s">
        <v>118</v>
      </c>
      <c r="BX107" s="82" t="s">
        <v>4</v>
      </c>
      <c r="CL107" s="82" t="s">
        <v>1</v>
      </c>
      <c r="CM107" s="82" t="s">
        <v>73</v>
      </c>
    </row>
    <row r="108" spans="1:91" s="2" customFormat="1" ht="30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7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</row>
    <row r="109" spans="1:91" s="2" customFormat="1" ht="7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27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</row>
  </sheetData>
  <mergeCells count="88">
    <mergeCell ref="D99:H99"/>
    <mergeCell ref="D95:H95"/>
    <mergeCell ref="D100:H100"/>
    <mergeCell ref="D97:H97"/>
    <mergeCell ref="D96:H96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104:AF104"/>
    <mergeCell ref="J96:AF96"/>
    <mergeCell ref="J95:AF95"/>
    <mergeCell ref="C92:G92"/>
    <mergeCell ref="D98:H98"/>
    <mergeCell ref="L85:AO85"/>
    <mergeCell ref="D105:H105"/>
    <mergeCell ref="J105:AF105"/>
    <mergeCell ref="D106:H106"/>
    <mergeCell ref="J106:AF106"/>
    <mergeCell ref="AG104:AM104"/>
    <mergeCell ref="AN104:AP104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D102:H102"/>
    <mergeCell ref="D107:H107"/>
    <mergeCell ref="J107:AF107"/>
    <mergeCell ref="AG94:AM94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G98:AM98"/>
    <mergeCell ref="AM87:AN87"/>
    <mergeCell ref="AM89:AP89"/>
    <mergeCell ref="AM90:AP90"/>
    <mergeCell ref="AN103:AP103"/>
    <mergeCell ref="AN96:AP96"/>
    <mergeCell ref="AN107:AP107"/>
    <mergeCell ref="AG107:AM107"/>
    <mergeCell ref="AN94:AP94"/>
    <mergeCell ref="AS89:AT91"/>
    <mergeCell ref="AN105:AP105"/>
    <mergeCell ref="AG105:AM105"/>
    <mergeCell ref="AN106:AP106"/>
    <mergeCell ref="AG106:AM106"/>
  </mergeCells>
  <hyperlinks>
    <hyperlink ref="A95" location="'ost - Ostatné náklady'!C2" display="/" xr:uid="{00000000-0004-0000-0000-000000000000}"/>
    <hyperlink ref="A96" location="'SO 01 - Kompostovacia plocha'!C2" display="/" xr:uid="{00000000-0004-0000-0000-000001000000}"/>
    <hyperlink ref="A97" location="'SO 02 - Preosev a skladov...'!C2" display="/" xr:uid="{00000000-0004-0000-0000-000002000000}"/>
    <hyperlink ref="A98" location="'SO 03 - Skládky odpadu, v...'!C2" display="/" xr:uid="{00000000-0004-0000-0000-000003000000}"/>
    <hyperlink ref="A99" location="'SO 04 - Zberná nádrž'!C2" display="/" xr:uid="{00000000-0004-0000-0000-000004000000}"/>
    <hyperlink ref="A100" location="'SO 05 - Manipulačné ploch...'!C2" display="/" xr:uid="{00000000-0004-0000-0000-000005000000}"/>
    <hyperlink ref="A101" location="'SO 06 - Oplotenie kompost...'!C2" display="/" xr:uid="{00000000-0004-0000-0000-000006000000}"/>
    <hyperlink ref="A102" location="'SO 07 - Oporné múry'!C2" display="/" xr:uid="{00000000-0004-0000-0000-000007000000}"/>
    <hyperlink ref="A103" location="'SO 08 - Osvetlenie'!C2" display="/" xr:uid="{00000000-0004-0000-0000-000008000000}"/>
    <hyperlink ref="A104" location="'SO 10 - Zásobník vody + r...'!C2" display="/" xr:uid="{00000000-0004-0000-0000-000009000000}"/>
    <hyperlink ref="A105" location="'SO 09 - Prípojka elektriny'!C2" display="/" xr:uid="{00000000-0004-0000-0000-00000A000000}"/>
    <hyperlink ref="A106" location="'SO 11 - Dažďová kanalizácia'!C2" display="/" xr:uid="{00000000-0004-0000-0000-00000B000000}"/>
    <hyperlink ref="A107" location="'tech - Technológia kompos...'!C2" display="/" xr:uid="{00000000-0004-0000-0000-00000C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187"/>
  <sheetViews>
    <sheetView showGridLines="0" workbookViewId="0">
      <selection activeCell="I55" sqref="I55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106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533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ROUND(J122,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ROUND((SUM(BE122:BE186)),  2)</f>
        <v>0</v>
      </c>
      <c r="G33" s="26"/>
      <c r="H33" s="26"/>
      <c r="I33" s="95">
        <v>0.2</v>
      </c>
      <c r="J33" s="94">
        <f>ROUND(((SUM(BE122:BE186))*I33),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ROUND((SUM(BF122:BF186)),  2)</f>
        <v>0</v>
      </c>
      <c r="G34" s="26"/>
      <c r="H34" s="26"/>
      <c r="I34" s="95">
        <v>0.2</v>
      </c>
      <c r="J34" s="94">
        <f>ROUND(((SUM(BF122:BF186))*I34),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ROUND((SUM(BG122:BG186)),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ROUND((SUM(BH122:BH186)),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ROUND((SUM(BI122:BI186)),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08 - Osvetlenie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534</v>
      </c>
      <c r="E97" s="109"/>
      <c r="F97" s="109"/>
      <c r="G97" s="109"/>
      <c r="H97" s="109"/>
      <c r="I97" s="109"/>
      <c r="J97" s="110">
        <f>J123</f>
        <v>0</v>
      </c>
      <c r="L97" s="107"/>
    </row>
    <row r="98" spans="1:31" s="12" customFormat="1" ht="20" customHeight="1">
      <c r="B98" s="146"/>
      <c r="D98" s="147" t="s">
        <v>535</v>
      </c>
      <c r="E98" s="148"/>
      <c r="F98" s="148"/>
      <c r="G98" s="148"/>
      <c r="H98" s="148"/>
      <c r="I98" s="148"/>
      <c r="J98" s="149">
        <f>J124</f>
        <v>0</v>
      </c>
      <c r="L98" s="146"/>
    </row>
    <row r="99" spans="1:31" s="12" customFormat="1" ht="20" customHeight="1">
      <c r="B99" s="146"/>
      <c r="D99" s="147" t="s">
        <v>536</v>
      </c>
      <c r="E99" s="148"/>
      <c r="F99" s="148"/>
      <c r="G99" s="148"/>
      <c r="H99" s="148"/>
      <c r="I99" s="148"/>
      <c r="J99" s="149">
        <f>J169</f>
        <v>0</v>
      </c>
      <c r="L99" s="146"/>
    </row>
    <row r="100" spans="1:31" s="9" customFormat="1" ht="25" customHeight="1">
      <c r="B100" s="107"/>
      <c r="D100" s="108" t="s">
        <v>537</v>
      </c>
      <c r="E100" s="109"/>
      <c r="F100" s="109"/>
      <c r="G100" s="109"/>
      <c r="H100" s="109"/>
      <c r="I100" s="109"/>
      <c r="J100" s="110">
        <f>J180</f>
        <v>0</v>
      </c>
      <c r="L100" s="107"/>
    </row>
    <row r="101" spans="1:31" s="9" customFormat="1" ht="25" customHeight="1">
      <c r="B101" s="107"/>
      <c r="D101" s="108" t="s">
        <v>127</v>
      </c>
      <c r="E101" s="109"/>
      <c r="F101" s="109"/>
      <c r="G101" s="109"/>
      <c r="H101" s="109"/>
      <c r="I101" s="109"/>
      <c r="J101" s="110">
        <f>J184</f>
        <v>0</v>
      </c>
      <c r="L101" s="107"/>
    </row>
    <row r="102" spans="1:31" s="12" customFormat="1" ht="20" customHeight="1">
      <c r="B102" s="146"/>
      <c r="D102" s="147" t="s">
        <v>538</v>
      </c>
      <c r="E102" s="148"/>
      <c r="F102" s="148"/>
      <c r="G102" s="148"/>
      <c r="H102" s="148"/>
      <c r="I102" s="148"/>
      <c r="J102" s="149">
        <f>J185</f>
        <v>0</v>
      </c>
      <c r="L102" s="146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7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7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5" customHeight="1">
      <c r="A109" s="26"/>
      <c r="B109" s="27"/>
      <c r="C109" s="18" t="s">
        <v>128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7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200" t="str">
        <f>E7</f>
        <v>Kompostáreň Prameň</v>
      </c>
      <c r="F112" s="201"/>
      <c r="G112" s="201"/>
      <c r="H112" s="201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120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94" t="str">
        <f>E9</f>
        <v>SO 08 - Osvetlenie</v>
      </c>
      <c r="F114" s="199"/>
      <c r="G114" s="199"/>
      <c r="H114" s="199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7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>Kamenná Poruba</v>
      </c>
      <c r="G116" s="26"/>
      <c r="H116" s="26"/>
      <c r="I116" s="23" t="s">
        <v>18</v>
      </c>
      <c r="J116" s="49" t="str">
        <f>IF(J12="","",J12)</f>
        <v/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7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40" customHeight="1">
      <c r="A118" s="26"/>
      <c r="B118" s="27"/>
      <c r="C118" s="23" t="s">
        <v>20</v>
      </c>
      <c r="D118" s="26"/>
      <c r="E118" s="26"/>
      <c r="F118" s="21" t="str">
        <f>E15</f>
        <v xml:space="preserve">Prameň združenie </v>
      </c>
      <c r="G118" s="26"/>
      <c r="H118" s="26"/>
      <c r="I118" s="23" t="s">
        <v>26</v>
      </c>
      <c r="J118" s="24" t="str">
        <f>E21</f>
        <v>Ing. M. Pisár (stupeň PD pre stav.povolenie)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5" customHeight="1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30</v>
      </c>
      <c r="J119" s="24" t="str">
        <f>E24</f>
        <v>Ing. G. Gabčová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2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0" customFormat="1" ht="29.25" customHeight="1">
      <c r="A121" s="111"/>
      <c r="B121" s="112"/>
      <c r="C121" s="113" t="s">
        <v>129</v>
      </c>
      <c r="D121" s="114" t="s">
        <v>58</v>
      </c>
      <c r="E121" s="114" t="s">
        <v>54</v>
      </c>
      <c r="F121" s="114" t="s">
        <v>55</v>
      </c>
      <c r="G121" s="114" t="s">
        <v>130</v>
      </c>
      <c r="H121" s="114" t="s">
        <v>131</v>
      </c>
      <c r="I121" s="114" t="s">
        <v>132</v>
      </c>
      <c r="J121" s="115" t="s">
        <v>124</v>
      </c>
      <c r="K121" s="116" t="s">
        <v>133</v>
      </c>
      <c r="L121" s="117"/>
      <c r="M121" s="56" t="s">
        <v>1</v>
      </c>
      <c r="N121" s="57" t="s">
        <v>37</v>
      </c>
      <c r="O121" s="57" t="s">
        <v>134</v>
      </c>
      <c r="P121" s="57" t="s">
        <v>135</v>
      </c>
      <c r="Q121" s="57" t="s">
        <v>136</v>
      </c>
      <c r="R121" s="57" t="s">
        <v>137</v>
      </c>
      <c r="S121" s="57" t="s">
        <v>138</v>
      </c>
      <c r="T121" s="58" t="s">
        <v>139</v>
      </c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</row>
    <row r="122" spans="1:65" s="2" customFormat="1" ht="22.75" customHeight="1">
      <c r="A122" s="26"/>
      <c r="B122" s="27"/>
      <c r="C122" s="63" t="s">
        <v>125</v>
      </c>
      <c r="D122" s="26"/>
      <c r="E122" s="26"/>
      <c r="F122" s="26"/>
      <c r="G122" s="26"/>
      <c r="H122" s="26"/>
      <c r="I122" s="26"/>
      <c r="J122" s="118">
        <f>BK122</f>
        <v>0</v>
      </c>
      <c r="K122" s="26"/>
      <c r="L122" s="27"/>
      <c r="M122" s="59"/>
      <c r="N122" s="50"/>
      <c r="O122" s="60"/>
      <c r="P122" s="119">
        <f>P123+P180+P184</f>
        <v>0</v>
      </c>
      <c r="Q122" s="60"/>
      <c r="R122" s="119">
        <f>R123+R180+R184</f>
        <v>0</v>
      </c>
      <c r="S122" s="60"/>
      <c r="T122" s="120">
        <f>T123+T180+T184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72</v>
      </c>
      <c r="AU122" s="14" t="s">
        <v>126</v>
      </c>
      <c r="BK122" s="121">
        <f>BK123+BK180+BK184</f>
        <v>0</v>
      </c>
    </row>
    <row r="123" spans="1:65" s="11" customFormat="1" ht="26" customHeight="1">
      <c r="B123" s="122"/>
      <c r="D123" s="123" t="s">
        <v>72</v>
      </c>
      <c r="E123" s="124" t="s">
        <v>254</v>
      </c>
      <c r="F123" s="124" t="s">
        <v>539</v>
      </c>
      <c r="J123" s="125">
        <f>BK123</f>
        <v>0</v>
      </c>
      <c r="L123" s="122"/>
      <c r="M123" s="126"/>
      <c r="N123" s="127"/>
      <c r="O123" s="127"/>
      <c r="P123" s="128">
        <f>P124+P169</f>
        <v>0</v>
      </c>
      <c r="Q123" s="127"/>
      <c r="R123" s="128">
        <f>R124+R169</f>
        <v>0</v>
      </c>
      <c r="S123" s="127"/>
      <c r="T123" s="129">
        <f>T124+T169</f>
        <v>0</v>
      </c>
      <c r="AR123" s="123" t="s">
        <v>171</v>
      </c>
      <c r="AT123" s="130" t="s">
        <v>72</v>
      </c>
      <c r="AU123" s="130" t="s">
        <v>73</v>
      </c>
      <c r="AY123" s="123" t="s">
        <v>143</v>
      </c>
      <c r="BK123" s="131">
        <f>BK124+BK169</f>
        <v>0</v>
      </c>
    </row>
    <row r="124" spans="1:65" s="11" customFormat="1" ht="22.75" customHeight="1">
      <c r="B124" s="122"/>
      <c r="D124" s="123" t="s">
        <v>72</v>
      </c>
      <c r="E124" s="150" t="s">
        <v>540</v>
      </c>
      <c r="F124" s="150" t="s">
        <v>541</v>
      </c>
      <c r="J124" s="151">
        <f>BK124</f>
        <v>0</v>
      </c>
      <c r="L124" s="122"/>
      <c r="M124" s="126"/>
      <c r="N124" s="127"/>
      <c r="O124" s="127"/>
      <c r="P124" s="128">
        <f>SUM(P125:P168)</f>
        <v>0</v>
      </c>
      <c r="Q124" s="127"/>
      <c r="R124" s="128">
        <f>SUM(R125:R168)</f>
        <v>0</v>
      </c>
      <c r="S124" s="127"/>
      <c r="T124" s="129">
        <f>SUM(T125:T168)</f>
        <v>0</v>
      </c>
      <c r="AR124" s="123" t="s">
        <v>171</v>
      </c>
      <c r="AT124" s="130" t="s">
        <v>72</v>
      </c>
      <c r="AU124" s="130" t="s">
        <v>81</v>
      </c>
      <c r="AY124" s="123" t="s">
        <v>143</v>
      </c>
      <c r="BK124" s="131">
        <f>SUM(BK125:BK168)</f>
        <v>0</v>
      </c>
    </row>
    <row r="125" spans="1:65" s="2" customFormat="1" ht="21.75" customHeight="1">
      <c r="A125" s="26"/>
      <c r="B125" s="132"/>
      <c r="C125" s="133" t="s">
        <v>81</v>
      </c>
      <c r="D125" s="133" t="s">
        <v>145</v>
      </c>
      <c r="E125" s="134" t="s">
        <v>542</v>
      </c>
      <c r="F125" s="135" t="s">
        <v>543</v>
      </c>
      <c r="G125" s="136" t="s">
        <v>274</v>
      </c>
      <c r="H125" s="137">
        <v>33</v>
      </c>
      <c r="I125" s="137"/>
      <c r="J125" s="137">
        <f t="shared" ref="J125:J168" si="0">ROUND(I125*H125,3)</f>
        <v>0</v>
      </c>
      <c r="K125" s="138"/>
      <c r="L125" s="27"/>
      <c r="M125" s="152" t="s">
        <v>1</v>
      </c>
      <c r="N125" s="153" t="s">
        <v>39</v>
      </c>
      <c r="O125" s="154">
        <v>0</v>
      </c>
      <c r="P125" s="154">
        <f t="shared" ref="P125:P168" si="1">O125*H125</f>
        <v>0</v>
      </c>
      <c r="Q125" s="154">
        <v>0</v>
      </c>
      <c r="R125" s="154">
        <f t="shared" ref="R125:R168" si="2">Q125*H125</f>
        <v>0</v>
      </c>
      <c r="S125" s="154">
        <v>0</v>
      </c>
      <c r="T125" s="155">
        <f t="shared" ref="T125:T168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3" t="s">
        <v>544</v>
      </c>
      <c r="AT125" s="143" t="s">
        <v>145</v>
      </c>
      <c r="AU125" s="143" t="s">
        <v>144</v>
      </c>
      <c r="AY125" s="14" t="s">
        <v>143</v>
      </c>
      <c r="BE125" s="144">
        <f t="shared" ref="BE125:BE168" si="4">IF(N125="základná",J125,0)</f>
        <v>0</v>
      </c>
      <c r="BF125" s="144">
        <f t="shared" ref="BF125:BF168" si="5">IF(N125="znížená",J125,0)</f>
        <v>0</v>
      </c>
      <c r="BG125" s="144">
        <f t="shared" ref="BG125:BG168" si="6">IF(N125="zákl. prenesená",J125,0)</f>
        <v>0</v>
      </c>
      <c r="BH125" s="144">
        <f t="shared" ref="BH125:BH168" si="7">IF(N125="zníž. prenesená",J125,0)</f>
        <v>0</v>
      </c>
      <c r="BI125" s="144">
        <f t="shared" ref="BI125:BI168" si="8">IF(N125="nulová",J125,0)</f>
        <v>0</v>
      </c>
      <c r="BJ125" s="14" t="s">
        <v>144</v>
      </c>
      <c r="BK125" s="145">
        <f t="shared" ref="BK125:BK168" si="9">ROUND(I125*H125,3)</f>
        <v>0</v>
      </c>
      <c r="BL125" s="14" t="s">
        <v>544</v>
      </c>
      <c r="BM125" s="143" t="s">
        <v>545</v>
      </c>
    </row>
    <row r="126" spans="1:65" s="2" customFormat="1" ht="21.75" customHeight="1">
      <c r="A126" s="26"/>
      <c r="B126" s="132"/>
      <c r="C126" s="133" t="s">
        <v>144</v>
      </c>
      <c r="D126" s="133" t="s">
        <v>145</v>
      </c>
      <c r="E126" s="134" t="s">
        <v>546</v>
      </c>
      <c r="F126" s="135" t="s">
        <v>547</v>
      </c>
      <c r="G126" s="136" t="s">
        <v>274</v>
      </c>
      <c r="H126" s="137">
        <v>40</v>
      </c>
      <c r="I126" s="137"/>
      <c r="J126" s="137">
        <f t="shared" si="0"/>
        <v>0</v>
      </c>
      <c r="K126" s="138"/>
      <c r="L126" s="27"/>
      <c r="M126" s="152" t="s">
        <v>1</v>
      </c>
      <c r="N126" s="153" t="s">
        <v>39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3" t="s">
        <v>544</v>
      </c>
      <c r="AT126" s="143" t="s">
        <v>145</v>
      </c>
      <c r="AU126" s="143" t="s">
        <v>144</v>
      </c>
      <c r="AY126" s="14" t="s">
        <v>143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4" t="s">
        <v>144</v>
      </c>
      <c r="BK126" s="145">
        <f t="shared" si="9"/>
        <v>0</v>
      </c>
      <c r="BL126" s="14" t="s">
        <v>544</v>
      </c>
      <c r="BM126" s="143" t="s">
        <v>548</v>
      </c>
    </row>
    <row r="127" spans="1:65" s="2" customFormat="1" ht="21.75" customHeight="1">
      <c r="A127" s="26"/>
      <c r="B127" s="132"/>
      <c r="C127" s="133" t="s">
        <v>171</v>
      </c>
      <c r="D127" s="133" t="s">
        <v>145</v>
      </c>
      <c r="E127" s="134" t="s">
        <v>549</v>
      </c>
      <c r="F127" s="135" t="s">
        <v>550</v>
      </c>
      <c r="G127" s="136" t="s">
        <v>274</v>
      </c>
      <c r="H127" s="137">
        <v>8</v>
      </c>
      <c r="I127" s="137"/>
      <c r="J127" s="137">
        <f t="shared" si="0"/>
        <v>0</v>
      </c>
      <c r="K127" s="138"/>
      <c r="L127" s="27"/>
      <c r="M127" s="152" t="s">
        <v>1</v>
      </c>
      <c r="N127" s="153" t="s">
        <v>39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3" t="s">
        <v>544</v>
      </c>
      <c r="AT127" s="143" t="s">
        <v>145</v>
      </c>
      <c r="AU127" s="143" t="s">
        <v>144</v>
      </c>
      <c r="AY127" s="14" t="s">
        <v>143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144</v>
      </c>
      <c r="BK127" s="145">
        <f t="shared" si="9"/>
        <v>0</v>
      </c>
      <c r="BL127" s="14" t="s">
        <v>544</v>
      </c>
      <c r="BM127" s="143" t="s">
        <v>551</v>
      </c>
    </row>
    <row r="128" spans="1:65" s="2" customFormat="1" ht="16.5" customHeight="1">
      <c r="A128" s="26"/>
      <c r="B128" s="132"/>
      <c r="C128" s="156" t="s">
        <v>166</v>
      </c>
      <c r="D128" s="156" t="s">
        <v>254</v>
      </c>
      <c r="E128" s="157" t="s">
        <v>552</v>
      </c>
      <c r="F128" s="158" t="s">
        <v>553</v>
      </c>
      <c r="G128" s="159" t="s">
        <v>274</v>
      </c>
      <c r="H128" s="160">
        <v>8</v>
      </c>
      <c r="I128" s="160"/>
      <c r="J128" s="160">
        <f t="shared" si="0"/>
        <v>0</v>
      </c>
      <c r="K128" s="161"/>
      <c r="L128" s="162"/>
      <c r="M128" s="163" t="s">
        <v>1</v>
      </c>
      <c r="N128" s="164" t="s">
        <v>39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3" t="s">
        <v>554</v>
      </c>
      <c r="AT128" s="143" t="s">
        <v>254</v>
      </c>
      <c r="AU128" s="143" t="s">
        <v>144</v>
      </c>
      <c r="AY128" s="14" t="s">
        <v>143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144</v>
      </c>
      <c r="BK128" s="145">
        <f t="shared" si="9"/>
        <v>0</v>
      </c>
      <c r="BL128" s="14" t="s">
        <v>544</v>
      </c>
      <c r="BM128" s="143" t="s">
        <v>555</v>
      </c>
    </row>
    <row r="129" spans="1:65" s="2" customFormat="1" ht="21.75" customHeight="1">
      <c r="A129" s="26"/>
      <c r="B129" s="132"/>
      <c r="C129" s="133" t="s">
        <v>142</v>
      </c>
      <c r="D129" s="133" t="s">
        <v>145</v>
      </c>
      <c r="E129" s="134" t="s">
        <v>556</v>
      </c>
      <c r="F129" s="135" t="s">
        <v>557</v>
      </c>
      <c r="G129" s="136" t="s">
        <v>274</v>
      </c>
      <c r="H129" s="137">
        <v>2</v>
      </c>
      <c r="I129" s="137"/>
      <c r="J129" s="137">
        <f t="shared" si="0"/>
        <v>0</v>
      </c>
      <c r="K129" s="138"/>
      <c r="L129" s="27"/>
      <c r="M129" s="152" t="s">
        <v>1</v>
      </c>
      <c r="N129" s="153" t="s">
        <v>39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3" t="s">
        <v>544</v>
      </c>
      <c r="AT129" s="143" t="s">
        <v>145</v>
      </c>
      <c r="AU129" s="143" t="s">
        <v>144</v>
      </c>
      <c r="AY129" s="14" t="s">
        <v>143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144</v>
      </c>
      <c r="BK129" s="145">
        <f t="shared" si="9"/>
        <v>0</v>
      </c>
      <c r="BL129" s="14" t="s">
        <v>544</v>
      </c>
      <c r="BM129" s="143" t="s">
        <v>558</v>
      </c>
    </row>
    <row r="130" spans="1:65" s="2" customFormat="1" ht="16.5" customHeight="1">
      <c r="A130" s="26"/>
      <c r="B130" s="132"/>
      <c r="C130" s="156" t="s">
        <v>181</v>
      </c>
      <c r="D130" s="156" t="s">
        <v>254</v>
      </c>
      <c r="E130" s="157" t="s">
        <v>559</v>
      </c>
      <c r="F130" s="158" t="s">
        <v>560</v>
      </c>
      <c r="G130" s="159" t="s">
        <v>274</v>
      </c>
      <c r="H130" s="160">
        <v>2</v>
      </c>
      <c r="I130" s="160"/>
      <c r="J130" s="160">
        <f t="shared" si="0"/>
        <v>0</v>
      </c>
      <c r="K130" s="161"/>
      <c r="L130" s="162"/>
      <c r="M130" s="163" t="s">
        <v>1</v>
      </c>
      <c r="N130" s="164" t="s">
        <v>39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554</v>
      </c>
      <c r="AT130" s="143" t="s">
        <v>254</v>
      </c>
      <c r="AU130" s="143" t="s">
        <v>144</v>
      </c>
      <c r="AY130" s="14" t="s">
        <v>143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144</v>
      </c>
      <c r="BK130" s="145">
        <f t="shared" si="9"/>
        <v>0</v>
      </c>
      <c r="BL130" s="14" t="s">
        <v>544</v>
      </c>
      <c r="BM130" s="143" t="s">
        <v>561</v>
      </c>
    </row>
    <row r="131" spans="1:65" s="2" customFormat="1" ht="21.75" customHeight="1">
      <c r="A131" s="26"/>
      <c r="B131" s="132"/>
      <c r="C131" s="133" t="s">
        <v>186</v>
      </c>
      <c r="D131" s="133" t="s">
        <v>145</v>
      </c>
      <c r="E131" s="134" t="s">
        <v>562</v>
      </c>
      <c r="F131" s="135" t="s">
        <v>563</v>
      </c>
      <c r="G131" s="136" t="s">
        <v>274</v>
      </c>
      <c r="H131" s="137">
        <v>6</v>
      </c>
      <c r="I131" s="137"/>
      <c r="J131" s="137">
        <f t="shared" si="0"/>
        <v>0</v>
      </c>
      <c r="K131" s="138"/>
      <c r="L131" s="27"/>
      <c r="M131" s="152" t="s">
        <v>1</v>
      </c>
      <c r="N131" s="153" t="s">
        <v>39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3" t="s">
        <v>544</v>
      </c>
      <c r="AT131" s="143" t="s">
        <v>145</v>
      </c>
      <c r="AU131" s="143" t="s">
        <v>144</v>
      </c>
      <c r="AY131" s="14" t="s">
        <v>143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144</v>
      </c>
      <c r="BK131" s="145">
        <f t="shared" si="9"/>
        <v>0</v>
      </c>
      <c r="BL131" s="14" t="s">
        <v>544</v>
      </c>
      <c r="BM131" s="143" t="s">
        <v>564</v>
      </c>
    </row>
    <row r="132" spans="1:65" s="2" customFormat="1" ht="16.5" customHeight="1">
      <c r="A132" s="26"/>
      <c r="B132" s="132"/>
      <c r="C132" s="156" t="s">
        <v>191</v>
      </c>
      <c r="D132" s="156" t="s">
        <v>254</v>
      </c>
      <c r="E132" s="157" t="s">
        <v>565</v>
      </c>
      <c r="F132" s="158" t="s">
        <v>566</v>
      </c>
      <c r="G132" s="159" t="s">
        <v>274</v>
      </c>
      <c r="H132" s="160">
        <v>6</v>
      </c>
      <c r="I132" s="160"/>
      <c r="J132" s="160">
        <f t="shared" si="0"/>
        <v>0</v>
      </c>
      <c r="K132" s="161"/>
      <c r="L132" s="162"/>
      <c r="M132" s="163" t="s">
        <v>1</v>
      </c>
      <c r="N132" s="164" t="s">
        <v>39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554</v>
      </c>
      <c r="AT132" s="143" t="s">
        <v>254</v>
      </c>
      <c r="AU132" s="143" t="s">
        <v>144</v>
      </c>
      <c r="AY132" s="14" t="s">
        <v>143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4" t="s">
        <v>144</v>
      </c>
      <c r="BK132" s="145">
        <f t="shared" si="9"/>
        <v>0</v>
      </c>
      <c r="BL132" s="14" t="s">
        <v>544</v>
      </c>
      <c r="BM132" s="143" t="s">
        <v>567</v>
      </c>
    </row>
    <row r="133" spans="1:65" s="2" customFormat="1" ht="16.5" customHeight="1">
      <c r="A133" s="26"/>
      <c r="B133" s="132"/>
      <c r="C133" s="133" t="s">
        <v>195</v>
      </c>
      <c r="D133" s="133" t="s">
        <v>145</v>
      </c>
      <c r="E133" s="134" t="s">
        <v>568</v>
      </c>
      <c r="F133" s="135" t="s">
        <v>569</v>
      </c>
      <c r="G133" s="136" t="s">
        <v>274</v>
      </c>
      <c r="H133" s="137">
        <v>18</v>
      </c>
      <c r="I133" s="137"/>
      <c r="J133" s="137">
        <f t="shared" si="0"/>
        <v>0</v>
      </c>
      <c r="K133" s="138"/>
      <c r="L133" s="27"/>
      <c r="M133" s="152" t="s">
        <v>1</v>
      </c>
      <c r="N133" s="153" t="s">
        <v>39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544</v>
      </c>
      <c r="AT133" s="143" t="s">
        <v>145</v>
      </c>
      <c r="AU133" s="143" t="s">
        <v>144</v>
      </c>
      <c r="AY133" s="14" t="s">
        <v>143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144</v>
      </c>
      <c r="BK133" s="145">
        <f t="shared" si="9"/>
        <v>0</v>
      </c>
      <c r="BL133" s="14" t="s">
        <v>544</v>
      </c>
      <c r="BM133" s="143" t="s">
        <v>570</v>
      </c>
    </row>
    <row r="134" spans="1:65" s="2" customFormat="1" ht="16.5" customHeight="1">
      <c r="A134" s="26"/>
      <c r="B134" s="132"/>
      <c r="C134" s="156" t="s">
        <v>199</v>
      </c>
      <c r="D134" s="156" t="s">
        <v>254</v>
      </c>
      <c r="E134" s="157" t="s">
        <v>571</v>
      </c>
      <c r="F134" s="158" t="s">
        <v>572</v>
      </c>
      <c r="G134" s="159" t="s">
        <v>274</v>
      </c>
      <c r="H134" s="160">
        <v>9</v>
      </c>
      <c r="I134" s="160"/>
      <c r="J134" s="160">
        <f t="shared" si="0"/>
        <v>0</v>
      </c>
      <c r="K134" s="161"/>
      <c r="L134" s="162"/>
      <c r="M134" s="163" t="s">
        <v>1</v>
      </c>
      <c r="N134" s="164" t="s">
        <v>39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3" t="s">
        <v>554</v>
      </c>
      <c r="AT134" s="143" t="s">
        <v>254</v>
      </c>
      <c r="AU134" s="143" t="s">
        <v>144</v>
      </c>
      <c r="AY134" s="14" t="s">
        <v>143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144</v>
      </c>
      <c r="BK134" s="145">
        <f t="shared" si="9"/>
        <v>0</v>
      </c>
      <c r="BL134" s="14" t="s">
        <v>544</v>
      </c>
      <c r="BM134" s="143" t="s">
        <v>573</v>
      </c>
    </row>
    <row r="135" spans="1:65" s="2" customFormat="1" ht="16.5" customHeight="1">
      <c r="A135" s="26"/>
      <c r="B135" s="132"/>
      <c r="C135" s="156" t="s">
        <v>204</v>
      </c>
      <c r="D135" s="156" t="s">
        <v>254</v>
      </c>
      <c r="E135" s="157" t="s">
        <v>574</v>
      </c>
      <c r="F135" s="158" t="s">
        <v>575</v>
      </c>
      <c r="G135" s="159" t="s">
        <v>274</v>
      </c>
      <c r="H135" s="160">
        <v>6</v>
      </c>
      <c r="I135" s="160"/>
      <c r="J135" s="160">
        <f t="shared" si="0"/>
        <v>0</v>
      </c>
      <c r="K135" s="161"/>
      <c r="L135" s="162"/>
      <c r="M135" s="163" t="s">
        <v>1</v>
      </c>
      <c r="N135" s="164" t="s">
        <v>39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3" t="s">
        <v>554</v>
      </c>
      <c r="AT135" s="143" t="s">
        <v>254</v>
      </c>
      <c r="AU135" s="143" t="s">
        <v>144</v>
      </c>
      <c r="AY135" s="14" t="s">
        <v>143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144</v>
      </c>
      <c r="BK135" s="145">
        <f t="shared" si="9"/>
        <v>0</v>
      </c>
      <c r="BL135" s="14" t="s">
        <v>544</v>
      </c>
      <c r="BM135" s="143" t="s">
        <v>576</v>
      </c>
    </row>
    <row r="136" spans="1:65" s="2" customFormat="1" ht="16.5" customHeight="1">
      <c r="A136" s="26"/>
      <c r="B136" s="132"/>
      <c r="C136" s="156" t="s">
        <v>208</v>
      </c>
      <c r="D136" s="156" t="s">
        <v>254</v>
      </c>
      <c r="E136" s="157" t="s">
        <v>577</v>
      </c>
      <c r="F136" s="158" t="s">
        <v>578</v>
      </c>
      <c r="G136" s="159" t="s">
        <v>274</v>
      </c>
      <c r="H136" s="160">
        <v>3</v>
      </c>
      <c r="I136" s="160"/>
      <c r="J136" s="160">
        <f t="shared" si="0"/>
        <v>0</v>
      </c>
      <c r="K136" s="161"/>
      <c r="L136" s="162"/>
      <c r="M136" s="163" t="s">
        <v>1</v>
      </c>
      <c r="N136" s="164" t="s">
        <v>39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3" t="s">
        <v>554</v>
      </c>
      <c r="AT136" s="143" t="s">
        <v>254</v>
      </c>
      <c r="AU136" s="143" t="s">
        <v>144</v>
      </c>
      <c r="AY136" s="14" t="s">
        <v>143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144</v>
      </c>
      <c r="BK136" s="145">
        <f t="shared" si="9"/>
        <v>0</v>
      </c>
      <c r="BL136" s="14" t="s">
        <v>544</v>
      </c>
      <c r="BM136" s="143" t="s">
        <v>579</v>
      </c>
    </row>
    <row r="137" spans="1:65" s="2" customFormat="1" ht="21.75" customHeight="1">
      <c r="A137" s="26"/>
      <c r="B137" s="132"/>
      <c r="C137" s="133" t="s">
        <v>212</v>
      </c>
      <c r="D137" s="133" t="s">
        <v>145</v>
      </c>
      <c r="E137" s="134" t="s">
        <v>580</v>
      </c>
      <c r="F137" s="135" t="s">
        <v>581</v>
      </c>
      <c r="G137" s="136" t="s">
        <v>274</v>
      </c>
      <c r="H137" s="137">
        <v>1</v>
      </c>
      <c r="I137" s="137"/>
      <c r="J137" s="137">
        <f t="shared" si="0"/>
        <v>0</v>
      </c>
      <c r="K137" s="138"/>
      <c r="L137" s="27"/>
      <c r="M137" s="152" t="s">
        <v>1</v>
      </c>
      <c r="N137" s="153" t="s">
        <v>39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544</v>
      </c>
      <c r="AT137" s="143" t="s">
        <v>145</v>
      </c>
      <c r="AU137" s="143" t="s">
        <v>144</v>
      </c>
      <c r="AY137" s="14" t="s">
        <v>143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144</v>
      </c>
      <c r="BK137" s="145">
        <f t="shared" si="9"/>
        <v>0</v>
      </c>
      <c r="BL137" s="14" t="s">
        <v>544</v>
      </c>
      <c r="BM137" s="143" t="s">
        <v>582</v>
      </c>
    </row>
    <row r="138" spans="1:65" s="2" customFormat="1" ht="16.5" customHeight="1">
      <c r="A138" s="26"/>
      <c r="B138" s="132"/>
      <c r="C138" s="156" t="s">
        <v>216</v>
      </c>
      <c r="D138" s="156" t="s">
        <v>254</v>
      </c>
      <c r="E138" s="157" t="s">
        <v>583</v>
      </c>
      <c r="F138" s="158" t="s">
        <v>584</v>
      </c>
      <c r="G138" s="159" t="s">
        <v>274</v>
      </c>
      <c r="H138" s="160">
        <v>1</v>
      </c>
      <c r="I138" s="160"/>
      <c r="J138" s="160">
        <f t="shared" si="0"/>
        <v>0</v>
      </c>
      <c r="K138" s="161"/>
      <c r="L138" s="162"/>
      <c r="M138" s="163" t="s">
        <v>1</v>
      </c>
      <c r="N138" s="164" t="s">
        <v>39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554</v>
      </c>
      <c r="AT138" s="143" t="s">
        <v>254</v>
      </c>
      <c r="AU138" s="143" t="s">
        <v>144</v>
      </c>
      <c r="AY138" s="14" t="s">
        <v>143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4" t="s">
        <v>144</v>
      </c>
      <c r="BK138" s="145">
        <f t="shared" si="9"/>
        <v>0</v>
      </c>
      <c r="BL138" s="14" t="s">
        <v>544</v>
      </c>
      <c r="BM138" s="143" t="s">
        <v>585</v>
      </c>
    </row>
    <row r="139" spans="1:65" s="2" customFormat="1" ht="16.5" customHeight="1">
      <c r="A139" s="26"/>
      <c r="B139" s="132"/>
      <c r="C139" s="133" t="s">
        <v>221</v>
      </c>
      <c r="D139" s="133" t="s">
        <v>145</v>
      </c>
      <c r="E139" s="134" t="s">
        <v>586</v>
      </c>
      <c r="F139" s="135" t="s">
        <v>587</v>
      </c>
      <c r="G139" s="136" t="s">
        <v>274</v>
      </c>
      <c r="H139" s="137">
        <v>2</v>
      </c>
      <c r="I139" s="137"/>
      <c r="J139" s="137">
        <f t="shared" si="0"/>
        <v>0</v>
      </c>
      <c r="K139" s="138"/>
      <c r="L139" s="27"/>
      <c r="M139" s="152" t="s">
        <v>1</v>
      </c>
      <c r="N139" s="153" t="s">
        <v>39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3" t="s">
        <v>544</v>
      </c>
      <c r="AT139" s="143" t="s">
        <v>145</v>
      </c>
      <c r="AU139" s="143" t="s">
        <v>144</v>
      </c>
      <c r="AY139" s="14" t="s">
        <v>143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4" t="s">
        <v>144</v>
      </c>
      <c r="BK139" s="145">
        <f t="shared" si="9"/>
        <v>0</v>
      </c>
      <c r="BL139" s="14" t="s">
        <v>544</v>
      </c>
      <c r="BM139" s="143" t="s">
        <v>588</v>
      </c>
    </row>
    <row r="140" spans="1:65" s="2" customFormat="1" ht="21.75" customHeight="1">
      <c r="A140" s="26"/>
      <c r="B140" s="132"/>
      <c r="C140" s="156" t="s">
        <v>225</v>
      </c>
      <c r="D140" s="156" t="s">
        <v>254</v>
      </c>
      <c r="E140" s="157" t="s">
        <v>589</v>
      </c>
      <c r="F140" s="158" t="s">
        <v>590</v>
      </c>
      <c r="G140" s="159" t="s">
        <v>274</v>
      </c>
      <c r="H140" s="160">
        <v>2</v>
      </c>
      <c r="I140" s="160"/>
      <c r="J140" s="160">
        <f t="shared" si="0"/>
        <v>0</v>
      </c>
      <c r="K140" s="161"/>
      <c r="L140" s="162"/>
      <c r="M140" s="163" t="s">
        <v>1</v>
      </c>
      <c r="N140" s="164" t="s">
        <v>39</v>
      </c>
      <c r="O140" s="154">
        <v>0</v>
      </c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3" t="s">
        <v>554</v>
      </c>
      <c r="AT140" s="143" t="s">
        <v>254</v>
      </c>
      <c r="AU140" s="143" t="s">
        <v>144</v>
      </c>
      <c r="AY140" s="14" t="s">
        <v>143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4" t="s">
        <v>144</v>
      </c>
      <c r="BK140" s="145">
        <f t="shared" si="9"/>
        <v>0</v>
      </c>
      <c r="BL140" s="14" t="s">
        <v>544</v>
      </c>
      <c r="BM140" s="143" t="s">
        <v>591</v>
      </c>
    </row>
    <row r="141" spans="1:65" s="2" customFormat="1" ht="21.75" customHeight="1">
      <c r="A141" s="26"/>
      <c r="B141" s="132"/>
      <c r="C141" s="133" t="s">
        <v>229</v>
      </c>
      <c r="D141" s="133" t="s">
        <v>145</v>
      </c>
      <c r="E141" s="134" t="s">
        <v>592</v>
      </c>
      <c r="F141" s="135" t="s">
        <v>593</v>
      </c>
      <c r="G141" s="136" t="s">
        <v>274</v>
      </c>
      <c r="H141" s="137">
        <v>9</v>
      </c>
      <c r="I141" s="137"/>
      <c r="J141" s="137">
        <f t="shared" si="0"/>
        <v>0</v>
      </c>
      <c r="K141" s="138"/>
      <c r="L141" s="27"/>
      <c r="M141" s="152" t="s">
        <v>1</v>
      </c>
      <c r="N141" s="153" t="s">
        <v>39</v>
      </c>
      <c r="O141" s="154">
        <v>0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3" t="s">
        <v>544</v>
      </c>
      <c r="AT141" s="143" t="s">
        <v>145</v>
      </c>
      <c r="AU141" s="143" t="s">
        <v>144</v>
      </c>
      <c r="AY141" s="14" t="s">
        <v>143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4" t="s">
        <v>144</v>
      </c>
      <c r="BK141" s="145">
        <f t="shared" si="9"/>
        <v>0</v>
      </c>
      <c r="BL141" s="14" t="s">
        <v>544</v>
      </c>
      <c r="BM141" s="143" t="s">
        <v>594</v>
      </c>
    </row>
    <row r="142" spans="1:65" s="2" customFormat="1" ht="21.75" customHeight="1">
      <c r="A142" s="26"/>
      <c r="B142" s="132"/>
      <c r="C142" s="156" t="s">
        <v>233</v>
      </c>
      <c r="D142" s="156" t="s">
        <v>254</v>
      </c>
      <c r="E142" s="157" t="s">
        <v>595</v>
      </c>
      <c r="F142" s="158" t="s">
        <v>596</v>
      </c>
      <c r="G142" s="159" t="s">
        <v>274</v>
      </c>
      <c r="H142" s="160">
        <v>9</v>
      </c>
      <c r="I142" s="160"/>
      <c r="J142" s="160">
        <f t="shared" si="0"/>
        <v>0</v>
      </c>
      <c r="K142" s="161"/>
      <c r="L142" s="162"/>
      <c r="M142" s="163" t="s">
        <v>1</v>
      </c>
      <c r="N142" s="164" t="s">
        <v>39</v>
      </c>
      <c r="O142" s="154">
        <v>0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3" t="s">
        <v>554</v>
      </c>
      <c r="AT142" s="143" t="s">
        <v>254</v>
      </c>
      <c r="AU142" s="143" t="s">
        <v>144</v>
      </c>
      <c r="AY142" s="14" t="s">
        <v>143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4" t="s">
        <v>144</v>
      </c>
      <c r="BK142" s="145">
        <f t="shared" si="9"/>
        <v>0</v>
      </c>
      <c r="BL142" s="14" t="s">
        <v>544</v>
      </c>
      <c r="BM142" s="143" t="s">
        <v>597</v>
      </c>
    </row>
    <row r="143" spans="1:65" s="2" customFormat="1" ht="16.5" customHeight="1">
      <c r="A143" s="26"/>
      <c r="B143" s="132"/>
      <c r="C143" s="133" t="s">
        <v>237</v>
      </c>
      <c r="D143" s="133" t="s">
        <v>145</v>
      </c>
      <c r="E143" s="134" t="s">
        <v>598</v>
      </c>
      <c r="F143" s="135" t="s">
        <v>599</v>
      </c>
      <c r="G143" s="136" t="s">
        <v>274</v>
      </c>
      <c r="H143" s="137">
        <v>9</v>
      </c>
      <c r="I143" s="137"/>
      <c r="J143" s="137">
        <f t="shared" si="0"/>
        <v>0</v>
      </c>
      <c r="K143" s="138"/>
      <c r="L143" s="27"/>
      <c r="M143" s="152" t="s">
        <v>1</v>
      </c>
      <c r="N143" s="153" t="s">
        <v>39</v>
      </c>
      <c r="O143" s="154">
        <v>0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3" t="s">
        <v>544</v>
      </c>
      <c r="AT143" s="143" t="s">
        <v>145</v>
      </c>
      <c r="AU143" s="143" t="s">
        <v>144</v>
      </c>
      <c r="AY143" s="14" t="s">
        <v>143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4" t="s">
        <v>144</v>
      </c>
      <c r="BK143" s="145">
        <f t="shared" si="9"/>
        <v>0</v>
      </c>
      <c r="BL143" s="14" t="s">
        <v>544</v>
      </c>
      <c r="BM143" s="143" t="s">
        <v>600</v>
      </c>
    </row>
    <row r="144" spans="1:65" s="2" customFormat="1" ht="16.5" customHeight="1">
      <c r="A144" s="26"/>
      <c r="B144" s="132"/>
      <c r="C144" s="156" t="s">
        <v>7</v>
      </c>
      <c r="D144" s="156" t="s">
        <v>254</v>
      </c>
      <c r="E144" s="157" t="s">
        <v>601</v>
      </c>
      <c r="F144" s="158" t="s">
        <v>602</v>
      </c>
      <c r="G144" s="159" t="s">
        <v>274</v>
      </c>
      <c r="H144" s="160">
        <v>9</v>
      </c>
      <c r="I144" s="160"/>
      <c r="J144" s="160">
        <f t="shared" si="0"/>
        <v>0</v>
      </c>
      <c r="K144" s="161"/>
      <c r="L144" s="162"/>
      <c r="M144" s="163" t="s">
        <v>1</v>
      </c>
      <c r="N144" s="164" t="s">
        <v>39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3" t="s">
        <v>554</v>
      </c>
      <c r="AT144" s="143" t="s">
        <v>254</v>
      </c>
      <c r="AU144" s="143" t="s">
        <v>144</v>
      </c>
      <c r="AY144" s="14" t="s">
        <v>143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4" t="s">
        <v>144</v>
      </c>
      <c r="BK144" s="145">
        <f t="shared" si="9"/>
        <v>0</v>
      </c>
      <c r="BL144" s="14" t="s">
        <v>544</v>
      </c>
      <c r="BM144" s="143" t="s">
        <v>603</v>
      </c>
    </row>
    <row r="145" spans="1:65" s="2" customFormat="1" ht="16.5" customHeight="1">
      <c r="A145" s="26"/>
      <c r="B145" s="132"/>
      <c r="C145" s="156" t="s">
        <v>244</v>
      </c>
      <c r="D145" s="156" t="s">
        <v>254</v>
      </c>
      <c r="E145" s="157" t="s">
        <v>604</v>
      </c>
      <c r="F145" s="158" t="s">
        <v>605</v>
      </c>
      <c r="G145" s="159" t="s">
        <v>274</v>
      </c>
      <c r="H145" s="160">
        <v>9</v>
      </c>
      <c r="I145" s="160"/>
      <c r="J145" s="160">
        <f t="shared" si="0"/>
        <v>0</v>
      </c>
      <c r="K145" s="161"/>
      <c r="L145" s="162"/>
      <c r="M145" s="163" t="s">
        <v>1</v>
      </c>
      <c r="N145" s="164" t="s">
        <v>39</v>
      </c>
      <c r="O145" s="154">
        <v>0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3" t="s">
        <v>554</v>
      </c>
      <c r="AT145" s="143" t="s">
        <v>254</v>
      </c>
      <c r="AU145" s="143" t="s">
        <v>144</v>
      </c>
      <c r="AY145" s="14" t="s">
        <v>143</v>
      </c>
      <c r="BE145" s="144">
        <f t="shared" si="4"/>
        <v>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4" t="s">
        <v>144</v>
      </c>
      <c r="BK145" s="145">
        <f t="shared" si="9"/>
        <v>0</v>
      </c>
      <c r="BL145" s="14" t="s">
        <v>544</v>
      </c>
      <c r="BM145" s="143" t="s">
        <v>606</v>
      </c>
    </row>
    <row r="146" spans="1:65" s="2" customFormat="1" ht="16.5" customHeight="1">
      <c r="A146" s="26"/>
      <c r="B146" s="132"/>
      <c r="C146" s="133" t="s">
        <v>249</v>
      </c>
      <c r="D146" s="133" t="s">
        <v>145</v>
      </c>
      <c r="E146" s="134" t="s">
        <v>607</v>
      </c>
      <c r="F146" s="135" t="s">
        <v>608</v>
      </c>
      <c r="G146" s="136" t="s">
        <v>274</v>
      </c>
      <c r="H146" s="137">
        <v>9</v>
      </c>
      <c r="I146" s="137"/>
      <c r="J146" s="137">
        <f t="shared" si="0"/>
        <v>0</v>
      </c>
      <c r="K146" s="138"/>
      <c r="L146" s="27"/>
      <c r="M146" s="152" t="s">
        <v>1</v>
      </c>
      <c r="N146" s="153" t="s">
        <v>39</v>
      </c>
      <c r="O146" s="154">
        <v>0</v>
      </c>
      <c r="P146" s="154">
        <f t="shared" si="1"/>
        <v>0</v>
      </c>
      <c r="Q146" s="154">
        <v>0</v>
      </c>
      <c r="R146" s="154">
        <f t="shared" si="2"/>
        <v>0</v>
      </c>
      <c r="S146" s="154">
        <v>0</v>
      </c>
      <c r="T146" s="155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3" t="s">
        <v>544</v>
      </c>
      <c r="AT146" s="143" t="s">
        <v>145</v>
      </c>
      <c r="AU146" s="143" t="s">
        <v>144</v>
      </c>
      <c r="AY146" s="14" t="s">
        <v>143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4" t="s">
        <v>144</v>
      </c>
      <c r="BK146" s="145">
        <f t="shared" si="9"/>
        <v>0</v>
      </c>
      <c r="BL146" s="14" t="s">
        <v>544</v>
      </c>
      <c r="BM146" s="143" t="s">
        <v>609</v>
      </c>
    </row>
    <row r="147" spans="1:65" s="2" customFormat="1" ht="21.75" customHeight="1">
      <c r="A147" s="26"/>
      <c r="B147" s="132"/>
      <c r="C147" s="156" t="s">
        <v>253</v>
      </c>
      <c r="D147" s="156" t="s">
        <v>254</v>
      </c>
      <c r="E147" s="157" t="s">
        <v>610</v>
      </c>
      <c r="F147" s="158" t="s">
        <v>611</v>
      </c>
      <c r="G147" s="159" t="s">
        <v>274</v>
      </c>
      <c r="H147" s="160">
        <v>9</v>
      </c>
      <c r="I147" s="160"/>
      <c r="J147" s="160">
        <f t="shared" si="0"/>
        <v>0</v>
      </c>
      <c r="K147" s="161"/>
      <c r="L147" s="162"/>
      <c r="M147" s="163" t="s">
        <v>1</v>
      </c>
      <c r="N147" s="164" t="s">
        <v>39</v>
      </c>
      <c r="O147" s="154">
        <v>0</v>
      </c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3" t="s">
        <v>554</v>
      </c>
      <c r="AT147" s="143" t="s">
        <v>254</v>
      </c>
      <c r="AU147" s="143" t="s">
        <v>144</v>
      </c>
      <c r="AY147" s="14" t="s">
        <v>143</v>
      </c>
      <c r="BE147" s="144">
        <f t="shared" si="4"/>
        <v>0</v>
      </c>
      <c r="BF147" s="144">
        <f t="shared" si="5"/>
        <v>0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4" t="s">
        <v>144</v>
      </c>
      <c r="BK147" s="145">
        <f t="shared" si="9"/>
        <v>0</v>
      </c>
      <c r="BL147" s="14" t="s">
        <v>544</v>
      </c>
      <c r="BM147" s="143" t="s">
        <v>612</v>
      </c>
    </row>
    <row r="148" spans="1:65" s="2" customFormat="1" ht="21.75" customHeight="1">
      <c r="A148" s="26"/>
      <c r="B148" s="132"/>
      <c r="C148" s="156" t="s">
        <v>258</v>
      </c>
      <c r="D148" s="156" t="s">
        <v>254</v>
      </c>
      <c r="E148" s="157" t="s">
        <v>613</v>
      </c>
      <c r="F148" s="158" t="s">
        <v>614</v>
      </c>
      <c r="G148" s="159" t="s">
        <v>269</v>
      </c>
      <c r="H148" s="160">
        <v>150</v>
      </c>
      <c r="I148" s="160"/>
      <c r="J148" s="160">
        <f t="shared" si="0"/>
        <v>0</v>
      </c>
      <c r="K148" s="161"/>
      <c r="L148" s="162"/>
      <c r="M148" s="163" t="s">
        <v>1</v>
      </c>
      <c r="N148" s="164" t="s">
        <v>39</v>
      </c>
      <c r="O148" s="154">
        <v>0</v>
      </c>
      <c r="P148" s="154">
        <f t="shared" si="1"/>
        <v>0</v>
      </c>
      <c r="Q148" s="154">
        <v>0</v>
      </c>
      <c r="R148" s="154">
        <f t="shared" si="2"/>
        <v>0</v>
      </c>
      <c r="S148" s="154">
        <v>0</v>
      </c>
      <c r="T148" s="155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3" t="s">
        <v>554</v>
      </c>
      <c r="AT148" s="143" t="s">
        <v>254</v>
      </c>
      <c r="AU148" s="143" t="s">
        <v>144</v>
      </c>
      <c r="AY148" s="14" t="s">
        <v>143</v>
      </c>
      <c r="BE148" s="144">
        <f t="shared" si="4"/>
        <v>0</v>
      </c>
      <c r="BF148" s="144">
        <f t="shared" si="5"/>
        <v>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4" t="s">
        <v>144</v>
      </c>
      <c r="BK148" s="145">
        <f t="shared" si="9"/>
        <v>0</v>
      </c>
      <c r="BL148" s="14" t="s">
        <v>544</v>
      </c>
      <c r="BM148" s="143" t="s">
        <v>615</v>
      </c>
    </row>
    <row r="149" spans="1:65" s="2" customFormat="1" ht="16.5" customHeight="1">
      <c r="A149" s="26"/>
      <c r="B149" s="132"/>
      <c r="C149" s="156" t="s">
        <v>262</v>
      </c>
      <c r="D149" s="156" t="s">
        <v>254</v>
      </c>
      <c r="E149" s="157" t="s">
        <v>616</v>
      </c>
      <c r="F149" s="158" t="s">
        <v>617</v>
      </c>
      <c r="G149" s="159" t="s">
        <v>274</v>
      </c>
      <c r="H149" s="160">
        <v>20</v>
      </c>
      <c r="I149" s="160"/>
      <c r="J149" s="160">
        <f t="shared" si="0"/>
        <v>0</v>
      </c>
      <c r="K149" s="161"/>
      <c r="L149" s="162"/>
      <c r="M149" s="163" t="s">
        <v>1</v>
      </c>
      <c r="N149" s="164" t="s">
        <v>39</v>
      </c>
      <c r="O149" s="154">
        <v>0</v>
      </c>
      <c r="P149" s="154">
        <f t="shared" si="1"/>
        <v>0</v>
      </c>
      <c r="Q149" s="154">
        <v>0</v>
      </c>
      <c r="R149" s="154">
        <f t="shared" si="2"/>
        <v>0</v>
      </c>
      <c r="S149" s="154">
        <v>0</v>
      </c>
      <c r="T149" s="155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3" t="s">
        <v>554</v>
      </c>
      <c r="AT149" s="143" t="s">
        <v>254</v>
      </c>
      <c r="AU149" s="143" t="s">
        <v>144</v>
      </c>
      <c r="AY149" s="14" t="s">
        <v>143</v>
      </c>
      <c r="BE149" s="144">
        <f t="shared" si="4"/>
        <v>0</v>
      </c>
      <c r="BF149" s="144">
        <f t="shared" si="5"/>
        <v>0</v>
      </c>
      <c r="BG149" s="144">
        <f t="shared" si="6"/>
        <v>0</v>
      </c>
      <c r="BH149" s="144">
        <f t="shared" si="7"/>
        <v>0</v>
      </c>
      <c r="BI149" s="144">
        <f t="shared" si="8"/>
        <v>0</v>
      </c>
      <c r="BJ149" s="14" t="s">
        <v>144</v>
      </c>
      <c r="BK149" s="145">
        <f t="shared" si="9"/>
        <v>0</v>
      </c>
      <c r="BL149" s="14" t="s">
        <v>544</v>
      </c>
      <c r="BM149" s="143" t="s">
        <v>618</v>
      </c>
    </row>
    <row r="150" spans="1:65" s="2" customFormat="1" ht="21.75" customHeight="1">
      <c r="A150" s="26"/>
      <c r="B150" s="132"/>
      <c r="C150" s="156" t="s">
        <v>266</v>
      </c>
      <c r="D150" s="156" t="s">
        <v>254</v>
      </c>
      <c r="E150" s="157" t="s">
        <v>619</v>
      </c>
      <c r="F150" s="158" t="s">
        <v>620</v>
      </c>
      <c r="G150" s="159" t="s">
        <v>303</v>
      </c>
      <c r="H150" s="160">
        <v>20</v>
      </c>
      <c r="I150" s="160"/>
      <c r="J150" s="160">
        <f t="shared" si="0"/>
        <v>0</v>
      </c>
      <c r="K150" s="161"/>
      <c r="L150" s="162"/>
      <c r="M150" s="163" t="s">
        <v>1</v>
      </c>
      <c r="N150" s="164" t="s">
        <v>39</v>
      </c>
      <c r="O150" s="154">
        <v>0</v>
      </c>
      <c r="P150" s="154">
        <f t="shared" si="1"/>
        <v>0</v>
      </c>
      <c r="Q150" s="154">
        <v>0</v>
      </c>
      <c r="R150" s="154">
        <f t="shared" si="2"/>
        <v>0</v>
      </c>
      <c r="S150" s="154">
        <v>0</v>
      </c>
      <c r="T150" s="155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3" t="s">
        <v>554</v>
      </c>
      <c r="AT150" s="143" t="s">
        <v>254</v>
      </c>
      <c r="AU150" s="143" t="s">
        <v>144</v>
      </c>
      <c r="AY150" s="14" t="s">
        <v>143</v>
      </c>
      <c r="BE150" s="144">
        <f t="shared" si="4"/>
        <v>0</v>
      </c>
      <c r="BF150" s="144">
        <f t="shared" si="5"/>
        <v>0</v>
      </c>
      <c r="BG150" s="144">
        <f t="shared" si="6"/>
        <v>0</v>
      </c>
      <c r="BH150" s="144">
        <f t="shared" si="7"/>
        <v>0</v>
      </c>
      <c r="BI150" s="144">
        <f t="shared" si="8"/>
        <v>0</v>
      </c>
      <c r="BJ150" s="14" t="s">
        <v>144</v>
      </c>
      <c r="BK150" s="145">
        <f t="shared" si="9"/>
        <v>0</v>
      </c>
      <c r="BL150" s="14" t="s">
        <v>544</v>
      </c>
      <c r="BM150" s="143" t="s">
        <v>621</v>
      </c>
    </row>
    <row r="151" spans="1:65" s="2" customFormat="1" ht="16.5" customHeight="1">
      <c r="A151" s="26"/>
      <c r="B151" s="132"/>
      <c r="C151" s="156" t="s">
        <v>271</v>
      </c>
      <c r="D151" s="156" t="s">
        <v>254</v>
      </c>
      <c r="E151" s="157" t="s">
        <v>622</v>
      </c>
      <c r="F151" s="158" t="s">
        <v>623</v>
      </c>
      <c r="G151" s="159" t="s">
        <v>303</v>
      </c>
      <c r="H151" s="160">
        <v>148</v>
      </c>
      <c r="I151" s="160"/>
      <c r="J151" s="160">
        <f t="shared" si="0"/>
        <v>0</v>
      </c>
      <c r="K151" s="161"/>
      <c r="L151" s="162"/>
      <c r="M151" s="163" t="s">
        <v>1</v>
      </c>
      <c r="N151" s="164" t="s">
        <v>39</v>
      </c>
      <c r="O151" s="154">
        <v>0</v>
      </c>
      <c r="P151" s="154">
        <f t="shared" si="1"/>
        <v>0</v>
      </c>
      <c r="Q151" s="154">
        <v>0</v>
      </c>
      <c r="R151" s="154">
        <f t="shared" si="2"/>
        <v>0</v>
      </c>
      <c r="S151" s="154">
        <v>0</v>
      </c>
      <c r="T151" s="155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3" t="s">
        <v>554</v>
      </c>
      <c r="AT151" s="143" t="s">
        <v>254</v>
      </c>
      <c r="AU151" s="143" t="s">
        <v>144</v>
      </c>
      <c r="AY151" s="14" t="s">
        <v>143</v>
      </c>
      <c r="BE151" s="144">
        <f t="shared" si="4"/>
        <v>0</v>
      </c>
      <c r="BF151" s="144">
        <f t="shared" si="5"/>
        <v>0</v>
      </c>
      <c r="BG151" s="144">
        <f t="shared" si="6"/>
        <v>0</v>
      </c>
      <c r="BH151" s="144">
        <f t="shared" si="7"/>
        <v>0</v>
      </c>
      <c r="BI151" s="144">
        <f t="shared" si="8"/>
        <v>0</v>
      </c>
      <c r="BJ151" s="14" t="s">
        <v>144</v>
      </c>
      <c r="BK151" s="145">
        <f t="shared" si="9"/>
        <v>0</v>
      </c>
      <c r="BL151" s="14" t="s">
        <v>544</v>
      </c>
      <c r="BM151" s="143" t="s">
        <v>624</v>
      </c>
    </row>
    <row r="152" spans="1:65" s="2" customFormat="1" ht="16.5" customHeight="1">
      <c r="A152" s="26"/>
      <c r="B152" s="132"/>
      <c r="C152" s="133" t="s">
        <v>276</v>
      </c>
      <c r="D152" s="133" t="s">
        <v>145</v>
      </c>
      <c r="E152" s="134" t="s">
        <v>625</v>
      </c>
      <c r="F152" s="135" t="s">
        <v>626</v>
      </c>
      <c r="G152" s="136" t="s">
        <v>269</v>
      </c>
      <c r="H152" s="137">
        <v>100</v>
      </c>
      <c r="I152" s="137"/>
      <c r="J152" s="137">
        <f t="shared" si="0"/>
        <v>0</v>
      </c>
      <c r="K152" s="138"/>
      <c r="L152" s="27"/>
      <c r="M152" s="152" t="s">
        <v>1</v>
      </c>
      <c r="N152" s="153" t="s">
        <v>39</v>
      </c>
      <c r="O152" s="154">
        <v>0</v>
      </c>
      <c r="P152" s="154">
        <f t="shared" si="1"/>
        <v>0</v>
      </c>
      <c r="Q152" s="154">
        <v>0</v>
      </c>
      <c r="R152" s="154">
        <f t="shared" si="2"/>
        <v>0</v>
      </c>
      <c r="S152" s="154">
        <v>0</v>
      </c>
      <c r="T152" s="155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43" t="s">
        <v>544</v>
      </c>
      <c r="AT152" s="143" t="s">
        <v>145</v>
      </c>
      <c r="AU152" s="143" t="s">
        <v>144</v>
      </c>
      <c r="AY152" s="14" t="s">
        <v>143</v>
      </c>
      <c r="BE152" s="144">
        <f t="shared" si="4"/>
        <v>0</v>
      </c>
      <c r="BF152" s="144">
        <f t="shared" si="5"/>
        <v>0</v>
      </c>
      <c r="BG152" s="144">
        <f t="shared" si="6"/>
        <v>0</v>
      </c>
      <c r="BH152" s="144">
        <f t="shared" si="7"/>
        <v>0</v>
      </c>
      <c r="BI152" s="144">
        <f t="shared" si="8"/>
        <v>0</v>
      </c>
      <c r="BJ152" s="14" t="s">
        <v>144</v>
      </c>
      <c r="BK152" s="145">
        <f t="shared" si="9"/>
        <v>0</v>
      </c>
      <c r="BL152" s="14" t="s">
        <v>544</v>
      </c>
      <c r="BM152" s="143" t="s">
        <v>627</v>
      </c>
    </row>
    <row r="153" spans="1:65" s="2" customFormat="1" ht="16.5" customHeight="1">
      <c r="A153" s="26"/>
      <c r="B153" s="132"/>
      <c r="C153" s="156" t="s">
        <v>282</v>
      </c>
      <c r="D153" s="156" t="s">
        <v>254</v>
      </c>
      <c r="E153" s="157" t="s">
        <v>628</v>
      </c>
      <c r="F153" s="158" t="s">
        <v>629</v>
      </c>
      <c r="G153" s="159" t="s">
        <v>269</v>
      </c>
      <c r="H153" s="160">
        <v>100</v>
      </c>
      <c r="I153" s="160"/>
      <c r="J153" s="160">
        <f t="shared" si="0"/>
        <v>0</v>
      </c>
      <c r="K153" s="161"/>
      <c r="L153" s="162"/>
      <c r="M153" s="163" t="s">
        <v>1</v>
      </c>
      <c r="N153" s="164" t="s">
        <v>39</v>
      </c>
      <c r="O153" s="154">
        <v>0</v>
      </c>
      <c r="P153" s="154">
        <f t="shared" si="1"/>
        <v>0</v>
      </c>
      <c r="Q153" s="154">
        <v>0</v>
      </c>
      <c r="R153" s="154">
        <f t="shared" si="2"/>
        <v>0</v>
      </c>
      <c r="S153" s="154">
        <v>0</v>
      </c>
      <c r="T153" s="155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3" t="s">
        <v>554</v>
      </c>
      <c r="AT153" s="143" t="s">
        <v>254</v>
      </c>
      <c r="AU153" s="143" t="s">
        <v>144</v>
      </c>
      <c r="AY153" s="14" t="s">
        <v>143</v>
      </c>
      <c r="BE153" s="144">
        <f t="shared" si="4"/>
        <v>0</v>
      </c>
      <c r="BF153" s="144">
        <f t="shared" si="5"/>
        <v>0</v>
      </c>
      <c r="BG153" s="144">
        <f t="shared" si="6"/>
        <v>0</v>
      </c>
      <c r="BH153" s="144">
        <f t="shared" si="7"/>
        <v>0</v>
      </c>
      <c r="BI153" s="144">
        <f t="shared" si="8"/>
        <v>0</v>
      </c>
      <c r="BJ153" s="14" t="s">
        <v>144</v>
      </c>
      <c r="BK153" s="145">
        <f t="shared" si="9"/>
        <v>0</v>
      </c>
      <c r="BL153" s="14" t="s">
        <v>544</v>
      </c>
      <c r="BM153" s="143" t="s">
        <v>630</v>
      </c>
    </row>
    <row r="154" spans="1:65" s="2" customFormat="1" ht="16.5" customHeight="1">
      <c r="A154" s="26"/>
      <c r="B154" s="132"/>
      <c r="C154" s="133" t="s">
        <v>290</v>
      </c>
      <c r="D154" s="133" t="s">
        <v>145</v>
      </c>
      <c r="E154" s="134" t="s">
        <v>631</v>
      </c>
      <c r="F154" s="135" t="s">
        <v>632</v>
      </c>
      <c r="G154" s="136" t="s">
        <v>269</v>
      </c>
      <c r="H154" s="137">
        <v>150</v>
      </c>
      <c r="I154" s="137"/>
      <c r="J154" s="137">
        <f t="shared" si="0"/>
        <v>0</v>
      </c>
      <c r="K154" s="138"/>
      <c r="L154" s="27"/>
      <c r="M154" s="152" t="s">
        <v>1</v>
      </c>
      <c r="N154" s="153" t="s">
        <v>39</v>
      </c>
      <c r="O154" s="154">
        <v>0</v>
      </c>
      <c r="P154" s="154">
        <f t="shared" si="1"/>
        <v>0</v>
      </c>
      <c r="Q154" s="154">
        <v>0</v>
      </c>
      <c r="R154" s="154">
        <f t="shared" si="2"/>
        <v>0</v>
      </c>
      <c r="S154" s="154">
        <v>0</v>
      </c>
      <c r="T154" s="155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3" t="s">
        <v>544</v>
      </c>
      <c r="AT154" s="143" t="s">
        <v>145</v>
      </c>
      <c r="AU154" s="143" t="s">
        <v>144</v>
      </c>
      <c r="AY154" s="14" t="s">
        <v>143</v>
      </c>
      <c r="BE154" s="144">
        <f t="shared" si="4"/>
        <v>0</v>
      </c>
      <c r="BF154" s="144">
        <f t="shared" si="5"/>
        <v>0</v>
      </c>
      <c r="BG154" s="144">
        <f t="shared" si="6"/>
        <v>0</v>
      </c>
      <c r="BH154" s="144">
        <f t="shared" si="7"/>
        <v>0</v>
      </c>
      <c r="BI154" s="144">
        <f t="shared" si="8"/>
        <v>0</v>
      </c>
      <c r="BJ154" s="14" t="s">
        <v>144</v>
      </c>
      <c r="BK154" s="145">
        <f t="shared" si="9"/>
        <v>0</v>
      </c>
      <c r="BL154" s="14" t="s">
        <v>544</v>
      </c>
      <c r="BM154" s="143" t="s">
        <v>633</v>
      </c>
    </row>
    <row r="155" spans="1:65" s="2" customFormat="1" ht="16.5" customHeight="1">
      <c r="A155" s="26"/>
      <c r="B155" s="132"/>
      <c r="C155" s="156" t="s">
        <v>294</v>
      </c>
      <c r="D155" s="156" t="s">
        <v>254</v>
      </c>
      <c r="E155" s="157" t="s">
        <v>634</v>
      </c>
      <c r="F155" s="158" t="s">
        <v>635</v>
      </c>
      <c r="G155" s="159" t="s">
        <v>269</v>
      </c>
      <c r="H155" s="160">
        <v>150</v>
      </c>
      <c r="I155" s="160"/>
      <c r="J155" s="160">
        <f t="shared" si="0"/>
        <v>0</v>
      </c>
      <c r="K155" s="161"/>
      <c r="L155" s="162"/>
      <c r="M155" s="163" t="s">
        <v>1</v>
      </c>
      <c r="N155" s="164" t="s">
        <v>39</v>
      </c>
      <c r="O155" s="154">
        <v>0</v>
      </c>
      <c r="P155" s="154">
        <f t="shared" si="1"/>
        <v>0</v>
      </c>
      <c r="Q155" s="154">
        <v>0</v>
      </c>
      <c r="R155" s="154">
        <f t="shared" si="2"/>
        <v>0</v>
      </c>
      <c r="S155" s="154">
        <v>0</v>
      </c>
      <c r="T155" s="155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3" t="s">
        <v>554</v>
      </c>
      <c r="AT155" s="143" t="s">
        <v>254</v>
      </c>
      <c r="AU155" s="143" t="s">
        <v>144</v>
      </c>
      <c r="AY155" s="14" t="s">
        <v>143</v>
      </c>
      <c r="BE155" s="144">
        <f t="shared" si="4"/>
        <v>0</v>
      </c>
      <c r="BF155" s="144">
        <f t="shared" si="5"/>
        <v>0</v>
      </c>
      <c r="BG155" s="144">
        <f t="shared" si="6"/>
        <v>0</v>
      </c>
      <c r="BH155" s="144">
        <f t="shared" si="7"/>
        <v>0</v>
      </c>
      <c r="BI155" s="144">
        <f t="shared" si="8"/>
        <v>0</v>
      </c>
      <c r="BJ155" s="14" t="s">
        <v>144</v>
      </c>
      <c r="BK155" s="145">
        <f t="shared" si="9"/>
        <v>0</v>
      </c>
      <c r="BL155" s="14" t="s">
        <v>544</v>
      </c>
      <c r="BM155" s="143" t="s">
        <v>636</v>
      </c>
    </row>
    <row r="156" spans="1:65" s="2" customFormat="1" ht="16.5" customHeight="1">
      <c r="A156" s="26"/>
      <c r="B156" s="132"/>
      <c r="C156" s="133" t="s">
        <v>300</v>
      </c>
      <c r="D156" s="133" t="s">
        <v>145</v>
      </c>
      <c r="E156" s="134" t="s">
        <v>637</v>
      </c>
      <c r="F156" s="135" t="s">
        <v>638</v>
      </c>
      <c r="G156" s="136" t="s">
        <v>269</v>
      </c>
      <c r="H156" s="137">
        <v>40</v>
      </c>
      <c r="I156" s="137"/>
      <c r="J156" s="137">
        <f t="shared" si="0"/>
        <v>0</v>
      </c>
      <c r="K156" s="138"/>
      <c r="L156" s="27"/>
      <c r="M156" s="152" t="s">
        <v>1</v>
      </c>
      <c r="N156" s="153" t="s">
        <v>39</v>
      </c>
      <c r="O156" s="154">
        <v>0</v>
      </c>
      <c r="P156" s="154">
        <f t="shared" si="1"/>
        <v>0</v>
      </c>
      <c r="Q156" s="154">
        <v>0</v>
      </c>
      <c r="R156" s="154">
        <f t="shared" si="2"/>
        <v>0</v>
      </c>
      <c r="S156" s="154">
        <v>0</v>
      </c>
      <c r="T156" s="155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3" t="s">
        <v>544</v>
      </c>
      <c r="AT156" s="143" t="s">
        <v>145</v>
      </c>
      <c r="AU156" s="143" t="s">
        <v>144</v>
      </c>
      <c r="AY156" s="14" t="s">
        <v>143</v>
      </c>
      <c r="BE156" s="144">
        <f t="shared" si="4"/>
        <v>0</v>
      </c>
      <c r="BF156" s="144">
        <f t="shared" si="5"/>
        <v>0</v>
      </c>
      <c r="BG156" s="144">
        <f t="shared" si="6"/>
        <v>0</v>
      </c>
      <c r="BH156" s="144">
        <f t="shared" si="7"/>
        <v>0</v>
      </c>
      <c r="BI156" s="144">
        <f t="shared" si="8"/>
        <v>0</v>
      </c>
      <c r="BJ156" s="14" t="s">
        <v>144</v>
      </c>
      <c r="BK156" s="145">
        <f t="shared" si="9"/>
        <v>0</v>
      </c>
      <c r="BL156" s="14" t="s">
        <v>544</v>
      </c>
      <c r="BM156" s="143" t="s">
        <v>639</v>
      </c>
    </row>
    <row r="157" spans="1:65" s="2" customFormat="1" ht="16.5" customHeight="1">
      <c r="A157" s="26"/>
      <c r="B157" s="132"/>
      <c r="C157" s="156" t="s">
        <v>305</v>
      </c>
      <c r="D157" s="156" t="s">
        <v>254</v>
      </c>
      <c r="E157" s="157" t="s">
        <v>640</v>
      </c>
      <c r="F157" s="158" t="s">
        <v>641</v>
      </c>
      <c r="G157" s="159" t="s">
        <v>269</v>
      </c>
      <c r="H157" s="160">
        <v>40</v>
      </c>
      <c r="I157" s="160"/>
      <c r="J157" s="160">
        <f t="shared" si="0"/>
        <v>0</v>
      </c>
      <c r="K157" s="161"/>
      <c r="L157" s="162"/>
      <c r="M157" s="163" t="s">
        <v>1</v>
      </c>
      <c r="N157" s="164" t="s">
        <v>39</v>
      </c>
      <c r="O157" s="154">
        <v>0</v>
      </c>
      <c r="P157" s="154">
        <f t="shared" si="1"/>
        <v>0</v>
      </c>
      <c r="Q157" s="154">
        <v>0</v>
      </c>
      <c r="R157" s="154">
        <f t="shared" si="2"/>
        <v>0</v>
      </c>
      <c r="S157" s="154">
        <v>0</v>
      </c>
      <c r="T157" s="155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3" t="s">
        <v>554</v>
      </c>
      <c r="AT157" s="143" t="s">
        <v>254</v>
      </c>
      <c r="AU157" s="143" t="s">
        <v>144</v>
      </c>
      <c r="AY157" s="14" t="s">
        <v>143</v>
      </c>
      <c r="BE157" s="144">
        <f t="shared" si="4"/>
        <v>0</v>
      </c>
      <c r="BF157" s="144">
        <f t="shared" si="5"/>
        <v>0</v>
      </c>
      <c r="BG157" s="144">
        <f t="shared" si="6"/>
        <v>0</v>
      </c>
      <c r="BH157" s="144">
        <f t="shared" si="7"/>
        <v>0</v>
      </c>
      <c r="BI157" s="144">
        <f t="shared" si="8"/>
        <v>0</v>
      </c>
      <c r="BJ157" s="14" t="s">
        <v>144</v>
      </c>
      <c r="BK157" s="145">
        <f t="shared" si="9"/>
        <v>0</v>
      </c>
      <c r="BL157" s="14" t="s">
        <v>544</v>
      </c>
      <c r="BM157" s="143" t="s">
        <v>642</v>
      </c>
    </row>
    <row r="158" spans="1:65" s="2" customFormat="1" ht="16.5" customHeight="1">
      <c r="A158" s="26"/>
      <c r="B158" s="132"/>
      <c r="C158" s="133" t="s">
        <v>309</v>
      </c>
      <c r="D158" s="133" t="s">
        <v>145</v>
      </c>
      <c r="E158" s="134" t="s">
        <v>643</v>
      </c>
      <c r="F158" s="135" t="s">
        <v>644</v>
      </c>
      <c r="G158" s="136" t="s">
        <v>269</v>
      </c>
      <c r="H158" s="137">
        <v>15</v>
      </c>
      <c r="I158" s="137"/>
      <c r="J158" s="137">
        <f t="shared" si="0"/>
        <v>0</v>
      </c>
      <c r="K158" s="138"/>
      <c r="L158" s="27"/>
      <c r="M158" s="152" t="s">
        <v>1</v>
      </c>
      <c r="N158" s="153" t="s">
        <v>39</v>
      </c>
      <c r="O158" s="154">
        <v>0</v>
      </c>
      <c r="P158" s="154">
        <f t="shared" si="1"/>
        <v>0</v>
      </c>
      <c r="Q158" s="154">
        <v>0</v>
      </c>
      <c r="R158" s="154">
        <f t="shared" si="2"/>
        <v>0</v>
      </c>
      <c r="S158" s="154">
        <v>0</v>
      </c>
      <c r="T158" s="155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3" t="s">
        <v>544</v>
      </c>
      <c r="AT158" s="143" t="s">
        <v>145</v>
      </c>
      <c r="AU158" s="143" t="s">
        <v>144</v>
      </c>
      <c r="AY158" s="14" t="s">
        <v>143</v>
      </c>
      <c r="BE158" s="144">
        <f t="shared" si="4"/>
        <v>0</v>
      </c>
      <c r="BF158" s="144">
        <f t="shared" si="5"/>
        <v>0</v>
      </c>
      <c r="BG158" s="144">
        <f t="shared" si="6"/>
        <v>0</v>
      </c>
      <c r="BH158" s="144">
        <f t="shared" si="7"/>
        <v>0</v>
      </c>
      <c r="BI158" s="144">
        <f t="shared" si="8"/>
        <v>0</v>
      </c>
      <c r="BJ158" s="14" t="s">
        <v>144</v>
      </c>
      <c r="BK158" s="145">
        <f t="shared" si="9"/>
        <v>0</v>
      </c>
      <c r="BL158" s="14" t="s">
        <v>544</v>
      </c>
      <c r="BM158" s="143" t="s">
        <v>645</v>
      </c>
    </row>
    <row r="159" spans="1:65" s="2" customFormat="1" ht="16.5" customHeight="1">
      <c r="A159" s="26"/>
      <c r="B159" s="132"/>
      <c r="C159" s="156" t="s">
        <v>313</v>
      </c>
      <c r="D159" s="156" t="s">
        <v>254</v>
      </c>
      <c r="E159" s="157" t="s">
        <v>646</v>
      </c>
      <c r="F159" s="158" t="s">
        <v>647</v>
      </c>
      <c r="G159" s="159" t="s">
        <v>269</v>
      </c>
      <c r="H159" s="160">
        <v>15</v>
      </c>
      <c r="I159" s="160"/>
      <c r="J159" s="160">
        <f t="shared" si="0"/>
        <v>0</v>
      </c>
      <c r="K159" s="161"/>
      <c r="L159" s="162"/>
      <c r="M159" s="163" t="s">
        <v>1</v>
      </c>
      <c r="N159" s="164" t="s">
        <v>39</v>
      </c>
      <c r="O159" s="154">
        <v>0</v>
      </c>
      <c r="P159" s="154">
        <f t="shared" si="1"/>
        <v>0</v>
      </c>
      <c r="Q159" s="154">
        <v>0</v>
      </c>
      <c r="R159" s="154">
        <f t="shared" si="2"/>
        <v>0</v>
      </c>
      <c r="S159" s="154">
        <v>0</v>
      </c>
      <c r="T159" s="155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3" t="s">
        <v>554</v>
      </c>
      <c r="AT159" s="143" t="s">
        <v>254</v>
      </c>
      <c r="AU159" s="143" t="s">
        <v>144</v>
      </c>
      <c r="AY159" s="14" t="s">
        <v>143</v>
      </c>
      <c r="BE159" s="144">
        <f t="shared" si="4"/>
        <v>0</v>
      </c>
      <c r="BF159" s="144">
        <f t="shared" si="5"/>
        <v>0</v>
      </c>
      <c r="BG159" s="144">
        <f t="shared" si="6"/>
        <v>0</v>
      </c>
      <c r="BH159" s="144">
        <f t="shared" si="7"/>
        <v>0</v>
      </c>
      <c r="BI159" s="144">
        <f t="shared" si="8"/>
        <v>0</v>
      </c>
      <c r="BJ159" s="14" t="s">
        <v>144</v>
      </c>
      <c r="BK159" s="145">
        <f t="shared" si="9"/>
        <v>0</v>
      </c>
      <c r="BL159" s="14" t="s">
        <v>544</v>
      </c>
      <c r="BM159" s="143" t="s">
        <v>648</v>
      </c>
    </row>
    <row r="160" spans="1:65" s="2" customFormat="1" ht="21.75" customHeight="1">
      <c r="A160" s="26"/>
      <c r="B160" s="132"/>
      <c r="C160" s="133" t="s">
        <v>360</v>
      </c>
      <c r="D160" s="133" t="s">
        <v>145</v>
      </c>
      <c r="E160" s="134" t="s">
        <v>649</v>
      </c>
      <c r="F160" s="135" t="s">
        <v>650</v>
      </c>
      <c r="G160" s="136" t="s">
        <v>269</v>
      </c>
      <c r="H160" s="137">
        <v>4</v>
      </c>
      <c r="I160" s="137"/>
      <c r="J160" s="137">
        <f t="shared" si="0"/>
        <v>0</v>
      </c>
      <c r="K160" s="138"/>
      <c r="L160" s="27"/>
      <c r="M160" s="152" t="s">
        <v>1</v>
      </c>
      <c r="N160" s="153" t="s">
        <v>39</v>
      </c>
      <c r="O160" s="154">
        <v>0</v>
      </c>
      <c r="P160" s="154">
        <f t="shared" si="1"/>
        <v>0</v>
      </c>
      <c r="Q160" s="154">
        <v>0</v>
      </c>
      <c r="R160" s="154">
        <f t="shared" si="2"/>
        <v>0</v>
      </c>
      <c r="S160" s="154">
        <v>0</v>
      </c>
      <c r="T160" s="155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3" t="s">
        <v>544</v>
      </c>
      <c r="AT160" s="143" t="s">
        <v>145</v>
      </c>
      <c r="AU160" s="143" t="s">
        <v>144</v>
      </c>
      <c r="AY160" s="14" t="s">
        <v>143</v>
      </c>
      <c r="BE160" s="144">
        <f t="shared" si="4"/>
        <v>0</v>
      </c>
      <c r="BF160" s="144">
        <f t="shared" si="5"/>
        <v>0</v>
      </c>
      <c r="BG160" s="144">
        <f t="shared" si="6"/>
        <v>0</v>
      </c>
      <c r="BH160" s="144">
        <f t="shared" si="7"/>
        <v>0</v>
      </c>
      <c r="BI160" s="144">
        <f t="shared" si="8"/>
        <v>0</v>
      </c>
      <c r="BJ160" s="14" t="s">
        <v>144</v>
      </c>
      <c r="BK160" s="145">
        <f t="shared" si="9"/>
        <v>0</v>
      </c>
      <c r="BL160" s="14" t="s">
        <v>544</v>
      </c>
      <c r="BM160" s="143" t="s">
        <v>651</v>
      </c>
    </row>
    <row r="161" spans="1:65" s="2" customFormat="1" ht="16.5" customHeight="1">
      <c r="A161" s="26"/>
      <c r="B161" s="132"/>
      <c r="C161" s="156" t="s">
        <v>364</v>
      </c>
      <c r="D161" s="156" t="s">
        <v>254</v>
      </c>
      <c r="E161" s="157" t="s">
        <v>652</v>
      </c>
      <c r="F161" s="158" t="s">
        <v>653</v>
      </c>
      <c r="G161" s="159" t="s">
        <v>269</v>
      </c>
      <c r="H161" s="160">
        <v>4</v>
      </c>
      <c r="I161" s="160"/>
      <c r="J161" s="160">
        <f t="shared" si="0"/>
        <v>0</v>
      </c>
      <c r="K161" s="161"/>
      <c r="L161" s="162"/>
      <c r="M161" s="163" t="s">
        <v>1</v>
      </c>
      <c r="N161" s="164" t="s">
        <v>39</v>
      </c>
      <c r="O161" s="154">
        <v>0</v>
      </c>
      <c r="P161" s="154">
        <f t="shared" si="1"/>
        <v>0</v>
      </c>
      <c r="Q161" s="154">
        <v>0</v>
      </c>
      <c r="R161" s="154">
        <f t="shared" si="2"/>
        <v>0</v>
      </c>
      <c r="S161" s="154">
        <v>0</v>
      </c>
      <c r="T161" s="155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3" t="s">
        <v>554</v>
      </c>
      <c r="AT161" s="143" t="s">
        <v>254</v>
      </c>
      <c r="AU161" s="143" t="s">
        <v>144</v>
      </c>
      <c r="AY161" s="14" t="s">
        <v>143</v>
      </c>
      <c r="BE161" s="144">
        <f t="shared" si="4"/>
        <v>0</v>
      </c>
      <c r="BF161" s="144">
        <f t="shared" si="5"/>
        <v>0</v>
      </c>
      <c r="BG161" s="144">
        <f t="shared" si="6"/>
        <v>0</v>
      </c>
      <c r="BH161" s="144">
        <f t="shared" si="7"/>
        <v>0</v>
      </c>
      <c r="BI161" s="144">
        <f t="shared" si="8"/>
        <v>0</v>
      </c>
      <c r="BJ161" s="14" t="s">
        <v>144</v>
      </c>
      <c r="BK161" s="145">
        <f t="shared" si="9"/>
        <v>0</v>
      </c>
      <c r="BL161" s="14" t="s">
        <v>544</v>
      </c>
      <c r="BM161" s="143" t="s">
        <v>654</v>
      </c>
    </row>
    <row r="162" spans="1:65" s="2" customFormat="1" ht="21.75" customHeight="1">
      <c r="A162" s="26"/>
      <c r="B162" s="132"/>
      <c r="C162" s="133" t="s">
        <v>368</v>
      </c>
      <c r="D162" s="133" t="s">
        <v>145</v>
      </c>
      <c r="E162" s="134" t="s">
        <v>655</v>
      </c>
      <c r="F162" s="135" t="s">
        <v>656</v>
      </c>
      <c r="G162" s="136" t="s">
        <v>269</v>
      </c>
      <c r="H162" s="137">
        <v>110</v>
      </c>
      <c r="I162" s="137"/>
      <c r="J162" s="137">
        <f t="shared" si="0"/>
        <v>0</v>
      </c>
      <c r="K162" s="138"/>
      <c r="L162" s="27"/>
      <c r="M162" s="152" t="s">
        <v>1</v>
      </c>
      <c r="N162" s="153" t="s">
        <v>39</v>
      </c>
      <c r="O162" s="154">
        <v>0</v>
      </c>
      <c r="P162" s="154">
        <f t="shared" si="1"/>
        <v>0</v>
      </c>
      <c r="Q162" s="154">
        <v>0</v>
      </c>
      <c r="R162" s="154">
        <f t="shared" si="2"/>
        <v>0</v>
      </c>
      <c r="S162" s="154">
        <v>0</v>
      </c>
      <c r="T162" s="155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3" t="s">
        <v>544</v>
      </c>
      <c r="AT162" s="143" t="s">
        <v>145</v>
      </c>
      <c r="AU162" s="143" t="s">
        <v>144</v>
      </c>
      <c r="AY162" s="14" t="s">
        <v>143</v>
      </c>
      <c r="BE162" s="144">
        <f t="shared" si="4"/>
        <v>0</v>
      </c>
      <c r="BF162" s="144">
        <f t="shared" si="5"/>
        <v>0</v>
      </c>
      <c r="BG162" s="144">
        <f t="shared" si="6"/>
        <v>0</v>
      </c>
      <c r="BH162" s="144">
        <f t="shared" si="7"/>
        <v>0</v>
      </c>
      <c r="BI162" s="144">
        <f t="shared" si="8"/>
        <v>0</v>
      </c>
      <c r="BJ162" s="14" t="s">
        <v>144</v>
      </c>
      <c r="BK162" s="145">
        <f t="shared" si="9"/>
        <v>0</v>
      </c>
      <c r="BL162" s="14" t="s">
        <v>544</v>
      </c>
      <c r="BM162" s="143" t="s">
        <v>657</v>
      </c>
    </row>
    <row r="163" spans="1:65" s="2" customFormat="1" ht="21.75" customHeight="1">
      <c r="A163" s="26"/>
      <c r="B163" s="132"/>
      <c r="C163" s="156" t="s">
        <v>370</v>
      </c>
      <c r="D163" s="156" t="s">
        <v>254</v>
      </c>
      <c r="E163" s="157" t="s">
        <v>658</v>
      </c>
      <c r="F163" s="158" t="s">
        <v>659</v>
      </c>
      <c r="G163" s="159" t="s">
        <v>269</v>
      </c>
      <c r="H163" s="160">
        <v>110</v>
      </c>
      <c r="I163" s="160"/>
      <c r="J163" s="160">
        <f t="shared" si="0"/>
        <v>0</v>
      </c>
      <c r="K163" s="161"/>
      <c r="L163" s="162"/>
      <c r="M163" s="163" t="s">
        <v>1</v>
      </c>
      <c r="N163" s="164" t="s">
        <v>39</v>
      </c>
      <c r="O163" s="154">
        <v>0</v>
      </c>
      <c r="P163" s="154">
        <f t="shared" si="1"/>
        <v>0</v>
      </c>
      <c r="Q163" s="154">
        <v>0</v>
      </c>
      <c r="R163" s="154">
        <f t="shared" si="2"/>
        <v>0</v>
      </c>
      <c r="S163" s="154">
        <v>0</v>
      </c>
      <c r="T163" s="155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3" t="s">
        <v>554</v>
      </c>
      <c r="AT163" s="143" t="s">
        <v>254</v>
      </c>
      <c r="AU163" s="143" t="s">
        <v>144</v>
      </c>
      <c r="AY163" s="14" t="s">
        <v>143</v>
      </c>
      <c r="BE163" s="144">
        <f t="shared" si="4"/>
        <v>0</v>
      </c>
      <c r="BF163" s="144">
        <f t="shared" si="5"/>
        <v>0</v>
      </c>
      <c r="BG163" s="144">
        <f t="shared" si="6"/>
        <v>0</v>
      </c>
      <c r="BH163" s="144">
        <f t="shared" si="7"/>
        <v>0</v>
      </c>
      <c r="BI163" s="144">
        <f t="shared" si="8"/>
        <v>0</v>
      </c>
      <c r="BJ163" s="14" t="s">
        <v>144</v>
      </c>
      <c r="BK163" s="145">
        <f t="shared" si="9"/>
        <v>0</v>
      </c>
      <c r="BL163" s="14" t="s">
        <v>544</v>
      </c>
      <c r="BM163" s="143" t="s">
        <v>660</v>
      </c>
    </row>
    <row r="164" spans="1:65" s="2" customFormat="1" ht="16.5" customHeight="1">
      <c r="A164" s="26"/>
      <c r="B164" s="132"/>
      <c r="C164" s="133" t="s">
        <v>372</v>
      </c>
      <c r="D164" s="133" t="s">
        <v>145</v>
      </c>
      <c r="E164" s="134" t="s">
        <v>661</v>
      </c>
      <c r="F164" s="135" t="s">
        <v>662</v>
      </c>
      <c r="G164" s="136" t="s">
        <v>269</v>
      </c>
      <c r="H164" s="137">
        <v>320</v>
      </c>
      <c r="I164" s="137"/>
      <c r="J164" s="137">
        <f t="shared" si="0"/>
        <v>0</v>
      </c>
      <c r="K164" s="138"/>
      <c r="L164" s="27"/>
      <c r="M164" s="152" t="s">
        <v>1</v>
      </c>
      <c r="N164" s="153" t="s">
        <v>39</v>
      </c>
      <c r="O164" s="154">
        <v>0</v>
      </c>
      <c r="P164" s="154">
        <f t="shared" si="1"/>
        <v>0</v>
      </c>
      <c r="Q164" s="154">
        <v>0</v>
      </c>
      <c r="R164" s="154">
        <f t="shared" si="2"/>
        <v>0</v>
      </c>
      <c r="S164" s="154">
        <v>0</v>
      </c>
      <c r="T164" s="155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3" t="s">
        <v>544</v>
      </c>
      <c r="AT164" s="143" t="s">
        <v>145</v>
      </c>
      <c r="AU164" s="143" t="s">
        <v>144</v>
      </c>
      <c r="AY164" s="14" t="s">
        <v>143</v>
      </c>
      <c r="BE164" s="144">
        <f t="shared" si="4"/>
        <v>0</v>
      </c>
      <c r="BF164" s="144">
        <f t="shared" si="5"/>
        <v>0</v>
      </c>
      <c r="BG164" s="144">
        <f t="shared" si="6"/>
        <v>0</v>
      </c>
      <c r="BH164" s="144">
        <f t="shared" si="7"/>
        <v>0</v>
      </c>
      <c r="BI164" s="144">
        <f t="shared" si="8"/>
        <v>0</v>
      </c>
      <c r="BJ164" s="14" t="s">
        <v>144</v>
      </c>
      <c r="BK164" s="145">
        <f t="shared" si="9"/>
        <v>0</v>
      </c>
      <c r="BL164" s="14" t="s">
        <v>544</v>
      </c>
      <c r="BM164" s="143" t="s">
        <v>663</v>
      </c>
    </row>
    <row r="165" spans="1:65" s="2" customFormat="1" ht="16.5" customHeight="1">
      <c r="A165" s="26"/>
      <c r="B165" s="132"/>
      <c r="C165" s="133" t="s">
        <v>374</v>
      </c>
      <c r="D165" s="133" t="s">
        <v>145</v>
      </c>
      <c r="E165" s="134" t="s">
        <v>664</v>
      </c>
      <c r="F165" s="135" t="s">
        <v>665</v>
      </c>
      <c r="G165" s="136" t="s">
        <v>269</v>
      </c>
      <c r="H165" s="137">
        <v>110</v>
      </c>
      <c r="I165" s="137"/>
      <c r="J165" s="137">
        <f t="shared" si="0"/>
        <v>0</v>
      </c>
      <c r="K165" s="138"/>
      <c r="L165" s="27"/>
      <c r="M165" s="152" t="s">
        <v>1</v>
      </c>
      <c r="N165" s="153" t="s">
        <v>39</v>
      </c>
      <c r="O165" s="154">
        <v>0</v>
      </c>
      <c r="P165" s="154">
        <f t="shared" si="1"/>
        <v>0</v>
      </c>
      <c r="Q165" s="154">
        <v>0</v>
      </c>
      <c r="R165" s="154">
        <f t="shared" si="2"/>
        <v>0</v>
      </c>
      <c r="S165" s="154">
        <v>0</v>
      </c>
      <c r="T165" s="155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3" t="s">
        <v>544</v>
      </c>
      <c r="AT165" s="143" t="s">
        <v>145</v>
      </c>
      <c r="AU165" s="143" t="s">
        <v>144</v>
      </c>
      <c r="AY165" s="14" t="s">
        <v>143</v>
      </c>
      <c r="BE165" s="144">
        <f t="shared" si="4"/>
        <v>0</v>
      </c>
      <c r="BF165" s="144">
        <f t="shared" si="5"/>
        <v>0</v>
      </c>
      <c r="BG165" s="144">
        <f t="shared" si="6"/>
        <v>0</v>
      </c>
      <c r="BH165" s="144">
        <f t="shared" si="7"/>
        <v>0</v>
      </c>
      <c r="BI165" s="144">
        <f t="shared" si="8"/>
        <v>0</v>
      </c>
      <c r="BJ165" s="14" t="s">
        <v>144</v>
      </c>
      <c r="BK165" s="145">
        <f t="shared" si="9"/>
        <v>0</v>
      </c>
      <c r="BL165" s="14" t="s">
        <v>544</v>
      </c>
      <c r="BM165" s="143" t="s">
        <v>666</v>
      </c>
    </row>
    <row r="166" spans="1:65" s="2" customFormat="1" ht="21.75" customHeight="1">
      <c r="A166" s="26"/>
      <c r="B166" s="132"/>
      <c r="C166" s="156" t="s">
        <v>376</v>
      </c>
      <c r="D166" s="156" t="s">
        <v>254</v>
      </c>
      <c r="E166" s="157" t="s">
        <v>667</v>
      </c>
      <c r="F166" s="158" t="s">
        <v>668</v>
      </c>
      <c r="G166" s="159" t="s">
        <v>269</v>
      </c>
      <c r="H166" s="160">
        <v>110</v>
      </c>
      <c r="I166" s="160"/>
      <c r="J166" s="160">
        <f t="shared" si="0"/>
        <v>0</v>
      </c>
      <c r="K166" s="161"/>
      <c r="L166" s="162"/>
      <c r="M166" s="163" t="s">
        <v>1</v>
      </c>
      <c r="N166" s="164" t="s">
        <v>39</v>
      </c>
      <c r="O166" s="154">
        <v>0</v>
      </c>
      <c r="P166" s="154">
        <f t="shared" si="1"/>
        <v>0</v>
      </c>
      <c r="Q166" s="154">
        <v>0</v>
      </c>
      <c r="R166" s="154">
        <f t="shared" si="2"/>
        <v>0</v>
      </c>
      <c r="S166" s="154">
        <v>0</v>
      </c>
      <c r="T166" s="155">
        <f t="shared" si="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3" t="s">
        <v>554</v>
      </c>
      <c r="AT166" s="143" t="s">
        <v>254</v>
      </c>
      <c r="AU166" s="143" t="s">
        <v>144</v>
      </c>
      <c r="AY166" s="14" t="s">
        <v>143</v>
      </c>
      <c r="BE166" s="144">
        <f t="shared" si="4"/>
        <v>0</v>
      </c>
      <c r="BF166" s="144">
        <f t="shared" si="5"/>
        <v>0</v>
      </c>
      <c r="BG166" s="144">
        <f t="shared" si="6"/>
        <v>0</v>
      </c>
      <c r="BH166" s="144">
        <f t="shared" si="7"/>
        <v>0</v>
      </c>
      <c r="BI166" s="144">
        <f t="shared" si="8"/>
        <v>0</v>
      </c>
      <c r="BJ166" s="14" t="s">
        <v>144</v>
      </c>
      <c r="BK166" s="145">
        <f t="shared" si="9"/>
        <v>0</v>
      </c>
      <c r="BL166" s="14" t="s">
        <v>544</v>
      </c>
      <c r="BM166" s="143" t="s">
        <v>669</v>
      </c>
    </row>
    <row r="167" spans="1:65" s="2" customFormat="1" ht="21.75" customHeight="1">
      <c r="A167" s="26"/>
      <c r="B167" s="132"/>
      <c r="C167" s="156" t="s">
        <v>378</v>
      </c>
      <c r="D167" s="156" t="s">
        <v>254</v>
      </c>
      <c r="E167" s="157" t="s">
        <v>670</v>
      </c>
      <c r="F167" s="158" t="s">
        <v>671</v>
      </c>
      <c r="G167" s="159" t="s">
        <v>269</v>
      </c>
      <c r="H167" s="160">
        <v>210</v>
      </c>
      <c r="I167" s="160"/>
      <c r="J167" s="160">
        <f t="shared" si="0"/>
        <v>0</v>
      </c>
      <c r="K167" s="161"/>
      <c r="L167" s="162"/>
      <c r="M167" s="163" t="s">
        <v>1</v>
      </c>
      <c r="N167" s="164" t="s">
        <v>39</v>
      </c>
      <c r="O167" s="154">
        <v>0</v>
      </c>
      <c r="P167" s="154">
        <f t="shared" si="1"/>
        <v>0</v>
      </c>
      <c r="Q167" s="154">
        <v>0</v>
      </c>
      <c r="R167" s="154">
        <f t="shared" si="2"/>
        <v>0</v>
      </c>
      <c r="S167" s="154">
        <v>0</v>
      </c>
      <c r="T167" s="155">
        <f t="shared" si="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43" t="s">
        <v>554</v>
      </c>
      <c r="AT167" s="143" t="s">
        <v>254</v>
      </c>
      <c r="AU167" s="143" t="s">
        <v>144</v>
      </c>
      <c r="AY167" s="14" t="s">
        <v>143</v>
      </c>
      <c r="BE167" s="144">
        <f t="shared" si="4"/>
        <v>0</v>
      </c>
      <c r="BF167" s="144">
        <f t="shared" si="5"/>
        <v>0</v>
      </c>
      <c r="BG167" s="144">
        <f t="shared" si="6"/>
        <v>0</v>
      </c>
      <c r="BH167" s="144">
        <f t="shared" si="7"/>
        <v>0</v>
      </c>
      <c r="BI167" s="144">
        <f t="shared" si="8"/>
        <v>0</v>
      </c>
      <c r="BJ167" s="14" t="s">
        <v>144</v>
      </c>
      <c r="BK167" s="145">
        <f t="shared" si="9"/>
        <v>0</v>
      </c>
      <c r="BL167" s="14" t="s">
        <v>544</v>
      </c>
      <c r="BM167" s="143" t="s">
        <v>672</v>
      </c>
    </row>
    <row r="168" spans="1:65" s="2" customFormat="1" ht="16.5" customHeight="1">
      <c r="A168" s="26"/>
      <c r="B168" s="132"/>
      <c r="C168" s="133" t="s">
        <v>380</v>
      </c>
      <c r="D168" s="133" t="s">
        <v>145</v>
      </c>
      <c r="E168" s="134" t="s">
        <v>673</v>
      </c>
      <c r="F168" s="135" t="s">
        <v>674</v>
      </c>
      <c r="G168" s="136" t="s">
        <v>675</v>
      </c>
      <c r="H168" s="137">
        <v>121.84699999999999</v>
      </c>
      <c r="I168" s="137"/>
      <c r="J168" s="137">
        <f t="shared" si="0"/>
        <v>0</v>
      </c>
      <c r="K168" s="138"/>
      <c r="L168" s="27"/>
      <c r="M168" s="152" t="s">
        <v>1</v>
      </c>
      <c r="N168" s="153" t="s">
        <v>39</v>
      </c>
      <c r="O168" s="154">
        <v>0</v>
      </c>
      <c r="P168" s="154">
        <f t="shared" si="1"/>
        <v>0</v>
      </c>
      <c r="Q168" s="154">
        <v>0</v>
      </c>
      <c r="R168" s="154">
        <f t="shared" si="2"/>
        <v>0</v>
      </c>
      <c r="S168" s="154">
        <v>0</v>
      </c>
      <c r="T168" s="155">
        <f t="shared" si="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43" t="s">
        <v>544</v>
      </c>
      <c r="AT168" s="143" t="s">
        <v>145</v>
      </c>
      <c r="AU168" s="143" t="s">
        <v>144</v>
      </c>
      <c r="AY168" s="14" t="s">
        <v>143</v>
      </c>
      <c r="BE168" s="144">
        <f t="shared" si="4"/>
        <v>0</v>
      </c>
      <c r="BF168" s="144">
        <f t="shared" si="5"/>
        <v>0</v>
      </c>
      <c r="BG168" s="144">
        <f t="shared" si="6"/>
        <v>0</v>
      </c>
      <c r="BH168" s="144">
        <f t="shared" si="7"/>
        <v>0</v>
      </c>
      <c r="BI168" s="144">
        <f t="shared" si="8"/>
        <v>0</v>
      </c>
      <c r="BJ168" s="14" t="s">
        <v>144</v>
      </c>
      <c r="BK168" s="145">
        <f t="shared" si="9"/>
        <v>0</v>
      </c>
      <c r="BL168" s="14" t="s">
        <v>544</v>
      </c>
      <c r="BM168" s="143" t="s">
        <v>676</v>
      </c>
    </row>
    <row r="169" spans="1:65" s="11" customFormat="1" ht="22.75" customHeight="1">
      <c r="B169" s="122"/>
      <c r="D169" s="123" t="s">
        <v>72</v>
      </c>
      <c r="E169" s="150" t="s">
        <v>677</v>
      </c>
      <c r="F169" s="150" t="s">
        <v>678</v>
      </c>
      <c r="J169" s="151">
        <f>BK169</f>
        <v>0</v>
      </c>
      <c r="L169" s="122"/>
      <c r="M169" s="126"/>
      <c r="N169" s="127"/>
      <c r="O169" s="127"/>
      <c r="P169" s="128">
        <f>SUM(P170:P179)</f>
        <v>0</v>
      </c>
      <c r="Q169" s="127"/>
      <c r="R169" s="128">
        <f>SUM(R170:R179)</f>
        <v>0</v>
      </c>
      <c r="S169" s="127"/>
      <c r="T169" s="129">
        <f>SUM(T170:T179)</f>
        <v>0</v>
      </c>
      <c r="AR169" s="123" t="s">
        <v>171</v>
      </c>
      <c r="AT169" s="130" t="s">
        <v>72</v>
      </c>
      <c r="AU169" s="130" t="s">
        <v>81</v>
      </c>
      <c r="AY169" s="123" t="s">
        <v>143</v>
      </c>
      <c r="BK169" s="131">
        <f>SUM(BK170:BK179)</f>
        <v>0</v>
      </c>
    </row>
    <row r="170" spans="1:65" s="2" customFormat="1" ht="16.5" customHeight="1">
      <c r="A170" s="26"/>
      <c r="B170" s="132"/>
      <c r="C170" s="133" t="s">
        <v>384</v>
      </c>
      <c r="D170" s="133" t="s">
        <v>145</v>
      </c>
      <c r="E170" s="134" t="s">
        <v>679</v>
      </c>
      <c r="F170" s="135" t="s">
        <v>680</v>
      </c>
      <c r="G170" s="136" t="s">
        <v>274</v>
      </c>
      <c r="H170" s="137">
        <v>9</v>
      </c>
      <c r="I170" s="137"/>
      <c r="J170" s="137">
        <f t="shared" ref="J170:J179" si="10">ROUND(I170*H170,3)</f>
        <v>0</v>
      </c>
      <c r="K170" s="138"/>
      <c r="L170" s="27"/>
      <c r="M170" s="152" t="s">
        <v>1</v>
      </c>
      <c r="N170" s="153" t="s">
        <v>39</v>
      </c>
      <c r="O170" s="154">
        <v>0</v>
      </c>
      <c r="P170" s="154">
        <f t="shared" ref="P170:P179" si="11">O170*H170</f>
        <v>0</v>
      </c>
      <c r="Q170" s="154">
        <v>0</v>
      </c>
      <c r="R170" s="154">
        <f t="shared" ref="R170:R179" si="12">Q170*H170</f>
        <v>0</v>
      </c>
      <c r="S170" s="154">
        <v>0</v>
      </c>
      <c r="T170" s="155">
        <f t="shared" ref="T170:T179" si="13"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43" t="s">
        <v>544</v>
      </c>
      <c r="AT170" s="143" t="s">
        <v>145</v>
      </c>
      <c r="AU170" s="143" t="s">
        <v>144</v>
      </c>
      <c r="AY170" s="14" t="s">
        <v>143</v>
      </c>
      <c r="BE170" s="144">
        <f t="shared" ref="BE170:BE179" si="14">IF(N170="základná",J170,0)</f>
        <v>0</v>
      </c>
      <c r="BF170" s="144">
        <f t="shared" ref="BF170:BF179" si="15">IF(N170="znížená",J170,0)</f>
        <v>0</v>
      </c>
      <c r="BG170" s="144">
        <f t="shared" ref="BG170:BG179" si="16">IF(N170="zákl. prenesená",J170,0)</f>
        <v>0</v>
      </c>
      <c r="BH170" s="144">
        <f t="shared" ref="BH170:BH179" si="17">IF(N170="zníž. prenesená",J170,0)</f>
        <v>0</v>
      </c>
      <c r="BI170" s="144">
        <f t="shared" ref="BI170:BI179" si="18">IF(N170="nulová",J170,0)</f>
        <v>0</v>
      </c>
      <c r="BJ170" s="14" t="s">
        <v>144</v>
      </c>
      <c r="BK170" s="145">
        <f t="shared" ref="BK170:BK179" si="19">ROUND(I170*H170,3)</f>
        <v>0</v>
      </c>
      <c r="BL170" s="14" t="s">
        <v>544</v>
      </c>
      <c r="BM170" s="143" t="s">
        <v>681</v>
      </c>
    </row>
    <row r="171" spans="1:65" s="2" customFormat="1" ht="21.75" customHeight="1">
      <c r="A171" s="26"/>
      <c r="B171" s="132"/>
      <c r="C171" s="156" t="s">
        <v>682</v>
      </c>
      <c r="D171" s="156" t="s">
        <v>254</v>
      </c>
      <c r="E171" s="157" t="s">
        <v>683</v>
      </c>
      <c r="F171" s="158" t="s">
        <v>684</v>
      </c>
      <c r="G171" s="159" t="s">
        <v>165</v>
      </c>
      <c r="H171" s="160">
        <v>3</v>
      </c>
      <c r="I171" s="160"/>
      <c r="J171" s="160">
        <f t="shared" si="10"/>
        <v>0</v>
      </c>
      <c r="K171" s="161"/>
      <c r="L171" s="162"/>
      <c r="M171" s="163" t="s">
        <v>1</v>
      </c>
      <c r="N171" s="164" t="s">
        <v>39</v>
      </c>
      <c r="O171" s="154">
        <v>0</v>
      </c>
      <c r="P171" s="154">
        <f t="shared" si="11"/>
        <v>0</v>
      </c>
      <c r="Q171" s="154">
        <v>0</v>
      </c>
      <c r="R171" s="154">
        <f t="shared" si="12"/>
        <v>0</v>
      </c>
      <c r="S171" s="154">
        <v>0</v>
      </c>
      <c r="T171" s="155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43" t="s">
        <v>554</v>
      </c>
      <c r="AT171" s="143" t="s">
        <v>254</v>
      </c>
      <c r="AU171" s="143" t="s">
        <v>144</v>
      </c>
      <c r="AY171" s="14" t="s">
        <v>143</v>
      </c>
      <c r="BE171" s="144">
        <f t="shared" si="14"/>
        <v>0</v>
      </c>
      <c r="BF171" s="144">
        <f t="shared" si="15"/>
        <v>0</v>
      </c>
      <c r="BG171" s="144">
        <f t="shared" si="16"/>
        <v>0</v>
      </c>
      <c r="BH171" s="144">
        <f t="shared" si="17"/>
        <v>0</v>
      </c>
      <c r="BI171" s="144">
        <f t="shared" si="18"/>
        <v>0</v>
      </c>
      <c r="BJ171" s="14" t="s">
        <v>144</v>
      </c>
      <c r="BK171" s="145">
        <f t="shared" si="19"/>
        <v>0</v>
      </c>
      <c r="BL171" s="14" t="s">
        <v>544</v>
      </c>
      <c r="BM171" s="143" t="s">
        <v>685</v>
      </c>
    </row>
    <row r="172" spans="1:65" s="2" customFormat="1" ht="21.75" customHeight="1">
      <c r="A172" s="26"/>
      <c r="B172" s="132"/>
      <c r="C172" s="156" t="s">
        <v>686</v>
      </c>
      <c r="D172" s="156" t="s">
        <v>254</v>
      </c>
      <c r="E172" s="157" t="s">
        <v>687</v>
      </c>
      <c r="F172" s="158" t="s">
        <v>688</v>
      </c>
      <c r="G172" s="159" t="s">
        <v>274</v>
      </c>
      <c r="H172" s="160">
        <v>9</v>
      </c>
      <c r="I172" s="160"/>
      <c r="J172" s="160">
        <f t="shared" si="10"/>
        <v>0</v>
      </c>
      <c r="K172" s="161"/>
      <c r="L172" s="162"/>
      <c r="M172" s="163" t="s">
        <v>1</v>
      </c>
      <c r="N172" s="164" t="s">
        <v>39</v>
      </c>
      <c r="O172" s="154">
        <v>0</v>
      </c>
      <c r="P172" s="154">
        <f t="shared" si="11"/>
        <v>0</v>
      </c>
      <c r="Q172" s="154">
        <v>0</v>
      </c>
      <c r="R172" s="154">
        <f t="shared" si="12"/>
        <v>0</v>
      </c>
      <c r="S172" s="154">
        <v>0</v>
      </c>
      <c r="T172" s="155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43" t="s">
        <v>554</v>
      </c>
      <c r="AT172" s="143" t="s">
        <v>254</v>
      </c>
      <c r="AU172" s="143" t="s">
        <v>144</v>
      </c>
      <c r="AY172" s="14" t="s">
        <v>143</v>
      </c>
      <c r="BE172" s="144">
        <f t="shared" si="14"/>
        <v>0</v>
      </c>
      <c r="BF172" s="144">
        <f t="shared" si="15"/>
        <v>0</v>
      </c>
      <c r="BG172" s="144">
        <f t="shared" si="16"/>
        <v>0</v>
      </c>
      <c r="BH172" s="144">
        <f t="shared" si="17"/>
        <v>0</v>
      </c>
      <c r="BI172" s="144">
        <f t="shared" si="18"/>
        <v>0</v>
      </c>
      <c r="BJ172" s="14" t="s">
        <v>144</v>
      </c>
      <c r="BK172" s="145">
        <f t="shared" si="19"/>
        <v>0</v>
      </c>
      <c r="BL172" s="14" t="s">
        <v>544</v>
      </c>
      <c r="BM172" s="143" t="s">
        <v>689</v>
      </c>
    </row>
    <row r="173" spans="1:65" s="2" customFormat="1" ht="21.75" customHeight="1">
      <c r="A173" s="26"/>
      <c r="B173" s="132"/>
      <c r="C173" s="133" t="s">
        <v>690</v>
      </c>
      <c r="D173" s="133" t="s">
        <v>145</v>
      </c>
      <c r="E173" s="134" t="s">
        <v>691</v>
      </c>
      <c r="F173" s="135" t="s">
        <v>692</v>
      </c>
      <c r="G173" s="136" t="s">
        <v>165</v>
      </c>
      <c r="H173" s="137">
        <v>9</v>
      </c>
      <c r="I173" s="137"/>
      <c r="J173" s="137">
        <f t="shared" si="10"/>
        <v>0</v>
      </c>
      <c r="K173" s="138"/>
      <c r="L173" s="27"/>
      <c r="M173" s="152" t="s">
        <v>1</v>
      </c>
      <c r="N173" s="153" t="s">
        <v>39</v>
      </c>
      <c r="O173" s="154">
        <v>0</v>
      </c>
      <c r="P173" s="154">
        <f t="shared" si="11"/>
        <v>0</v>
      </c>
      <c r="Q173" s="154">
        <v>0</v>
      </c>
      <c r="R173" s="154">
        <f t="shared" si="12"/>
        <v>0</v>
      </c>
      <c r="S173" s="154">
        <v>0</v>
      </c>
      <c r="T173" s="155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43" t="s">
        <v>544</v>
      </c>
      <c r="AT173" s="143" t="s">
        <v>145</v>
      </c>
      <c r="AU173" s="143" t="s">
        <v>144</v>
      </c>
      <c r="AY173" s="14" t="s">
        <v>143</v>
      </c>
      <c r="BE173" s="144">
        <f t="shared" si="14"/>
        <v>0</v>
      </c>
      <c r="BF173" s="144">
        <f t="shared" si="15"/>
        <v>0</v>
      </c>
      <c r="BG173" s="144">
        <f t="shared" si="16"/>
        <v>0</v>
      </c>
      <c r="BH173" s="144">
        <f t="shared" si="17"/>
        <v>0</v>
      </c>
      <c r="BI173" s="144">
        <f t="shared" si="18"/>
        <v>0</v>
      </c>
      <c r="BJ173" s="14" t="s">
        <v>144</v>
      </c>
      <c r="BK173" s="145">
        <f t="shared" si="19"/>
        <v>0</v>
      </c>
      <c r="BL173" s="14" t="s">
        <v>544</v>
      </c>
      <c r="BM173" s="143" t="s">
        <v>693</v>
      </c>
    </row>
    <row r="174" spans="1:65" s="2" customFormat="1" ht="21.75" customHeight="1">
      <c r="A174" s="26"/>
      <c r="B174" s="132"/>
      <c r="C174" s="133" t="s">
        <v>694</v>
      </c>
      <c r="D174" s="133" t="s">
        <v>145</v>
      </c>
      <c r="E174" s="134" t="s">
        <v>695</v>
      </c>
      <c r="F174" s="135" t="s">
        <v>696</v>
      </c>
      <c r="G174" s="136" t="s">
        <v>269</v>
      </c>
      <c r="H174" s="137">
        <v>150</v>
      </c>
      <c r="I174" s="137"/>
      <c r="J174" s="137">
        <f t="shared" si="10"/>
        <v>0</v>
      </c>
      <c r="K174" s="138"/>
      <c r="L174" s="27"/>
      <c r="M174" s="152" t="s">
        <v>1</v>
      </c>
      <c r="N174" s="153" t="s">
        <v>39</v>
      </c>
      <c r="O174" s="154">
        <v>0</v>
      </c>
      <c r="P174" s="154">
        <f t="shared" si="11"/>
        <v>0</v>
      </c>
      <c r="Q174" s="154">
        <v>0</v>
      </c>
      <c r="R174" s="154">
        <f t="shared" si="12"/>
        <v>0</v>
      </c>
      <c r="S174" s="154">
        <v>0</v>
      </c>
      <c r="T174" s="155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43" t="s">
        <v>544</v>
      </c>
      <c r="AT174" s="143" t="s">
        <v>145</v>
      </c>
      <c r="AU174" s="143" t="s">
        <v>144</v>
      </c>
      <c r="AY174" s="14" t="s">
        <v>143</v>
      </c>
      <c r="BE174" s="144">
        <f t="shared" si="14"/>
        <v>0</v>
      </c>
      <c r="BF174" s="144">
        <f t="shared" si="15"/>
        <v>0</v>
      </c>
      <c r="BG174" s="144">
        <f t="shared" si="16"/>
        <v>0</v>
      </c>
      <c r="BH174" s="144">
        <f t="shared" si="17"/>
        <v>0</v>
      </c>
      <c r="BI174" s="144">
        <f t="shared" si="18"/>
        <v>0</v>
      </c>
      <c r="BJ174" s="14" t="s">
        <v>144</v>
      </c>
      <c r="BK174" s="145">
        <f t="shared" si="19"/>
        <v>0</v>
      </c>
      <c r="BL174" s="14" t="s">
        <v>544</v>
      </c>
      <c r="BM174" s="143" t="s">
        <v>697</v>
      </c>
    </row>
    <row r="175" spans="1:65" s="2" customFormat="1" ht="21.75" customHeight="1">
      <c r="A175" s="26"/>
      <c r="B175" s="132"/>
      <c r="C175" s="133" t="s">
        <v>698</v>
      </c>
      <c r="D175" s="133" t="s">
        <v>145</v>
      </c>
      <c r="E175" s="134" t="s">
        <v>699</v>
      </c>
      <c r="F175" s="135" t="s">
        <v>700</v>
      </c>
      <c r="G175" s="136" t="s">
        <v>165</v>
      </c>
      <c r="H175" s="137">
        <v>90</v>
      </c>
      <c r="I175" s="137"/>
      <c r="J175" s="137">
        <f t="shared" si="10"/>
        <v>0</v>
      </c>
      <c r="K175" s="138"/>
      <c r="L175" s="27"/>
      <c r="M175" s="152" t="s">
        <v>1</v>
      </c>
      <c r="N175" s="153" t="s">
        <v>39</v>
      </c>
      <c r="O175" s="154">
        <v>0</v>
      </c>
      <c r="P175" s="154">
        <f t="shared" si="11"/>
        <v>0</v>
      </c>
      <c r="Q175" s="154">
        <v>0</v>
      </c>
      <c r="R175" s="154">
        <f t="shared" si="12"/>
        <v>0</v>
      </c>
      <c r="S175" s="154">
        <v>0</v>
      </c>
      <c r="T175" s="155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43" t="s">
        <v>544</v>
      </c>
      <c r="AT175" s="143" t="s">
        <v>145</v>
      </c>
      <c r="AU175" s="143" t="s">
        <v>144</v>
      </c>
      <c r="AY175" s="14" t="s">
        <v>143</v>
      </c>
      <c r="BE175" s="144">
        <f t="shared" si="14"/>
        <v>0</v>
      </c>
      <c r="BF175" s="144">
        <f t="shared" si="15"/>
        <v>0</v>
      </c>
      <c r="BG175" s="144">
        <f t="shared" si="16"/>
        <v>0</v>
      </c>
      <c r="BH175" s="144">
        <f t="shared" si="17"/>
        <v>0</v>
      </c>
      <c r="BI175" s="144">
        <f t="shared" si="18"/>
        <v>0</v>
      </c>
      <c r="BJ175" s="14" t="s">
        <v>144</v>
      </c>
      <c r="BK175" s="145">
        <f t="shared" si="19"/>
        <v>0</v>
      </c>
      <c r="BL175" s="14" t="s">
        <v>544</v>
      </c>
      <c r="BM175" s="143" t="s">
        <v>701</v>
      </c>
    </row>
    <row r="176" spans="1:65" s="2" customFormat="1" ht="21.75" customHeight="1">
      <c r="A176" s="26"/>
      <c r="B176" s="132"/>
      <c r="C176" s="133" t="s">
        <v>702</v>
      </c>
      <c r="D176" s="133" t="s">
        <v>145</v>
      </c>
      <c r="E176" s="134" t="s">
        <v>703</v>
      </c>
      <c r="F176" s="135" t="s">
        <v>704</v>
      </c>
      <c r="G176" s="136" t="s">
        <v>269</v>
      </c>
      <c r="H176" s="137">
        <v>150</v>
      </c>
      <c r="I176" s="137"/>
      <c r="J176" s="137">
        <f t="shared" si="10"/>
        <v>0</v>
      </c>
      <c r="K176" s="138"/>
      <c r="L176" s="27"/>
      <c r="M176" s="152" t="s">
        <v>1</v>
      </c>
      <c r="N176" s="153" t="s">
        <v>39</v>
      </c>
      <c r="O176" s="154">
        <v>0</v>
      </c>
      <c r="P176" s="154">
        <f t="shared" si="11"/>
        <v>0</v>
      </c>
      <c r="Q176" s="154">
        <v>0</v>
      </c>
      <c r="R176" s="154">
        <f t="shared" si="12"/>
        <v>0</v>
      </c>
      <c r="S176" s="154">
        <v>0</v>
      </c>
      <c r="T176" s="155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43" t="s">
        <v>544</v>
      </c>
      <c r="AT176" s="143" t="s">
        <v>145</v>
      </c>
      <c r="AU176" s="143" t="s">
        <v>144</v>
      </c>
      <c r="AY176" s="14" t="s">
        <v>143</v>
      </c>
      <c r="BE176" s="144">
        <f t="shared" si="14"/>
        <v>0</v>
      </c>
      <c r="BF176" s="144">
        <f t="shared" si="15"/>
        <v>0</v>
      </c>
      <c r="BG176" s="144">
        <f t="shared" si="16"/>
        <v>0</v>
      </c>
      <c r="BH176" s="144">
        <f t="shared" si="17"/>
        <v>0</v>
      </c>
      <c r="BI176" s="144">
        <f t="shared" si="18"/>
        <v>0</v>
      </c>
      <c r="BJ176" s="14" t="s">
        <v>144</v>
      </c>
      <c r="BK176" s="145">
        <f t="shared" si="19"/>
        <v>0</v>
      </c>
      <c r="BL176" s="14" t="s">
        <v>544</v>
      </c>
      <c r="BM176" s="143" t="s">
        <v>705</v>
      </c>
    </row>
    <row r="177" spans="1:65" s="2" customFormat="1" ht="16.5" customHeight="1">
      <c r="A177" s="26"/>
      <c r="B177" s="132"/>
      <c r="C177" s="156" t="s">
        <v>706</v>
      </c>
      <c r="D177" s="156" t="s">
        <v>254</v>
      </c>
      <c r="E177" s="157" t="s">
        <v>707</v>
      </c>
      <c r="F177" s="158" t="s">
        <v>708</v>
      </c>
      <c r="G177" s="159" t="s">
        <v>202</v>
      </c>
      <c r="H177" s="160">
        <v>15.6</v>
      </c>
      <c r="I177" s="160"/>
      <c r="J177" s="160">
        <f t="shared" si="10"/>
        <v>0</v>
      </c>
      <c r="K177" s="161"/>
      <c r="L177" s="162"/>
      <c r="M177" s="163" t="s">
        <v>1</v>
      </c>
      <c r="N177" s="164" t="s">
        <v>39</v>
      </c>
      <c r="O177" s="154">
        <v>0</v>
      </c>
      <c r="P177" s="154">
        <f t="shared" si="11"/>
        <v>0</v>
      </c>
      <c r="Q177" s="154">
        <v>0</v>
      </c>
      <c r="R177" s="154">
        <f t="shared" si="12"/>
        <v>0</v>
      </c>
      <c r="S177" s="154">
        <v>0</v>
      </c>
      <c r="T177" s="155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43" t="s">
        <v>554</v>
      </c>
      <c r="AT177" s="143" t="s">
        <v>254</v>
      </c>
      <c r="AU177" s="143" t="s">
        <v>144</v>
      </c>
      <c r="AY177" s="14" t="s">
        <v>143</v>
      </c>
      <c r="BE177" s="144">
        <f t="shared" si="14"/>
        <v>0</v>
      </c>
      <c r="BF177" s="144">
        <f t="shared" si="15"/>
        <v>0</v>
      </c>
      <c r="BG177" s="144">
        <f t="shared" si="16"/>
        <v>0</v>
      </c>
      <c r="BH177" s="144">
        <f t="shared" si="17"/>
        <v>0</v>
      </c>
      <c r="BI177" s="144">
        <f t="shared" si="18"/>
        <v>0</v>
      </c>
      <c r="BJ177" s="14" t="s">
        <v>144</v>
      </c>
      <c r="BK177" s="145">
        <f t="shared" si="19"/>
        <v>0</v>
      </c>
      <c r="BL177" s="14" t="s">
        <v>544</v>
      </c>
      <c r="BM177" s="143" t="s">
        <v>709</v>
      </c>
    </row>
    <row r="178" spans="1:65" s="2" customFormat="1" ht="21.75" customHeight="1">
      <c r="A178" s="26"/>
      <c r="B178" s="132"/>
      <c r="C178" s="133" t="s">
        <v>710</v>
      </c>
      <c r="D178" s="133" t="s">
        <v>145</v>
      </c>
      <c r="E178" s="134" t="s">
        <v>711</v>
      </c>
      <c r="F178" s="135" t="s">
        <v>712</v>
      </c>
      <c r="G178" s="136" t="s">
        <v>269</v>
      </c>
      <c r="H178" s="137">
        <v>150</v>
      </c>
      <c r="I178" s="137"/>
      <c r="J178" s="137">
        <f t="shared" si="10"/>
        <v>0</v>
      </c>
      <c r="K178" s="138"/>
      <c r="L178" s="27"/>
      <c r="M178" s="152" t="s">
        <v>1</v>
      </c>
      <c r="N178" s="153" t="s">
        <v>39</v>
      </c>
      <c r="O178" s="154">
        <v>0</v>
      </c>
      <c r="P178" s="154">
        <f t="shared" si="11"/>
        <v>0</v>
      </c>
      <c r="Q178" s="154">
        <v>0</v>
      </c>
      <c r="R178" s="154">
        <f t="shared" si="12"/>
        <v>0</v>
      </c>
      <c r="S178" s="154">
        <v>0</v>
      </c>
      <c r="T178" s="155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43" t="s">
        <v>544</v>
      </c>
      <c r="AT178" s="143" t="s">
        <v>145</v>
      </c>
      <c r="AU178" s="143" t="s">
        <v>144</v>
      </c>
      <c r="AY178" s="14" t="s">
        <v>143</v>
      </c>
      <c r="BE178" s="144">
        <f t="shared" si="14"/>
        <v>0</v>
      </c>
      <c r="BF178" s="144">
        <f t="shared" si="15"/>
        <v>0</v>
      </c>
      <c r="BG178" s="144">
        <f t="shared" si="16"/>
        <v>0</v>
      </c>
      <c r="BH178" s="144">
        <f t="shared" si="17"/>
        <v>0</v>
      </c>
      <c r="BI178" s="144">
        <f t="shared" si="18"/>
        <v>0</v>
      </c>
      <c r="BJ178" s="14" t="s">
        <v>144</v>
      </c>
      <c r="BK178" s="145">
        <f t="shared" si="19"/>
        <v>0</v>
      </c>
      <c r="BL178" s="14" t="s">
        <v>544</v>
      </c>
      <c r="BM178" s="143" t="s">
        <v>713</v>
      </c>
    </row>
    <row r="179" spans="1:65" s="2" customFormat="1" ht="16.5" customHeight="1">
      <c r="A179" s="26"/>
      <c r="B179" s="132"/>
      <c r="C179" s="156" t="s">
        <v>714</v>
      </c>
      <c r="D179" s="156" t="s">
        <v>254</v>
      </c>
      <c r="E179" s="157" t="s">
        <v>715</v>
      </c>
      <c r="F179" s="158" t="s">
        <v>716</v>
      </c>
      <c r="G179" s="159" t="s">
        <v>269</v>
      </c>
      <c r="H179" s="160">
        <v>150</v>
      </c>
      <c r="I179" s="160"/>
      <c r="J179" s="160">
        <f t="shared" si="10"/>
        <v>0</v>
      </c>
      <c r="K179" s="161"/>
      <c r="L179" s="162"/>
      <c r="M179" s="163" t="s">
        <v>1</v>
      </c>
      <c r="N179" s="164" t="s">
        <v>39</v>
      </c>
      <c r="O179" s="154">
        <v>0</v>
      </c>
      <c r="P179" s="154">
        <f t="shared" si="11"/>
        <v>0</v>
      </c>
      <c r="Q179" s="154">
        <v>0</v>
      </c>
      <c r="R179" s="154">
        <f t="shared" si="12"/>
        <v>0</v>
      </c>
      <c r="S179" s="154">
        <v>0</v>
      </c>
      <c r="T179" s="155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43" t="s">
        <v>554</v>
      </c>
      <c r="AT179" s="143" t="s">
        <v>254</v>
      </c>
      <c r="AU179" s="143" t="s">
        <v>144</v>
      </c>
      <c r="AY179" s="14" t="s">
        <v>143</v>
      </c>
      <c r="BE179" s="144">
        <f t="shared" si="14"/>
        <v>0</v>
      </c>
      <c r="BF179" s="144">
        <f t="shared" si="15"/>
        <v>0</v>
      </c>
      <c r="BG179" s="144">
        <f t="shared" si="16"/>
        <v>0</v>
      </c>
      <c r="BH179" s="144">
        <f t="shared" si="17"/>
        <v>0</v>
      </c>
      <c r="BI179" s="144">
        <f t="shared" si="18"/>
        <v>0</v>
      </c>
      <c r="BJ179" s="14" t="s">
        <v>144</v>
      </c>
      <c r="BK179" s="145">
        <f t="shared" si="19"/>
        <v>0</v>
      </c>
      <c r="BL179" s="14" t="s">
        <v>544</v>
      </c>
      <c r="BM179" s="143" t="s">
        <v>717</v>
      </c>
    </row>
    <row r="180" spans="1:65" s="11" customFormat="1" ht="26" customHeight="1">
      <c r="B180" s="122"/>
      <c r="D180" s="123" t="s">
        <v>72</v>
      </c>
      <c r="E180" s="124" t="s">
        <v>718</v>
      </c>
      <c r="F180" s="124" t="s">
        <v>719</v>
      </c>
      <c r="J180" s="125">
        <f>BK180</f>
        <v>0</v>
      </c>
      <c r="L180" s="122"/>
      <c r="M180" s="126"/>
      <c r="N180" s="127"/>
      <c r="O180" s="127"/>
      <c r="P180" s="128">
        <f>SUM(P181:P183)</f>
        <v>0</v>
      </c>
      <c r="Q180" s="127"/>
      <c r="R180" s="128">
        <f>SUM(R181:R183)</f>
        <v>0</v>
      </c>
      <c r="S180" s="127"/>
      <c r="T180" s="129">
        <f>SUM(T181:T183)</f>
        <v>0</v>
      </c>
      <c r="AR180" s="123" t="s">
        <v>166</v>
      </c>
      <c r="AT180" s="130" t="s">
        <v>72</v>
      </c>
      <c r="AU180" s="130" t="s">
        <v>73</v>
      </c>
      <c r="AY180" s="123" t="s">
        <v>143</v>
      </c>
      <c r="BK180" s="131">
        <f>SUM(BK181:BK183)</f>
        <v>0</v>
      </c>
    </row>
    <row r="181" spans="1:65" s="2" customFormat="1" ht="16.5" customHeight="1">
      <c r="A181" s="26"/>
      <c r="B181" s="132"/>
      <c r="C181" s="133" t="s">
        <v>720</v>
      </c>
      <c r="D181" s="133" t="s">
        <v>145</v>
      </c>
      <c r="E181" s="134" t="s">
        <v>721</v>
      </c>
      <c r="F181" s="135" t="s">
        <v>722</v>
      </c>
      <c r="G181" s="136" t="s">
        <v>723</v>
      </c>
      <c r="H181" s="137">
        <v>1</v>
      </c>
      <c r="I181" s="137"/>
      <c r="J181" s="137">
        <f>ROUND(I181*H181,3)</f>
        <v>0</v>
      </c>
      <c r="K181" s="138"/>
      <c r="L181" s="27"/>
      <c r="M181" s="152" t="s">
        <v>1</v>
      </c>
      <c r="N181" s="153" t="s">
        <v>39</v>
      </c>
      <c r="O181" s="154">
        <v>0</v>
      </c>
      <c r="P181" s="154">
        <f>O181*H181</f>
        <v>0</v>
      </c>
      <c r="Q181" s="154">
        <v>0</v>
      </c>
      <c r="R181" s="154">
        <f>Q181*H181</f>
        <v>0</v>
      </c>
      <c r="S181" s="154">
        <v>0</v>
      </c>
      <c r="T181" s="155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43" t="s">
        <v>166</v>
      </c>
      <c r="AT181" s="143" t="s">
        <v>145</v>
      </c>
      <c r="AU181" s="143" t="s">
        <v>81</v>
      </c>
      <c r="AY181" s="14" t="s">
        <v>143</v>
      </c>
      <c r="BE181" s="144">
        <f>IF(N181="základná",J181,0)</f>
        <v>0</v>
      </c>
      <c r="BF181" s="144">
        <f>IF(N181="znížená",J181,0)</f>
        <v>0</v>
      </c>
      <c r="BG181" s="144">
        <f>IF(N181="zákl. prenesená",J181,0)</f>
        <v>0</v>
      </c>
      <c r="BH181" s="144">
        <f>IF(N181="zníž. prenesená",J181,0)</f>
        <v>0</v>
      </c>
      <c r="BI181" s="144">
        <f>IF(N181="nulová",J181,0)</f>
        <v>0</v>
      </c>
      <c r="BJ181" s="14" t="s">
        <v>144</v>
      </c>
      <c r="BK181" s="145">
        <f>ROUND(I181*H181,3)</f>
        <v>0</v>
      </c>
      <c r="BL181" s="14" t="s">
        <v>166</v>
      </c>
      <c r="BM181" s="143" t="s">
        <v>724</v>
      </c>
    </row>
    <row r="182" spans="1:65" s="2" customFormat="1" ht="21.75" customHeight="1">
      <c r="A182" s="26"/>
      <c r="B182" s="132"/>
      <c r="C182" s="133" t="s">
        <v>725</v>
      </c>
      <c r="D182" s="133" t="s">
        <v>145</v>
      </c>
      <c r="E182" s="134" t="s">
        <v>726</v>
      </c>
      <c r="F182" s="135" t="s">
        <v>727</v>
      </c>
      <c r="G182" s="136" t="s">
        <v>728</v>
      </c>
      <c r="H182" s="137">
        <v>20</v>
      </c>
      <c r="I182" s="137"/>
      <c r="J182" s="137">
        <f>ROUND(I182*H182,3)</f>
        <v>0</v>
      </c>
      <c r="K182" s="138"/>
      <c r="L182" s="27"/>
      <c r="M182" s="152" t="s">
        <v>1</v>
      </c>
      <c r="N182" s="153" t="s">
        <v>39</v>
      </c>
      <c r="O182" s="154">
        <v>0</v>
      </c>
      <c r="P182" s="154">
        <f>O182*H182</f>
        <v>0</v>
      </c>
      <c r="Q182" s="154">
        <v>0</v>
      </c>
      <c r="R182" s="154">
        <f>Q182*H182</f>
        <v>0</v>
      </c>
      <c r="S182" s="154">
        <v>0</v>
      </c>
      <c r="T182" s="155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43" t="s">
        <v>166</v>
      </c>
      <c r="AT182" s="143" t="s">
        <v>145</v>
      </c>
      <c r="AU182" s="143" t="s">
        <v>81</v>
      </c>
      <c r="AY182" s="14" t="s">
        <v>143</v>
      </c>
      <c r="BE182" s="144">
        <f>IF(N182="základná",J182,0)</f>
        <v>0</v>
      </c>
      <c r="BF182" s="144">
        <f>IF(N182="znížená",J182,0)</f>
        <v>0</v>
      </c>
      <c r="BG182" s="144">
        <f>IF(N182="zákl. prenesená",J182,0)</f>
        <v>0</v>
      </c>
      <c r="BH182" s="144">
        <f>IF(N182="zníž. prenesená",J182,0)</f>
        <v>0</v>
      </c>
      <c r="BI182" s="144">
        <f>IF(N182="nulová",J182,0)</f>
        <v>0</v>
      </c>
      <c r="BJ182" s="14" t="s">
        <v>144</v>
      </c>
      <c r="BK182" s="145">
        <f>ROUND(I182*H182,3)</f>
        <v>0</v>
      </c>
      <c r="BL182" s="14" t="s">
        <v>166</v>
      </c>
      <c r="BM182" s="143" t="s">
        <v>729</v>
      </c>
    </row>
    <row r="183" spans="1:65" s="2" customFormat="1" ht="16.5" customHeight="1">
      <c r="A183" s="26"/>
      <c r="B183" s="132"/>
      <c r="C183" s="133" t="s">
        <v>730</v>
      </c>
      <c r="D183" s="133" t="s">
        <v>145</v>
      </c>
      <c r="E183" s="134" t="s">
        <v>731</v>
      </c>
      <c r="F183" s="135" t="s">
        <v>732</v>
      </c>
      <c r="G183" s="136" t="s">
        <v>728</v>
      </c>
      <c r="H183" s="137">
        <v>3</v>
      </c>
      <c r="I183" s="137"/>
      <c r="J183" s="137">
        <f>ROUND(I183*H183,3)</f>
        <v>0</v>
      </c>
      <c r="K183" s="138"/>
      <c r="L183" s="27"/>
      <c r="M183" s="152" t="s">
        <v>1</v>
      </c>
      <c r="N183" s="153" t="s">
        <v>39</v>
      </c>
      <c r="O183" s="154">
        <v>0</v>
      </c>
      <c r="P183" s="154">
        <f>O183*H183</f>
        <v>0</v>
      </c>
      <c r="Q183" s="154">
        <v>0</v>
      </c>
      <c r="R183" s="154">
        <f>Q183*H183</f>
        <v>0</v>
      </c>
      <c r="S183" s="154">
        <v>0</v>
      </c>
      <c r="T183" s="155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43" t="s">
        <v>166</v>
      </c>
      <c r="AT183" s="143" t="s">
        <v>145</v>
      </c>
      <c r="AU183" s="143" t="s">
        <v>81</v>
      </c>
      <c r="AY183" s="14" t="s">
        <v>143</v>
      </c>
      <c r="BE183" s="144">
        <f>IF(N183="základná",J183,0)</f>
        <v>0</v>
      </c>
      <c r="BF183" s="144">
        <f>IF(N183="znížená",J183,0)</f>
        <v>0</v>
      </c>
      <c r="BG183" s="144">
        <f>IF(N183="zákl. prenesená",J183,0)</f>
        <v>0</v>
      </c>
      <c r="BH183" s="144">
        <f>IF(N183="zníž. prenesená",J183,0)</f>
        <v>0</v>
      </c>
      <c r="BI183" s="144">
        <f>IF(N183="nulová",J183,0)</f>
        <v>0</v>
      </c>
      <c r="BJ183" s="14" t="s">
        <v>144</v>
      </c>
      <c r="BK183" s="145">
        <f>ROUND(I183*H183,3)</f>
        <v>0</v>
      </c>
      <c r="BL183" s="14" t="s">
        <v>166</v>
      </c>
      <c r="BM183" s="143" t="s">
        <v>733</v>
      </c>
    </row>
    <row r="184" spans="1:65" s="11" customFormat="1" ht="26" customHeight="1">
      <c r="B184" s="122"/>
      <c r="D184" s="123" t="s">
        <v>72</v>
      </c>
      <c r="E184" s="124" t="s">
        <v>140</v>
      </c>
      <c r="F184" s="124" t="s">
        <v>141</v>
      </c>
      <c r="J184" s="125">
        <f>BK184</f>
        <v>0</v>
      </c>
      <c r="L184" s="122"/>
      <c r="M184" s="126"/>
      <c r="N184" s="127"/>
      <c r="O184" s="127"/>
      <c r="P184" s="128">
        <f>P185</f>
        <v>0</v>
      </c>
      <c r="Q184" s="127"/>
      <c r="R184" s="128">
        <f>R185</f>
        <v>0</v>
      </c>
      <c r="S184" s="127"/>
      <c r="T184" s="129">
        <f>T185</f>
        <v>0</v>
      </c>
      <c r="AR184" s="123" t="s">
        <v>142</v>
      </c>
      <c r="AT184" s="130" t="s">
        <v>72</v>
      </c>
      <c r="AU184" s="130" t="s">
        <v>73</v>
      </c>
      <c r="AY184" s="123" t="s">
        <v>143</v>
      </c>
      <c r="BK184" s="131">
        <f>BK185</f>
        <v>0</v>
      </c>
    </row>
    <row r="185" spans="1:65" s="11" customFormat="1" ht="22.75" customHeight="1">
      <c r="B185" s="122"/>
      <c r="D185" s="123" t="s">
        <v>72</v>
      </c>
      <c r="E185" s="150" t="s">
        <v>734</v>
      </c>
      <c r="F185" s="150" t="s">
        <v>735</v>
      </c>
      <c r="J185" s="151">
        <f>BK185</f>
        <v>0</v>
      </c>
      <c r="L185" s="122"/>
      <c r="M185" s="126"/>
      <c r="N185" s="127"/>
      <c r="O185" s="127"/>
      <c r="P185" s="128">
        <f>P186</f>
        <v>0</v>
      </c>
      <c r="Q185" s="127"/>
      <c r="R185" s="128">
        <f>R186</f>
        <v>0</v>
      </c>
      <c r="S185" s="127"/>
      <c r="T185" s="129">
        <f>T186</f>
        <v>0</v>
      </c>
      <c r="AR185" s="123" t="s">
        <v>142</v>
      </c>
      <c r="AT185" s="130" t="s">
        <v>72</v>
      </c>
      <c r="AU185" s="130" t="s">
        <v>81</v>
      </c>
      <c r="AY185" s="123" t="s">
        <v>143</v>
      </c>
      <c r="BK185" s="131">
        <f>BK186</f>
        <v>0</v>
      </c>
    </row>
    <row r="186" spans="1:65" s="2" customFormat="1" ht="33" customHeight="1">
      <c r="A186" s="26"/>
      <c r="B186" s="132"/>
      <c r="C186" s="133" t="s">
        <v>736</v>
      </c>
      <c r="D186" s="133" t="s">
        <v>145</v>
      </c>
      <c r="E186" s="134" t="s">
        <v>737</v>
      </c>
      <c r="F186" s="135" t="s">
        <v>738</v>
      </c>
      <c r="G186" s="136" t="s">
        <v>723</v>
      </c>
      <c r="H186" s="137">
        <v>1</v>
      </c>
      <c r="I186" s="137"/>
      <c r="J186" s="137">
        <f>ROUND(I186*H186,3)</f>
        <v>0</v>
      </c>
      <c r="K186" s="138"/>
      <c r="L186" s="27"/>
      <c r="M186" s="139" t="s">
        <v>1</v>
      </c>
      <c r="N186" s="140" t="s">
        <v>39</v>
      </c>
      <c r="O186" s="141">
        <v>0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43" t="s">
        <v>166</v>
      </c>
      <c r="AT186" s="143" t="s">
        <v>145</v>
      </c>
      <c r="AU186" s="143" t="s">
        <v>144</v>
      </c>
      <c r="AY186" s="14" t="s">
        <v>143</v>
      </c>
      <c r="BE186" s="144">
        <f>IF(N186="základná",J186,0)</f>
        <v>0</v>
      </c>
      <c r="BF186" s="144">
        <f>IF(N186="znížená",J186,0)</f>
        <v>0</v>
      </c>
      <c r="BG186" s="144">
        <f>IF(N186="zákl. prenesená",J186,0)</f>
        <v>0</v>
      </c>
      <c r="BH186" s="144">
        <f>IF(N186="zníž. prenesená",J186,0)</f>
        <v>0</v>
      </c>
      <c r="BI186" s="144">
        <f>IF(N186="nulová",J186,0)</f>
        <v>0</v>
      </c>
      <c r="BJ186" s="14" t="s">
        <v>144</v>
      </c>
      <c r="BK186" s="145">
        <f>ROUND(I186*H186,3)</f>
        <v>0</v>
      </c>
      <c r="BL186" s="14" t="s">
        <v>166</v>
      </c>
      <c r="BM186" s="143" t="s">
        <v>739</v>
      </c>
    </row>
    <row r="187" spans="1:65" s="2" customFormat="1" ht="7" customHeight="1">
      <c r="A187" s="26"/>
      <c r="B187" s="41"/>
      <c r="C187" s="42"/>
      <c r="D187" s="42"/>
      <c r="E187" s="42"/>
      <c r="F187" s="42"/>
      <c r="G187" s="42"/>
      <c r="H187" s="42"/>
      <c r="I187" s="42"/>
      <c r="J187" s="42"/>
      <c r="K187" s="42"/>
      <c r="L187" s="27"/>
      <c r="M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</row>
  </sheetData>
  <autoFilter ref="C121:K186" xr:uid="{00000000-0009-0000-0000-000009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M168"/>
  <sheetViews>
    <sheetView showGridLines="0" workbookViewId="0">
      <selection activeCell="J164" sqref="J164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109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740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ROUND(J124,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ROUND((SUM(BE124:BE167)),  2)</f>
        <v>0</v>
      </c>
      <c r="G33" s="26"/>
      <c r="H33" s="26"/>
      <c r="I33" s="95">
        <v>0.2</v>
      </c>
      <c r="J33" s="94">
        <f>ROUND(((SUM(BE124:BE167))*I33),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ROUND((SUM(BF124:BF167)),  2)</f>
        <v>0</v>
      </c>
      <c r="G34" s="26"/>
      <c r="H34" s="26"/>
      <c r="I34" s="95">
        <v>0.2</v>
      </c>
      <c r="J34" s="94">
        <f>ROUND(((SUM(BF124:BF167))*I34),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ROUND((SUM(BG124:BG167)),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ROUND((SUM(BH124:BH167)),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ROUND((SUM(BI124:BI167)),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10 - Zásobník vody + rozvod vody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J124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J125</f>
        <v>0</v>
      </c>
      <c r="L97" s="107"/>
    </row>
    <row r="98" spans="1:31" s="12" customFormat="1" ht="20" customHeight="1">
      <c r="B98" s="146"/>
      <c r="D98" s="147" t="s">
        <v>152</v>
      </c>
      <c r="E98" s="148"/>
      <c r="F98" s="148"/>
      <c r="G98" s="148"/>
      <c r="H98" s="148"/>
      <c r="I98" s="148"/>
      <c r="J98" s="149">
        <f>J126</f>
        <v>0</v>
      </c>
      <c r="L98" s="146"/>
    </row>
    <row r="99" spans="1:31" s="12" customFormat="1" ht="20" customHeight="1">
      <c r="B99" s="146"/>
      <c r="D99" s="147" t="s">
        <v>415</v>
      </c>
      <c r="E99" s="148"/>
      <c r="F99" s="148"/>
      <c r="G99" s="148"/>
      <c r="H99" s="148"/>
      <c r="I99" s="148"/>
      <c r="J99" s="149">
        <f>J142</f>
        <v>0</v>
      </c>
      <c r="L99" s="146"/>
    </row>
    <row r="100" spans="1:31" s="12" customFormat="1" ht="20" customHeight="1">
      <c r="B100" s="146"/>
      <c r="D100" s="147" t="s">
        <v>416</v>
      </c>
      <c r="E100" s="148"/>
      <c r="F100" s="148"/>
      <c r="G100" s="148"/>
      <c r="H100" s="148"/>
      <c r="I100" s="148"/>
      <c r="J100" s="149">
        <f>J145</f>
        <v>0</v>
      </c>
      <c r="L100" s="146"/>
    </row>
    <row r="101" spans="1:31" s="12" customFormat="1" ht="20" customHeight="1">
      <c r="B101" s="146"/>
      <c r="D101" s="147" t="s">
        <v>156</v>
      </c>
      <c r="E101" s="148"/>
      <c r="F101" s="148"/>
      <c r="G101" s="148"/>
      <c r="H101" s="148"/>
      <c r="I101" s="148"/>
      <c r="J101" s="149">
        <f>J157</f>
        <v>0</v>
      </c>
      <c r="L101" s="146"/>
    </row>
    <row r="102" spans="1:31" s="9" customFormat="1" ht="25" customHeight="1">
      <c r="B102" s="107"/>
      <c r="D102" s="108" t="s">
        <v>157</v>
      </c>
      <c r="E102" s="109"/>
      <c r="F102" s="109"/>
      <c r="G102" s="109"/>
      <c r="H102" s="109"/>
      <c r="I102" s="109"/>
      <c r="J102" s="110">
        <f>J159</f>
        <v>0</v>
      </c>
      <c r="L102" s="107"/>
    </row>
    <row r="103" spans="1:31" s="12" customFormat="1" ht="20" customHeight="1">
      <c r="B103" s="146"/>
      <c r="D103" s="147" t="s">
        <v>741</v>
      </c>
      <c r="E103" s="148"/>
      <c r="F103" s="148"/>
      <c r="G103" s="148"/>
      <c r="H103" s="148"/>
      <c r="I103" s="148"/>
      <c r="J103" s="149">
        <f>J160</f>
        <v>0</v>
      </c>
      <c r="L103" s="146"/>
    </row>
    <row r="104" spans="1:31" s="12" customFormat="1" ht="20" customHeight="1">
      <c r="B104" s="146"/>
      <c r="D104" s="147" t="s">
        <v>742</v>
      </c>
      <c r="E104" s="148"/>
      <c r="F104" s="148"/>
      <c r="G104" s="148"/>
      <c r="H104" s="148"/>
      <c r="I104" s="148"/>
      <c r="J104" s="149">
        <f>J164</f>
        <v>0</v>
      </c>
      <c r="L104" s="146"/>
    </row>
    <row r="105" spans="1:31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7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31" s="2" customFormat="1" ht="7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5" customHeight="1">
      <c r="A111" s="26"/>
      <c r="B111" s="27"/>
      <c r="C111" s="18" t="s">
        <v>128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7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12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0" t="str">
        <f>E7</f>
        <v>Kompostáreň Prameň</v>
      </c>
      <c r="F114" s="201"/>
      <c r="G114" s="201"/>
      <c r="H114" s="201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120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>
      <c r="A116" s="26"/>
      <c r="B116" s="27"/>
      <c r="C116" s="26"/>
      <c r="D116" s="26"/>
      <c r="E116" s="194" t="str">
        <f>E9</f>
        <v>SO 10 - Zásobník vody + rozvod vody</v>
      </c>
      <c r="F116" s="199"/>
      <c r="G116" s="199"/>
      <c r="H116" s="199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7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>
      <c r="A118" s="26"/>
      <c r="B118" s="27"/>
      <c r="C118" s="23" t="s">
        <v>16</v>
      </c>
      <c r="D118" s="26"/>
      <c r="E118" s="26"/>
      <c r="F118" s="21" t="str">
        <f>F12</f>
        <v>Kamenná Poruba</v>
      </c>
      <c r="G118" s="26"/>
      <c r="H118" s="26"/>
      <c r="I118" s="23" t="s">
        <v>18</v>
      </c>
      <c r="J118" s="49" t="str">
        <f>IF(J12="","",J12)</f>
        <v/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7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40" customHeight="1">
      <c r="A120" s="26"/>
      <c r="B120" s="27"/>
      <c r="C120" s="23" t="s">
        <v>20</v>
      </c>
      <c r="D120" s="26"/>
      <c r="E120" s="26"/>
      <c r="F120" s="21" t="str">
        <f>E15</f>
        <v xml:space="preserve">Prameň združenie </v>
      </c>
      <c r="G120" s="26"/>
      <c r="H120" s="26"/>
      <c r="I120" s="23" t="s">
        <v>26</v>
      </c>
      <c r="J120" s="24" t="str">
        <f>E21</f>
        <v>Ing. M. Pisár (stupeň PD pre stav.povolenie)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5" customHeight="1">
      <c r="A121" s="26"/>
      <c r="B121" s="27"/>
      <c r="C121" s="23" t="s">
        <v>24</v>
      </c>
      <c r="D121" s="26"/>
      <c r="E121" s="26"/>
      <c r="F121" s="21" t="str">
        <f>IF(E18="","",E18)</f>
        <v xml:space="preserve"> </v>
      </c>
      <c r="G121" s="26"/>
      <c r="H121" s="26"/>
      <c r="I121" s="23" t="s">
        <v>30</v>
      </c>
      <c r="J121" s="24" t="str">
        <f>E24</f>
        <v>Ing. G. Gabčová</v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2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0" customFormat="1" ht="29.25" customHeight="1">
      <c r="A123" s="111"/>
      <c r="B123" s="112"/>
      <c r="C123" s="113" t="s">
        <v>129</v>
      </c>
      <c r="D123" s="114" t="s">
        <v>58</v>
      </c>
      <c r="E123" s="114" t="s">
        <v>54</v>
      </c>
      <c r="F123" s="114" t="s">
        <v>55</v>
      </c>
      <c r="G123" s="114" t="s">
        <v>130</v>
      </c>
      <c r="H123" s="114" t="s">
        <v>131</v>
      </c>
      <c r="I123" s="114" t="s">
        <v>132</v>
      </c>
      <c r="J123" s="115" t="s">
        <v>124</v>
      </c>
      <c r="K123" s="116" t="s">
        <v>133</v>
      </c>
      <c r="L123" s="117"/>
      <c r="M123" s="56" t="s">
        <v>1</v>
      </c>
      <c r="N123" s="57" t="s">
        <v>37</v>
      </c>
      <c r="O123" s="57" t="s">
        <v>134</v>
      </c>
      <c r="P123" s="57" t="s">
        <v>135</v>
      </c>
      <c r="Q123" s="57" t="s">
        <v>136</v>
      </c>
      <c r="R123" s="57" t="s">
        <v>137</v>
      </c>
      <c r="S123" s="57" t="s">
        <v>138</v>
      </c>
      <c r="T123" s="58" t="s">
        <v>139</v>
      </c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</row>
    <row r="124" spans="1:65" s="2" customFormat="1" ht="22.75" customHeight="1">
      <c r="A124" s="26"/>
      <c r="B124" s="27"/>
      <c r="C124" s="63" t="s">
        <v>125</v>
      </c>
      <c r="D124" s="26"/>
      <c r="E124" s="26"/>
      <c r="F124" s="26"/>
      <c r="G124" s="26"/>
      <c r="H124" s="26"/>
      <c r="I124" s="26"/>
      <c r="J124" s="118">
        <f>BK124</f>
        <v>0</v>
      </c>
      <c r="K124" s="26"/>
      <c r="L124" s="27"/>
      <c r="M124" s="59"/>
      <c r="N124" s="50"/>
      <c r="O124" s="60"/>
      <c r="P124" s="119">
        <f>P125+P159</f>
        <v>17.559939</v>
      </c>
      <c r="Q124" s="60"/>
      <c r="R124" s="119">
        <f>R125+R159</f>
        <v>9.7432099999999995</v>
      </c>
      <c r="S124" s="60"/>
      <c r="T124" s="120">
        <f>T125+T159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72</v>
      </c>
      <c r="AU124" s="14" t="s">
        <v>126</v>
      </c>
      <c r="BK124" s="121">
        <f>BK125+BK159</f>
        <v>0</v>
      </c>
    </row>
    <row r="125" spans="1:65" s="11" customFormat="1" ht="26" customHeight="1">
      <c r="B125" s="122"/>
      <c r="D125" s="123" t="s">
        <v>72</v>
      </c>
      <c r="E125" s="124" t="s">
        <v>160</v>
      </c>
      <c r="F125" s="124" t="s">
        <v>161</v>
      </c>
      <c r="J125" s="125">
        <f>BK125</f>
        <v>0</v>
      </c>
      <c r="L125" s="122"/>
      <c r="M125" s="126"/>
      <c r="N125" s="127"/>
      <c r="O125" s="127"/>
      <c r="P125" s="128">
        <f>P126+P142+P145+P157</f>
        <v>14.978000000000002</v>
      </c>
      <c r="Q125" s="127"/>
      <c r="R125" s="128">
        <f>R126+R142+R145+R157</f>
        <v>9.7166999999999994</v>
      </c>
      <c r="S125" s="127"/>
      <c r="T125" s="129">
        <f>T126+T142+T145+T157</f>
        <v>0</v>
      </c>
      <c r="AR125" s="123" t="s">
        <v>81</v>
      </c>
      <c r="AT125" s="130" t="s">
        <v>72</v>
      </c>
      <c r="AU125" s="130" t="s">
        <v>73</v>
      </c>
      <c r="AY125" s="123" t="s">
        <v>143</v>
      </c>
      <c r="BK125" s="131">
        <f>BK126+BK142+BK145+BK157</f>
        <v>0</v>
      </c>
    </row>
    <row r="126" spans="1:65" s="11" customFormat="1" ht="22.75" customHeight="1">
      <c r="B126" s="122"/>
      <c r="D126" s="123" t="s">
        <v>72</v>
      </c>
      <c r="E126" s="150" t="s">
        <v>81</v>
      </c>
      <c r="F126" s="150" t="s">
        <v>162</v>
      </c>
      <c r="J126" s="151">
        <f>BK126</f>
        <v>0</v>
      </c>
      <c r="L126" s="122"/>
      <c r="M126" s="126"/>
      <c r="N126" s="127"/>
      <c r="O126" s="127"/>
      <c r="P126" s="128">
        <f>SUM(P127:P141)</f>
        <v>0</v>
      </c>
      <c r="Q126" s="127"/>
      <c r="R126" s="128">
        <f>SUM(R127:R141)</f>
        <v>0</v>
      </c>
      <c r="S126" s="127"/>
      <c r="T126" s="129">
        <f>SUM(T127:T141)</f>
        <v>0</v>
      </c>
      <c r="AR126" s="123" t="s">
        <v>81</v>
      </c>
      <c r="AT126" s="130" t="s">
        <v>72</v>
      </c>
      <c r="AU126" s="130" t="s">
        <v>81</v>
      </c>
      <c r="AY126" s="123" t="s">
        <v>143</v>
      </c>
      <c r="BK126" s="131">
        <f>SUM(BK127:BK141)</f>
        <v>0</v>
      </c>
    </row>
    <row r="127" spans="1:65" s="2" customFormat="1" ht="16.5" customHeight="1">
      <c r="A127" s="26"/>
      <c r="B127" s="132"/>
      <c r="C127" s="133" t="s">
        <v>81</v>
      </c>
      <c r="D127" s="133" t="s">
        <v>145</v>
      </c>
      <c r="E127" s="134" t="s">
        <v>743</v>
      </c>
      <c r="F127" s="135" t="s">
        <v>744</v>
      </c>
      <c r="G127" s="136" t="s">
        <v>165</v>
      </c>
      <c r="H127" s="137">
        <v>64.900000000000006</v>
      </c>
      <c r="I127" s="137"/>
      <c r="J127" s="137">
        <f t="shared" ref="J127:J141" si="0">ROUND(I127*H127,3)</f>
        <v>0</v>
      </c>
      <c r="K127" s="138"/>
      <c r="L127" s="27"/>
      <c r="M127" s="152" t="s">
        <v>1</v>
      </c>
      <c r="N127" s="153" t="s">
        <v>39</v>
      </c>
      <c r="O127" s="154">
        <v>0</v>
      </c>
      <c r="P127" s="154">
        <f t="shared" ref="P127:P141" si="1">O127*H127</f>
        <v>0</v>
      </c>
      <c r="Q127" s="154">
        <v>0</v>
      </c>
      <c r="R127" s="154">
        <f t="shared" ref="R127:R141" si="2">Q127*H127</f>
        <v>0</v>
      </c>
      <c r="S127" s="154">
        <v>0</v>
      </c>
      <c r="T127" s="155">
        <f t="shared" ref="T127:T141" si="3"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3" t="s">
        <v>166</v>
      </c>
      <c r="AT127" s="143" t="s">
        <v>145</v>
      </c>
      <c r="AU127" s="143" t="s">
        <v>144</v>
      </c>
      <c r="AY127" s="14" t="s">
        <v>143</v>
      </c>
      <c r="BE127" s="144">
        <f t="shared" ref="BE127:BE141" si="4">IF(N127="základná",J127,0)</f>
        <v>0</v>
      </c>
      <c r="BF127" s="144">
        <f t="shared" ref="BF127:BF141" si="5">IF(N127="znížená",J127,0)</f>
        <v>0</v>
      </c>
      <c r="BG127" s="144">
        <f t="shared" ref="BG127:BG141" si="6">IF(N127="zákl. prenesená",J127,0)</f>
        <v>0</v>
      </c>
      <c r="BH127" s="144">
        <f t="shared" ref="BH127:BH141" si="7">IF(N127="zníž. prenesená",J127,0)</f>
        <v>0</v>
      </c>
      <c r="BI127" s="144">
        <f t="shared" ref="BI127:BI141" si="8">IF(N127="nulová",J127,0)</f>
        <v>0</v>
      </c>
      <c r="BJ127" s="14" t="s">
        <v>144</v>
      </c>
      <c r="BK127" s="145">
        <f t="shared" ref="BK127:BK141" si="9">ROUND(I127*H127,3)</f>
        <v>0</v>
      </c>
      <c r="BL127" s="14" t="s">
        <v>166</v>
      </c>
      <c r="BM127" s="143" t="s">
        <v>745</v>
      </c>
    </row>
    <row r="128" spans="1:65" s="2" customFormat="1" ht="21.75" customHeight="1">
      <c r="A128" s="26"/>
      <c r="B128" s="132"/>
      <c r="C128" s="133" t="s">
        <v>144</v>
      </c>
      <c r="D128" s="133" t="s">
        <v>145</v>
      </c>
      <c r="E128" s="134" t="s">
        <v>746</v>
      </c>
      <c r="F128" s="135" t="s">
        <v>747</v>
      </c>
      <c r="G128" s="136" t="s">
        <v>165</v>
      </c>
      <c r="H128" s="137">
        <v>19.47</v>
      </c>
      <c r="I128" s="137"/>
      <c r="J128" s="137">
        <f t="shared" si="0"/>
        <v>0</v>
      </c>
      <c r="K128" s="138"/>
      <c r="L128" s="27"/>
      <c r="M128" s="152" t="s">
        <v>1</v>
      </c>
      <c r="N128" s="153" t="s">
        <v>39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3" t="s">
        <v>166</v>
      </c>
      <c r="AT128" s="143" t="s">
        <v>145</v>
      </c>
      <c r="AU128" s="143" t="s">
        <v>144</v>
      </c>
      <c r="AY128" s="14" t="s">
        <v>143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144</v>
      </c>
      <c r="BK128" s="145">
        <f t="shared" si="9"/>
        <v>0</v>
      </c>
      <c r="BL128" s="14" t="s">
        <v>166</v>
      </c>
      <c r="BM128" s="143" t="s">
        <v>748</v>
      </c>
    </row>
    <row r="129" spans="1:65" s="2" customFormat="1" ht="16.5" customHeight="1">
      <c r="A129" s="26"/>
      <c r="B129" s="132"/>
      <c r="C129" s="133" t="s">
        <v>171</v>
      </c>
      <c r="D129" s="133" t="s">
        <v>145</v>
      </c>
      <c r="E129" s="134" t="s">
        <v>749</v>
      </c>
      <c r="F129" s="135" t="s">
        <v>750</v>
      </c>
      <c r="G129" s="136" t="s">
        <v>165</v>
      </c>
      <c r="H129" s="137">
        <v>20.731000000000002</v>
      </c>
      <c r="I129" s="137"/>
      <c r="J129" s="137">
        <f t="shared" si="0"/>
        <v>0</v>
      </c>
      <c r="K129" s="138"/>
      <c r="L129" s="27"/>
      <c r="M129" s="152" t="s">
        <v>1</v>
      </c>
      <c r="N129" s="153" t="s">
        <v>39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3" t="s">
        <v>166</v>
      </c>
      <c r="AT129" s="143" t="s">
        <v>145</v>
      </c>
      <c r="AU129" s="143" t="s">
        <v>144</v>
      </c>
      <c r="AY129" s="14" t="s">
        <v>143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144</v>
      </c>
      <c r="BK129" s="145">
        <f t="shared" si="9"/>
        <v>0</v>
      </c>
      <c r="BL129" s="14" t="s">
        <v>166</v>
      </c>
      <c r="BM129" s="143" t="s">
        <v>751</v>
      </c>
    </row>
    <row r="130" spans="1:65" s="2" customFormat="1" ht="33" customHeight="1">
      <c r="A130" s="26"/>
      <c r="B130" s="132"/>
      <c r="C130" s="133" t="s">
        <v>166</v>
      </c>
      <c r="D130" s="133" t="s">
        <v>145</v>
      </c>
      <c r="E130" s="134" t="s">
        <v>752</v>
      </c>
      <c r="F130" s="135" t="s">
        <v>753</v>
      </c>
      <c r="G130" s="136" t="s">
        <v>165</v>
      </c>
      <c r="H130" s="137">
        <v>6.2190000000000003</v>
      </c>
      <c r="I130" s="137"/>
      <c r="J130" s="137">
        <f t="shared" si="0"/>
        <v>0</v>
      </c>
      <c r="K130" s="138"/>
      <c r="L130" s="27"/>
      <c r="M130" s="152" t="s">
        <v>1</v>
      </c>
      <c r="N130" s="153" t="s">
        <v>39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166</v>
      </c>
      <c r="AT130" s="143" t="s">
        <v>145</v>
      </c>
      <c r="AU130" s="143" t="s">
        <v>144</v>
      </c>
      <c r="AY130" s="14" t="s">
        <v>143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144</v>
      </c>
      <c r="BK130" s="145">
        <f t="shared" si="9"/>
        <v>0</v>
      </c>
      <c r="BL130" s="14" t="s">
        <v>166</v>
      </c>
      <c r="BM130" s="143" t="s">
        <v>754</v>
      </c>
    </row>
    <row r="131" spans="1:65" s="2" customFormat="1" ht="21.75" customHeight="1">
      <c r="A131" s="26"/>
      <c r="B131" s="132"/>
      <c r="C131" s="133" t="s">
        <v>142</v>
      </c>
      <c r="D131" s="133" t="s">
        <v>145</v>
      </c>
      <c r="E131" s="134" t="s">
        <v>755</v>
      </c>
      <c r="F131" s="135" t="s">
        <v>756</v>
      </c>
      <c r="G131" s="136" t="s">
        <v>189</v>
      </c>
      <c r="H131" s="137">
        <v>69.102000000000004</v>
      </c>
      <c r="I131" s="137"/>
      <c r="J131" s="137">
        <f t="shared" si="0"/>
        <v>0</v>
      </c>
      <c r="K131" s="138"/>
      <c r="L131" s="27"/>
      <c r="M131" s="152" t="s">
        <v>1</v>
      </c>
      <c r="N131" s="153" t="s">
        <v>39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3" t="s">
        <v>166</v>
      </c>
      <c r="AT131" s="143" t="s">
        <v>145</v>
      </c>
      <c r="AU131" s="143" t="s">
        <v>144</v>
      </c>
      <c r="AY131" s="14" t="s">
        <v>143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144</v>
      </c>
      <c r="BK131" s="145">
        <f t="shared" si="9"/>
        <v>0</v>
      </c>
      <c r="BL131" s="14" t="s">
        <v>166</v>
      </c>
      <c r="BM131" s="143" t="s">
        <v>757</v>
      </c>
    </row>
    <row r="132" spans="1:65" s="2" customFormat="1" ht="21.75" customHeight="1">
      <c r="A132" s="26"/>
      <c r="B132" s="132"/>
      <c r="C132" s="133" t="s">
        <v>181</v>
      </c>
      <c r="D132" s="133" t="s">
        <v>145</v>
      </c>
      <c r="E132" s="134" t="s">
        <v>758</v>
      </c>
      <c r="F132" s="135" t="s">
        <v>759</v>
      </c>
      <c r="G132" s="136" t="s">
        <v>189</v>
      </c>
      <c r="H132" s="137">
        <v>69.102000000000004</v>
      </c>
      <c r="I132" s="137"/>
      <c r="J132" s="137">
        <f t="shared" si="0"/>
        <v>0</v>
      </c>
      <c r="K132" s="138"/>
      <c r="L132" s="27"/>
      <c r="M132" s="152" t="s">
        <v>1</v>
      </c>
      <c r="N132" s="153" t="s">
        <v>39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166</v>
      </c>
      <c r="AT132" s="143" t="s">
        <v>145</v>
      </c>
      <c r="AU132" s="143" t="s">
        <v>144</v>
      </c>
      <c r="AY132" s="14" t="s">
        <v>143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4" t="s">
        <v>144</v>
      </c>
      <c r="BK132" s="145">
        <f t="shared" si="9"/>
        <v>0</v>
      </c>
      <c r="BL132" s="14" t="s">
        <v>166</v>
      </c>
      <c r="BM132" s="143" t="s">
        <v>760</v>
      </c>
    </row>
    <row r="133" spans="1:65" s="2" customFormat="1" ht="21.75" customHeight="1">
      <c r="A133" s="26"/>
      <c r="B133" s="132"/>
      <c r="C133" s="133" t="s">
        <v>186</v>
      </c>
      <c r="D133" s="133" t="s">
        <v>145</v>
      </c>
      <c r="E133" s="134" t="s">
        <v>761</v>
      </c>
      <c r="F133" s="135" t="s">
        <v>421</v>
      </c>
      <c r="G133" s="136" t="s">
        <v>165</v>
      </c>
      <c r="H133" s="137">
        <v>34.9</v>
      </c>
      <c r="I133" s="137"/>
      <c r="J133" s="137">
        <f t="shared" si="0"/>
        <v>0</v>
      </c>
      <c r="K133" s="138"/>
      <c r="L133" s="27"/>
      <c r="M133" s="152" t="s">
        <v>1</v>
      </c>
      <c r="N133" s="153" t="s">
        <v>39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166</v>
      </c>
      <c r="AT133" s="143" t="s">
        <v>145</v>
      </c>
      <c r="AU133" s="143" t="s">
        <v>144</v>
      </c>
      <c r="AY133" s="14" t="s">
        <v>143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144</v>
      </c>
      <c r="BK133" s="145">
        <f t="shared" si="9"/>
        <v>0</v>
      </c>
      <c r="BL133" s="14" t="s">
        <v>166</v>
      </c>
      <c r="BM133" s="143" t="s">
        <v>762</v>
      </c>
    </row>
    <row r="134" spans="1:65" s="2" customFormat="1" ht="33" customHeight="1">
      <c r="A134" s="26"/>
      <c r="B134" s="132"/>
      <c r="C134" s="133" t="s">
        <v>191</v>
      </c>
      <c r="D134" s="133" t="s">
        <v>145</v>
      </c>
      <c r="E134" s="134" t="s">
        <v>763</v>
      </c>
      <c r="F134" s="135" t="s">
        <v>424</v>
      </c>
      <c r="G134" s="136" t="s">
        <v>165</v>
      </c>
      <c r="H134" s="137">
        <v>244.3</v>
      </c>
      <c r="I134" s="137"/>
      <c r="J134" s="137">
        <f t="shared" si="0"/>
        <v>0</v>
      </c>
      <c r="K134" s="138"/>
      <c r="L134" s="27"/>
      <c r="M134" s="152" t="s">
        <v>1</v>
      </c>
      <c r="N134" s="153" t="s">
        <v>39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3" t="s">
        <v>166</v>
      </c>
      <c r="AT134" s="143" t="s">
        <v>145</v>
      </c>
      <c r="AU134" s="143" t="s">
        <v>144</v>
      </c>
      <c r="AY134" s="14" t="s">
        <v>143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144</v>
      </c>
      <c r="BK134" s="145">
        <f t="shared" si="9"/>
        <v>0</v>
      </c>
      <c r="BL134" s="14" t="s">
        <v>166</v>
      </c>
      <c r="BM134" s="143" t="s">
        <v>764</v>
      </c>
    </row>
    <row r="135" spans="1:65" s="2" customFormat="1" ht="16.5" customHeight="1">
      <c r="A135" s="26"/>
      <c r="B135" s="132"/>
      <c r="C135" s="133" t="s">
        <v>195</v>
      </c>
      <c r="D135" s="133" t="s">
        <v>145</v>
      </c>
      <c r="E135" s="134" t="s">
        <v>765</v>
      </c>
      <c r="F135" s="135" t="s">
        <v>427</v>
      </c>
      <c r="G135" s="136" t="s">
        <v>165</v>
      </c>
      <c r="H135" s="137">
        <v>34.9</v>
      </c>
      <c r="I135" s="137"/>
      <c r="J135" s="137">
        <f t="shared" si="0"/>
        <v>0</v>
      </c>
      <c r="K135" s="138"/>
      <c r="L135" s="27"/>
      <c r="M135" s="152" t="s">
        <v>1</v>
      </c>
      <c r="N135" s="153" t="s">
        <v>39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3" t="s">
        <v>166</v>
      </c>
      <c r="AT135" s="143" t="s">
        <v>145</v>
      </c>
      <c r="AU135" s="143" t="s">
        <v>144</v>
      </c>
      <c r="AY135" s="14" t="s">
        <v>143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144</v>
      </c>
      <c r="BK135" s="145">
        <f t="shared" si="9"/>
        <v>0</v>
      </c>
      <c r="BL135" s="14" t="s">
        <v>166</v>
      </c>
      <c r="BM135" s="143" t="s">
        <v>766</v>
      </c>
    </row>
    <row r="136" spans="1:65" s="2" customFormat="1" ht="21.75" customHeight="1">
      <c r="A136" s="26"/>
      <c r="B136" s="132"/>
      <c r="C136" s="133" t="s">
        <v>199</v>
      </c>
      <c r="D136" s="133" t="s">
        <v>145</v>
      </c>
      <c r="E136" s="134" t="s">
        <v>767</v>
      </c>
      <c r="F136" s="135" t="s">
        <v>430</v>
      </c>
      <c r="G136" s="136" t="s">
        <v>165</v>
      </c>
      <c r="H136" s="137">
        <v>34.9</v>
      </c>
      <c r="I136" s="137"/>
      <c r="J136" s="137">
        <f t="shared" si="0"/>
        <v>0</v>
      </c>
      <c r="K136" s="138"/>
      <c r="L136" s="27"/>
      <c r="M136" s="152" t="s">
        <v>1</v>
      </c>
      <c r="N136" s="153" t="s">
        <v>39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3" t="s">
        <v>166</v>
      </c>
      <c r="AT136" s="143" t="s">
        <v>145</v>
      </c>
      <c r="AU136" s="143" t="s">
        <v>144</v>
      </c>
      <c r="AY136" s="14" t="s">
        <v>143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144</v>
      </c>
      <c r="BK136" s="145">
        <f t="shared" si="9"/>
        <v>0</v>
      </c>
      <c r="BL136" s="14" t="s">
        <v>166</v>
      </c>
      <c r="BM136" s="143" t="s">
        <v>768</v>
      </c>
    </row>
    <row r="137" spans="1:65" s="2" customFormat="1" ht="16.5" customHeight="1">
      <c r="A137" s="26"/>
      <c r="B137" s="132"/>
      <c r="C137" s="133" t="s">
        <v>204</v>
      </c>
      <c r="D137" s="133" t="s">
        <v>145</v>
      </c>
      <c r="E137" s="134" t="s">
        <v>769</v>
      </c>
      <c r="F137" s="135" t="s">
        <v>433</v>
      </c>
      <c r="G137" s="136" t="s">
        <v>165</v>
      </c>
      <c r="H137" s="137">
        <v>34.9</v>
      </c>
      <c r="I137" s="137"/>
      <c r="J137" s="137">
        <f t="shared" si="0"/>
        <v>0</v>
      </c>
      <c r="K137" s="138"/>
      <c r="L137" s="27"/>
      <c r="M137" s="152" t="s">
        <v>1</v>
      </c>
      <c r="N137" s="153" t="s">
        <v>39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166</v>
      </c>
      <c r="AT137" s="143" t="s">
        <v>145</v>
      </c>
      <c r="AU137" s="143" t="s">
        <v>144</v>
      </c>
      <c r="AY137" s="14" t="s">
        <v>143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144</v>
      </c>
      <c r="BK137" s="145">
        <f t="shared" si="9"/>
        <v>0</v>
      </c>
      <c r="BL137" s="14" t="s">
        <v>166</v>
      </c>
      <c r="BM137" s="143" t="s">
        <v>770</v>
      </c>
    </row>
    <row r="138" spans="1:65" s="2" customFormat="1" ht="21.75" customHeight="1">
      <c r="A138" s="26"/>
      <c r="B138" s="132"/>
      <c r="C138" s="133" t="s">
        <v>208</v>
      </c>
      <c r="D138" s="133" t="s">
        <v>145</v>
      </c>
      <c r="E138" s="134" t="s">
        <v>771</v>
      </c>
      <c r="F138" s="135" t="s">
        <v>436</v>
      </c>
      <c r="G138" s="136" t="s">
        <v>202</v>
      </c>
      <c r="H138" s="137">
        <v>75.03</v>
      </c>
      <c r="I138" s="137"/>
      <c r="J138" s="137">
        <f t="shared" si="0"/>
        <v>0</v>
      </c>
      <c r="K138" s="138"/>
      <c r="L138" s="27"/>
      <c r="M138" s="152" t="s">
        <v>1</v>
      </c>
      <c r="N138" s="153" t="s">
        <v>39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166</v>
      </c>
      <c r="AT138" s="143" t="s">
        <v>145</v>
      </c>
      <c r="AU138" s="143" t="s">
        <v>144</v>
      </c>
      <c r="AY138" s="14" t="s">
        <v>143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4" t="s">
        <v>144</v>
      </c>
      <c r="BK138" s="145">
        <f t="shared" si="9"/>
        <v>0</v>
      </c>
      <c r="BL138" s="14" t="s">
        <v>166</v>
      </c>
      <c r="BM138" s="143" t="s">
        <v>772</v>
      </c>
    </row>
    <row r="139" spans="1:65" s="2" customFormat="1" ht="21.75" customHeight="1">
      <c r="A139" s="26"/>
      <c r="B139" s="132"/>
      <c r="C139" s="133" t="s">
        <v>212</v>
      </c>
      <c r="D139" s="133" t="s">
        <v>145</v>
      </c>
      <c r="E139" s="134" t="s">
        <v>773</v>
      </c>
      <c r="F139" s="135" t="s">
        <v>511</v>
      </c>
      <c r="G139" s="136" t="s">
        <v>165</v>
      </c>
      <c r="H139" s="137">
        <v>48.408000000000001</v>
      </c>
      <c r="I139" s="137"/>
      <c r="J139" s="137">
        <f t="shared" si="0"/>
        <v>0</v>
      </c>
      <c r="K139" s="138"/>
      <c r="L139" s="27"/>
      <c r="M139" s="152" t="s">
        <v>1</v>
      </c>
      <c r="N139" s="153" t="s">
        <v>39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3" t="s">
        <v>166</v>
      </c>
      <c r="AT139" s="143" t="s">
        <v>145</v>
      </c>
      <c r="AU139" s="143" t="s">
        <v>144</v>
      </c>
      <c r="AY139" s="14" t="s">
        <v>143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4" t="s">
        <v>144</v>
      </c>
      <c r="BK139" s="145">
        <f t="shared" si="9"/>
        <v>0</v>
      </c>
      <c r="BL139" s="14" t="s">
        <v>166</v>
      </c>
      <c r="BM139" s="143" t="s">
        <v>774</v>
      </c>
    </row>
    <row r="140" spans="1:65" s="2" customFormat="1" ht="21.75" customHeight="1">
      <c r="A140" s="26"/>
      <c r="B140" s="132"/>
      <c r="C140" s="133" t="s">
        <v>216</v>
      </c>
      <c r="D140" s="133" t="s">
        <v>145</v>
      </c>
      <c r="E140" s="134" t="s">
        <v>775</v>
      </c>
      <c r="F140" s="135" t="s">
        <v>776</v>
      </c>
      <c r="G140" s="136" t="s">
        <v>165</v>
      </c>
      <c r="H140" s="137">
        <v>4.6070000000000002</v>
      </c>
      <c r="I140" s="137"/>
      <c r="J140" s="137">
        <f t="shared" si="0"/>
        <v>0</v>
      </c>
      <c r="K140" s="138"/>
      <c r="L140" s="27"/>
      <c r="M140" s="152" t="s">
        <v>1</v>
      </c>
      <c r="N140" s="153" t="s">
        <v>39</v>
      </c>
      <c r="O140" s="154">
        <v>0</v>
      </c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3" t="s">
        <v>166</v>
      </c>
      <c r="AT140" s="143" t="s">
        <v>145</v>
      </c>
      <c r="AU140" s="143" t="s">
        <v>144</v>
      </c>
      <c r="AY140" s="14" t="s">
        <v>143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4" t="s">
        <v>144</v>
      </c>
      <c r="BK140" s="145">
        <f t="shared" si="9"/>
        <v>0</v>
      </c>
      <c r="BL140" s="14" t="s">
        <v>166</v>
      </c>
      <c r="BM140" s="143" t="s">
        <v>777</v>
      </c>
    </row>
    <row r="141" spans="1:65" s="2" customFormat="1" ht="16.5" customHeight="1">
      <c r="A141" s="26"/>
      <c r="B141" s="132"/>
      <c r="C141" s="156" t="s">
        <v>221</v>
      </c>
      <c r="D141" s="156" t="s">
        <v>254</v>
      </c>
      <c r="E141" s="157" t="s">
        <v>778</v>
      </c>
      <c r="F141" s="158" t="s">
        <v>779</v>
      </c>
      <c r="G141" s="159" t="s">
        <v>202</v>
      </c>
      <c r="H141" s="160">
        <v>8.52</v>
      </c>
      <c r="I141" s="160"/>
      <c r="J141" s="160">
        <f t="shared" si="0"/>
        <v>0</v>
      </c>
      <c r="K141" s="161"/>
      <c r="L141" s="162"/>
      <c r="M141" s="163" t="s">
        <v>1</v>
      </c>
      <c r="N141" s="164" t="s">
        <v>39</v>
      </c>
      <c r="O141" s="154">
        <v>0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3" t="s">
        <v>191</v>
      </c>
      <c r="AT141" s="143" t="s">
        <v>254</v>
      </c>
      <c r="AU141" s="143" t="s">
        <v>144</v>
      </c>
      <c r="AY141" s="14" t="s">
        <v>143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4" t="s">
        <v>144</v>
      </c>
      <c r="BK141" s="145">
        <f t="shared" si="9"/>
        <v>0</v>
      </c>
      <c r="BL141" s="14" t="s">
        <v>166</v>
      </c>
      <c r="BM141" s="143" t="s">
        <v>780</v>
      </c>
    </row>
    <row r="142" spans="1:65" s="11" customFormat="1" ht="22.75" customHeight="1">
      <c r="B142" s="122"/>
      <c r="D142" s="123" t="s">
        <v>72</v>
      </c>
      <c r="E142" s="150" t="s">
        <v>166</v>
      </c>
      <c r="F142" s="150" t="s">
        <v>439</v>
      </c>
      <c r="J142" s="151">
        <f>BK142</f>
        <v>0</v>
      </c>
      <c r="L142" s="122"/>
      <c r="M142" s="126"/>
      <c r="N142" s="127"/>
      <c r="O142" s="127"/>
      <c r="P142" s="128">
        <f>SUM(P143:P144)</f>
        <v>1.8479999999999999</v>
      </c>
      <c r="Q142" s="127"/>
      <c r="R142" s="128">
        <f>SUM(R143:R144)</f>
        <v>2.5550999999999999</v>
      </c>
      <c r="S142" s="127"/>
      <c r="T142" s="129">
        <f>SUM(T143:T144)</f>
        <v>0</v>
      </c>
      <c r="AR142" s="123" t="s">
        <v>81</v>
      </c>
      <c r="AT142" s="130" t="s">
        <v>72</v>
      </c>
      <c r="AU142" s="130" t="s">
        <v>81</v>
      </c>
      <c r="AY142" s="123" t="s">
        <v>143</v>
      </c>
      <c r="BK142" s="131">
        <f>SUM(BK143:BK144)</f>
        <v>0</v>
      </c>
    </row>
    <row r="143" spans="1:65" s="2" customFormat="1" ht="21.75" customHeight="1">
      <c r="A143" s="26"/>
      <c r="B143" s="132"/>
      <c r="C143" s="133" t="s">
        <v>225</v>
      </c>
      <c r="D143" s="133" t="s">
        <v>145</v>
      </c>
      <c r="E143" s="134" t="s">
        <v>440</v>
      </c>
      <c r="F143" s="135" t="s">
        <v>441</v>
      </c>
      <c r="G143" s="136" t="s">
        <v>165</v>
      </c>
      <c r="H143" s="137">
        <v>1.5</v>
      </c>
      <c r="I143" s="137"/>
      <c r="J143" s="137">
        <f>ROUND(I143*H143,3)</f>
        <v>0</v>
      </c>
      <c r="K143" s="138"/>
      <c r="L143" s="27"/>
      <c r="M143" s="152" t="s">
        <v>1</v>
      </c>
      <c r="N143" s="153" t="s">
        <v>39</v>
      </c>
      <c r="O143" s="154">
        <v>1.232</v>
      </c>
      <c r="P143" s="154">
        <f>O143*H143</f>
        <v>1.8479999999999999</v>
      </c>
      <c r="Q143" s="154">
        <v>1.7034</v>
      </c>
      <c r="R143" s="154">
        <f>Q143*H143</f>
        <v>2.5550999999999999</v>
      </c>
      <c r="S143" s="154">
        <v>0</v>
      </c>
      <c r="T143" s="15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3" t="s">
        <v>166</v>
      </c>
      <c r="AT143" s="143" t="s">
        <v>145</v>
      </c>
      <c r="AU143" s="143" t="s">
        <v>144</v>
      </c>
      <c r="AY143" s="14" t="s">
        <v>143</v>
      </c>
      <c r="BE143" s="144">
        <f>IF(N143="základná",J143,0)</f>
        <v>0</v>
      </c>
      <c r="BF143" s="144">
        <f>IF(N143="znížená",J143,0)</f>
        <v>0</v>
      </c>
      <c r="BG143" s="144">
        <f>IF(N143="zákl. prenesená",J143,0)</f>
        <v>0</v>
      </c>
      <c r="BH143" s="144">
        <f>IF(N143="zníž. prenesená",J143,0)</f>
        <v>0</v>
      </c>
      <c r="BI143" s="144">
        <f>IF(N143="nulová",J143,0)</f>
        <v>0</v>
      </c>
      <c r="BJ143" s="14" t="s">
        <v>144</v>
      </c>
      <c r="BK143" s="145">
        <f>ROUND(I143*H143,3)</f>
        <v>0</v>
      </c>
      <c r="BL143" s="14" t="s">
        <v>166</v>
      </c>
      <c r="BM143" s="143" t="s">
        <v>781</v>
      </c>
    </row>
    <row r="144" spans="1:65" s="2" customFormat="1" ht="33" customHeight="1">
      <c r="A144" s="26"/>
      <c r="B144" s="132"/>
      <c r="C144" s="133" t="s">
        <v>229</v>
      </c>
      <c r="D144" s="133" t="s">
        <v>145</v>
      </c>
      <c r="E144" s="134" t="s">
        <v>782</v>
      </c>
      <c r="F144" s="135" t="s">
        <v>783</v>
      </c>
      <c r="G144" s="136" t="s">
        <v>165</v>
      </c>
      <c r="H144" s="137">
        <v>1.151</v>
      </c>
      <c r="I144" s="137"/>
      <c r="J144" s="137">
        <f>ROUND(I144*H144,3)</f>
        <v>0</v>
      </c>
      <c r="K144" s="138"/>
      <c r="L144" s="27"/>
      <c r="M144" s="152" t="s">
        <v>1</v>
      </c>
      <c r="N144" s="153" t="s">
        <v>39</v>
      </c>
      <c r="O144" s="154">
        <v>0</v>
      </c>
      <c r="P144" s="154">
        <f>O144*H144</f>
        <v>0</v>
      </c>
      <c r="Q144" s="154">
        <v>0</v>
      </c>
      <c r="R144" s="154">
        <f>Q144*H144</f>
        <v>0</v>
      </c>
      <c r="S144" s="154">
        <v>0</v>
      </c>
      <c r="T144" s="155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3" t="s">
        <v>166</v>
      </c>
      <c r="AT144" s="143" t="s">
        <v>145</v>
      </c>
      <c r="AU144" s="143" t="s">
        <v>144</v>
      </c>
      <c r="AY144" s="14" t="s">
        <v>143</v>
      </c>
      <c r="BE144" s="144">
        <f>IF(N144="základná",J144,0)</f>
        <v>0</v>
      </c>
      <c r="BF144" s="144">
        <f>IF(N144="znížená",J144,0)</f>
        <v>0</v>
      </c>
      <c r="BG144" s="144">
        <f>IF(N144="zákl. prenesená",J144,0)</f>
        <v>0</v>
      </c>
      <c r="BH144" s="144">
        <f>IF(N144="zníž. prenesená",J144,0)</f>
        <v>0</v>
      </c>
      <c r="BI144" s="144">
        <f>IF(N144="nulová",J144,0)</f>
        <v>0</v>
      </c>
      <c r="BJ144" s="14" t="s">
        <v>144</v>
      </c>
      <c r="BK144" s="145">
        <f>ROUND(I144*H144,3)</f>
        <v>0</v>
      </c>
      <c r="BL144" s="14" t="s">
        <v>166</v>
      </c>
      <c r="BM144" s="143" t="s">
        <v>784</v>
      </c>
    </row>
    <row r="145" spans="1:65" s="11" customFormat="1" ht="22.75" customHeight="1">
      <c r="B145" s="122"/>
      <c r="D145" s="123" t="s">
        <v>72</v>
      </c>
      <c r="E145" s="150" t="s">
        <v>191</v>
      </c>
      <c r="F145" s="150" t="s">
        <v>443</v>
      </c>
      <c r="J145" s="151">
        <f>BK145</f>
        <v>0</v>
      </c>
      <c r="L145" s="122"/>
      <c r="M145" s="126"/>
      <c r="N145" s="127"/>
      <c r="O145" s="127"/>
      <c r="P145" s="128">
        <f>SUM(P146:P156)</f>
        <v>13.13</v>
      </c>
      <c r="Q145" s="127"/>
      <c r="R145" s="128">
        <f>SUM(R146:R156)</f>
        <v>7.1616</v>
      </c>
      <c r="S145" s="127"/>
      <c r="T145" s="129">
        <f>SUM(T146:T156)</f>
        <v>0</v>
      </c>
      <c r="AR145" s="123" t="s">
        <v>81</v>
      </c>
      <c r="AT145" s="130" t="s">
        <v>72</v>
      </c>
      <c r="AU145" s="130" t="s">
        <v>81</v>
      </c>
      <c r="AY145" s="123" t="s">
        <v>143</v>
      </c>
      <c r="BK145" s="131">
        <f>SUM(BK146:BK156)</f>
        <v>0</v>
      </c>
    </row>
    <row r="146" spans="1:65" s="2" customFormat="1" ht="21.75" customHeight="1">
      <c r="A146" s="26"/>
      <c r="B146" s="132"/>
      <c r="C146" s="133" t="s">
        <v>233</v>
      </c>
      <c r="D146" s="133" t="s">
        <v>145</v>
      </c>
      <c r="E146" s="134" t="s">
        <v>785</v>
      </c>
      <c r="F146" s="135" t="s">
        <v>786</v>
      </c>
      <c r="G146" s="136" t="s">
        <v>269</v>
      </c>
      <c r="H146" s="137">
        <v>19.190000000000001</v>
      </c>
      <c r="I146" s="137"/>
      <c r="J146" s="137">
        <f t="shared" ref="J146:J156" si="10">ROUND(I146*H146,3)</f>
        <v>0</v>
      </c>
      <c r="K146" s="138"/>
      <c r="L146" s="27"/>
      <c r="M146" s="152" t="s">
        <v>1</v>
      </c>
      <c r="N146" s="153" t="s">
        <v>39</v>
      </c>
      <c r="O146" s="154">
        <v>0</v>
      </c>
      <c r="P146" s="154">
        <f t="shared" ref="P146:P156" si="11">O146*H146</f>
        <v>0</v>
      </c>
      <c r="Q146" s="154">
        <v>0</v>
      </c>
      <c r="R146" s="154">
        <f t="shared" ref="R146:R156" si="12">Q146*H146</f>
        <v>0</v>
      </c>
      <c r="S146" s="154">
        <v>0</v>
      </c>
      <c r="T146" s="155">
        <f t="shared" ref="T146:T156" si="13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3" t="s">
        <v>166</v>
      </c>
      <c r="AT146" s="143" t="s">
        <v>145</v>
      </c>
      <c r="AU146" s="143" t="s">
        <v>144</v>
      </c>
      <c r="AY146" s="14" t="s">
        <v>143</v>
      </c>
      <c r="BE146" s="144">
        <f t="shared" ref="BE146:BE156" si="14">IF(N146="základná",J146,0)</f>
        <v>0</v>
      </c>
      <c r="BF146" s="144">
        <f t="shared" ref="BF146:BF156" si="15">IF(N146="znížená",J146,0)</f>
        <v>0</v>
      </c>
      <c r="BG146" s="144">
        <f t="shared" ref="BG146:BG156" si="16">IF(N146="zákl. prenesená",J146,0)</f>
        <v>0</v>
      </c>
      <c r="BH146" s="144">
        <f t="shared" ref="BH146:BH156" si="17">IF(N146="zníž. prenesená",J146,0)</f>
        <v>0</v>
      </c>
      <c r="BI146" s="144">
        <f t="shared" ref="BI146:BI156" si="18">IF(N146="nulová",J146,0)</f>
        <v>0</v>
      </c>
      <c r="BJ146" s="14" t="s">
        <v>144</v>
      </c>
      <c r="BK146" s="145">
        <f t="shared" ref="BK146:BK156" si="19">ROUND(I146*H146,3)</f>
        <v>0</v>
      </c>
      <c r="BL146" s="14" t="s">
        <v>166</v>
      </c>
      <c r="BM146" s="143" t="s">
        <v>787</v>
      </c>
    </row>
    <row r="147" spans="1:65" s="2" customFormat="1" ht="21.75" customHeight="1">
      <c r="A147" s="26"/>
      <c r="B147" s="132"/>
      <c r="C147" s="156" t="s">
        <v>237</v>
      </c>
      <c r="D147" s="156" t="s">
        <v>254</v>
      </c>
      <c r="E147" s="157" t="s">
        <v>788</v>
      </c>
      <c r="F147" s="158" t="s">
        <v>789</v>
      </c>
      <c r="G147" s="159" t="s">
        <v>269</v>
      </c>
      <c r="H147" s="160">
        <v>19.190000000000001</v>
      </c>
      <c r="I147" s="160"/>
      <c r="J147" s="160">
        <f t="shared" si="10"/>
        <v>0</v>
      </c>
      <c r="K147" s="161"/>
      <c r="L147" s="162"/>
      <c r="M147" s="163" t="s">
        <v>1</v>
      </c>
      <c r="N147" s="164" t="s">
        <v>39</v>
      </c>
      <c r="O147" s="154">
        <v>0</v>
      </c>
      <c r="P147" s="154">
        <f t="shared" si="11"/>
        <v>0</v>
      </c>
      <c r="Q147" s="154">
        <v>0</v>
      </c>
      <c r="R147" s="154">
        <f t="shared" si="12"/>
        <v>0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3" t="s">
        <v>191</v>
      </c>
      <c r="AT147" s="143" t="s">
        <v>254</v>
      </c>
      <c r="AU147" s="143" t="s">
        <v>144</v>
      </c>
      <c r="AY147" s="14" t="s">
        <v>143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4" t="s">
        <v>144</v>
      </c>
      <c r="BK147" s="145">
        <f t="shared" si="19"/>
        <v>0</v>
      </c>
      <c r="BL147" s="14" t="s">
        <v>166</v>
      </c>
      <c r="BM147" s="143" t="s">
        <v>790</v>
      </c>
    </row>
    <row r="148" spans="1:65" s="2" customFormat="1" ht="21.75" customHeight="1">
      <c r="A148" s="26"/>
      <c r="B148" s="132"/>
      <c r="C148" s="156" t="s">
        <v>7</v>
      </c>
      <c r="D148" s="156" t="s">
        <v>254</v>
      </c>
      <c r="E148" s="157" t="s">
        <v>791</v>
      </c>
      <c r="F148" s="158" t="s">
        <v>792</v>
      </c>
      <c r="G148" s="159" t="s">
        <v>274</v>
      </c>
      <c r="H148" s="160">
        <v>2</v>
      </c>
      <c r="I148" s="160"/>
      <c r="J148" s="160">
        <f t="shared" si="10"/>
        <v>0</v>
      </c>
      <c r="K148" s="161"/>
      <c r="L148" s="162"/>
      <c r="M148" s="163" t="s">
        <v>1</v>
      </c>
      <c r="N148" s="164" t="s">
        <v>39</v>
      </c>
      <c r="O148" s="154">
        <v>0</v>
      </c>
      <c r="P148" s="154">
        <f t="shared" si="11"/>
        <v>0</v>
      </c>
      <c r="Q148" s="154">
        <v>5.0000000000000002E-5</v>
      </c>
      <c r="R148" s="154">
        <f t="shared" si="12"/>
        <v>1E-4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3" t="s">
        <v>191</v>
      </c>
      <c r="AT148" s="143" t="s">
        <v>254</v>
      </c>
      <c r="AU148" s="143" t="s">
        <v>144</v>
      </c>
      <c r="AY148" s="14" t="s">
        <v>143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4" t="s">
        <v>144</v>
      </c>
      <c r="BK148" s="145">
        <f t="shared" si="19"/>
        <v>0</v>
      </c>
      <c r="BL148" s="14" t="s">
        <v>166</v>
      </c>
      <c r="BM148" s="143" t="s">
        <v>793</v>
      </c>
    </row>
    <row r="149" spans="1:65" s="2" customFormat="1" ht="21.75" customHeight="1">
      <c r="A149" s="26"/>
      <c r="B149" s="132"/>
      <c r="C149" s="133" t="s">
        <v>244</v>
      </c>
      <c r="D149" s="133" t="s">
        <v>145</v>
      </c>
      <c r="E149" s="134" t="s">
        <v>794</v>
      </c>
      <c r="F149" s="135" t="s">
        <v>795</v>
      </c>
      <c r="G149" s="136" t="s">
        <v>274</v>
      </c>
      <c r="H149" s="137">
        <v>1</v>
      </c>
      <c r="I149" s="137"/>
      <c r="J149" s="137">
        <f t="shared" si="10"/>
        <v>0</v>
      </c>
      <c r="K149" s="138"/>
      <c r="L149" s="27"/>
      <c r="M149" s="152" t="s">
        <v>1</v>
      </c>
      <c r="N149" s="153" t="s">
        <v>39</v>
      </c>
      <c r="O149" s="154">
        <v>0</v>
      </c>
      <c r="P149" s="154">
        <f t="shared" si="11"/>
        <v>0</v>
      </c>
      <c r="Q149" s="154">
        <v>0</v>
      </c>
      <c r="R149" s="154">
        <f t="shared" si="12"/>
        <v>0</v>
      </c>
      <c r="S149" s="154">
        <v>0</v>
      </c>
      <c r="T149" s="155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3" t="s">
        <v>166</v>
      </c>
      <c r="AT149" s="143" t="s">
        <v>145</v>
      </c>
      <c r="AU149" s="143" t="s">
        <v>144</v>
      </c>
      <c r="AY149" s="14" t="s">
        <v>143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4" t="s">
        <v>144</v>
      </c>
      <c r="BK149" s="145">
        <f t="shared" si="19"/>
        <v>0</v>
      </c>
      <c r="BL149" s="14" t="s">
        <v>166</v>
      </c>
      <c r="BM149" s="143" t="s">
        <v>796</v>
      </c>
    </row>
    <row r="150" spans="1:65" s="2" customFormat="1" ht="21.75" customHeight="1">
      <c r="A150" s="26"/>
      <c r="B150" s="132"/>
      <c r="C150" s="133" t="s">
        <v>249</v>
      </c>
      <c r="D150" s="133" t="s">
        <v>145</v>
      </c>
      <c r="E150" s="134" t="s">
        <v>797</v>
      </c>
      <c r="F150" s="135" t="s">
        <v>798</v>
      </c>
      <c r="G150" s="136" t="s">
        <v>269</v>
      </c>
      <c r="H150" s="137">
        <v>19.190000000000001</v>
      </c>
      <c r="I150" s="137"/>
      <c r="J150" s="137">
        <f t="shared" si="10"/>
        <v>0</v>
      </c>
      <c r="K150" s="138"/>
      <c r="L150" s="27"/>
      <c r="M150" s="152" t="s">
        <v>1</v>
      </c>
      <c r="N150" s="153" t="s">
        <v>39</v>
      </c>
      <c r="O150" s="154">
        <v>0</v>
      </c>
      <c r="P150" s="154">
        <f t="shared" si="11"/>
        <v>0</v>
      </c>
      <c r="Q150" s="154">
        <v>0</v>
      </c>
      <c r="R150" s="154">
        <f t="shared" si="12"/>
        <v>0</v>
      </c>
      <c r="S150" s="154">
        <v>0</v>
      </c>
      <c r="T150" s="155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3" t="s">
        <v>166</v>
      </c>
      <c r="AT150" s="143" t="s">
        <v>145</v>
      </c>
      <c r="AU150" s="143" t="s">
        <v>144</v>
      </c>
      <c r="AY150" s="14" t="s">
        <v>143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4" t="s">
        <v>144</v>
      </c>
      <c r="BK150" s="145">
        <f t="shared" si="19"/>
        <v>0</v>
      </c>
      <c r="BL150" s="14" t="s">
        <v>166</v>
      </c>
      <c r="BM150" s="143" t="s">
        <v>799</v>
      </c>
    </row>
    <row r="151" spans="1:65" s="2" customFormat="1" ht="21.75" customHeight="1">
      <c r="A151" s="26"/>
      <c r="B151" s="132"/>
      <c r="C151" s="133" t="s">
        <v>253</v>
      </c>
      <c r="D151" s="133" t="s">
        <v>145</v>
      </c>
      <c r="E151" s="134" t="s">
        <v>800</v>
      </c>
      <c r="F151" s="135" t="s">
        <v>801</v>
      </c>
      <c r="G151" s="136" t="s">
        <v>269</v>
      </c>
      <c r="H151" s="137">
        <v>19.190000000000001</v>
      </c>
      <c r="I151" s="137"/>
      <c r="J151" s="137">
        <f t="shared" si="10"/>
        <v>0</v>
      </c>
      <c r="K151" s="138"/>
      <c r="L151" s="27"/>
      <c r="M151" s="152" t="s">
        <v>1</v>
      </c>
      <c r="N151" s="153" t="s">
        <v>39</v>
      </c>
      <c r="O151" s="154">
        <v>0</v>
      </c>
      <c r="P151" s="154">
        <f t="shared" si="11"/>
        <v>0</v>
      </c>
      <c r="Q151" s="154">
        <v>0</v>
      </c>
      <c r="R151" s="154">
        <f t="shared" si="12"/>
        <v>0</v>
      </c>
      <c r="S151" s="154">
        <v>0</v>
      </c>
      <c r="T151" s="155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3" t="s">
        <v>166</v>
      </c>
      <c r="AT151" s="143" t="s">
        <v>145</v>
      </c>
      <c r="AU151" s="143" t="s">
        <v>144</v>
      </c>
      <c r="AY151" s="14" t="s">
        <v>143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4" t="s">
        <v>144</v>
      </c>
      <c r="BK151" s="145">
        <f t="shared" si="19"/>
        <v>0</v>
      </c>
      <c r="BL151" s="14" t="s">
        <v>166</v>
      </c>
      <c r="BM151" s="143" t="s">
        <v>802</v>
      </c>
    </row>
    <row r="152" spans="1:65" s="2" customFormat="1" ht="21.75" customHeight="1">
      <c r="A152" s="26"/>
      <c r="B152" s="132"/>
      <c r="C152" s="133" t="s">
        <v>258</v>
      </c>
      <c r="D152" s="133" t="s">
        <v>145</v>
      </c>
      <c r="E152" s="134" t="s">
        <v>444</v>
      </c>
      <c r="F152" s="135" t="s">
        <v>445</v>
      </c>
      <c r="G152" s="136" t="s">
        <v>274</v>
      </c>
      <c r="H152" s="137">
        <v>2</v>
      </c>
      <c r="I152" s="137"/>
      <c r="J152" s="137">
        <f t="shared" si="10"/>
        <v>0</v>
      </c>
      <c r="K152" s="138"/>
      <c r="L152" s="27"/>
      <c r="M152" s="152" t="s">
        <v>1</v>
      </c>
      <c r="N152" s="153" t="s">
        <v>39</v>
      </c>
      <c r="O152" s="154">
        <v>6.5650000000000004</v>
      </c>
      <c r="P152" s="154">
        <f t="shared" si="11"/>
        <v>13.13</v>
      </c>
      <c r="Q152" s="154">
        <v>0</v>
      </c>
      <c r="R152" s="154">
        <f t="shared" si="12"/>
        <v>0</v>
      </c>
      <c r="S152" s="154">
        <v>0</v>
      </c>
      <c r="T152" s="155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43" t="s">
        <v>166</v>
      </c>
      <c r="AT152" s="143" t="s">
        <v>145</v>
      </c>
      <c r="AU152" s="143" t="s">
        <v>144</v>
      </c>
      <c r="AY152" s="14" t="s">
        <v>143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4" t="s">
        <v>144</v>
      </c>
      <c r="BK152" s="145">
        <f t="shared" si="19"/>
        <v>0</v>
      </c>
      <c r="BL152" s="14" t="s">
        <v>166</v>
      </c>
      <c r="BM152" s="143" t="s">
        <v>803</v>
      </c>
    </row>
    <row r="153" spans="1:65" s="2" customFormat="1" ht="21.75" customHeight="1">
      <c r="A153" s="26"/>
      <c r="B153" s="132"/>
      <c r="C153" s="156" t="s">
        <v>262</v>
      </c>
      <c r="D153" s="156" t="s">
        <v>254</v>
      </c>
      <c r="E153" s="157" t="s">
        <v>447</v>
      </c>
      <c r="F153" s="158" t="s">
        <v>448</v>
      </c>
      <c r="G153" s="159" t="s">
        <v>274</v>
      </c>
      <c r="H153" s="160">
        <v>2</v>
      </c>
      <c r="I153" s="160"/>
      <c r="J153" s="160">
        <f t="shared" si="10"/>
        <v>0</v>
      </c>
      <c r="K153" s="161"/>
      <c r="L153" s="162"/>
      <c r="M153" s="163" t="s">
        <v>1</v>
      </c>
      <c r="N153" s="164" t="s">
        <v>39</v>
      </c>
      <c r="O153" s="154">
        <v>0</v>
      </c>
      <c r="P153" s="154">
        <f t="shared" si="11"/>
        <v>0</v>
      </c>
      <c r="Q153" s="154">
        <v>3.58</v>
      </c>
      <c r="R153" s="154">
        <f t="shared" si="12"/>
        <v>7.16</v>
      </c>
      <c r="S153" s="154">
        <v>0</v>
      </c>
      <c r="T153" s="155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3" t="s">
        <v>191</v>
      </c>
      <c r="AT153" s="143" t="s">
        <v>254</v>
      </c>
      <c r="AU153" s="143" t="s">
        <v>144</v>
      </c>
      <c r="AY153" s="14" t="s">
        <v>143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4" t="s">
        <v>144</v>
      </c>
      <c r="BK153" s="145">
        <f t="shared" si="19"/>
        <v>0</v>
      </c>
      <c r="BL153" s="14" t="s">
        <v>166</v>
      </c>
      <c r="BM153" s="143" t="s">
        <v>804</v>
      </c>
    </row>
    <row r="154" spans="1:65" s="2" customFormat="1" ht="21.75" customHeight="1">
      <c r="A154" s="26"/>
      <c r="B154" s="132"/>
      <c r="C154" s="156" t="s">
        <v>266</v>
      </c>
      <c r="D154" s="156" t="s">
        <v>254</v>
      </c>
      <c r="E154" s="157" t="s">
        <v>450</v>
      </c>
      <c r="F154" s="158" t="s">
        <v>451</v>
      </c>
      <c r="G154" s="159" t="s">
        <v>274</v>
      </c>
      <c r="H154" s="160">
        <v>2</v>
      </c>
      <c r="I154" s="160"/>
      <c r="J154" s="160">
        <f t="shared" si="10"/>
        <v>0</v>
      </c>
      <c r="K154" s="161"/>
      <c r="L154" s="162"/>
      <c r="M154" s="163" t="s">
        <v>1</v>
      </c>
      <c r="N154" s="164" t="s">
        <v>39</v>
      </c>
      <c r="O154" s="154">
        <v>0</v>
      </c>
      <c r="P154" s="154">
        <f t="shared" si="11"/>
        <v>0</v>
      </c>
      <c r="Q154" s="154">
        <v>7.5000000000000002E-4</v>
      </c>
      <c r="R154" s="154">
        <f t="shared" si="12"/>
        <v>1.5E-3</v>
      </c>
      <c r="S154" s="154">
        <v>0</v>
      </c>
      <c r="T154" s="155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3" t="s">
        <v>191</v>
      </c>
      <c r="AT154" s="143" t="s">
        <v>254</v>
      </c>
      <c r="AU154" s="143" t="s">
        <v>144</v>
      </c>
      <c r="AY154" s="14" t="s">
        <v>143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4" t="s">
        <v>144</v>
      </c>
      <c r="BK154" s="145">
        <f t="shared" si="19"/>
        <v>0</v>
      </c>
      <c r="BL154" s="14" t="s">
        <v>166</v>
      </c>
      <c r="BM154" s="143" t="s">
        <v>805</v>
      </c>
    </row>
    <row r="155" spans="1:65" s="2" customFormat="1" ht="16.5" customHeight="1">
      <c r="A155" s="26"/>
      <c r="B155" s="132"/>
      <c r="C155" s="133" t="s">
        <v>271</v>
      </c>
      <c r="D155" s="133" t="s">
        <v>145</v>
      </c>
      <c r="E155" s="134" t="s">
        <v>806</v>
      </c>
      <c r="F155" s="135" t="s">
        <v>807</v>
      </c>
      <c r="G155" s="136" t="s">
        <v>269</v>
      </c>
      <c r="H155" s="137">
        <v>19.190000000000001</v>
      </c>
      <c r="I155" s="137"/>
      <c r="J155" s="137">
        <f t="shared" si="10"/>
        <v>0</v>
      </c>
      <c r="K155" s="138"/>
      <c r="L155" s="27"/>
      <c r="M155" s="152" t="s">
        <v>1</v>
      </c>
      <c r="N155" s="153" t="s">
        <v>39</v>
      </c>
      <c r="O155" s="154">
        <v>0</v>
      </c>
      <c r="P155" s="154">
        <f t="shared" si="11"/>
        <v>0</v>
      </c>
      <c r="Q155" s="154">
        <v>0</v>
      </c>
      <c r="R155" s="154">
        <f t="shared" si="12"/>
        <v>0</v>
      </c>
      <c r="S155" s="154">
        <v>0</v>
      </c>
      <c r="T155" s="155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3" t="s">
        <v>166</v>
      </c>
      <c r="AT155" s="143" t="s">
        <v>145</v>
      </c>
      <c r="AU155" s="143" t="s">
        <v>144</v>
      </c>
      <c r="AY155" s="14" t="s">
        <v>143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4" t="s">
        <v>144</v>
      </c>
      <c r="BK155" s="145">
        <f t="shared" si="19"/>
        <v>0</v>
      </c>
      <c r="BL155" s="14" t="s">
        <v>166</v>
      </c>
      <c r="BM155" s="143" t="s">
        <v>808</v>
      </c>
    </row>
    <row r="156" spans="1:65" s="2" customFormat="1" ht="21.75" customHeight="1">
      <c r="A156" s="26"/>
      <c r="B156" s="132"/>
      <c r="C156" s="133" t="s">
        <v>276</v>
      </c>
      <c r="D156" s="133" t="s">
        <v>145</v>
      </c>
      <c r="E156" s="134" t="s">
        <v>809</v>
      </c>
      <c r="F156" s="135" t="s">
        <v>810</v>
      </c>
      <c r="G156" s="136" t="s">
        <v>269</v>
      </c>
      <c r="H156" s="137">
        <v>19.190000000000001</v>
      </c>
      <c r="I156" s="137"/>
      <c r="J156" s="137">
        <f t="shared" si="10"/>
        <v>0</v>
      </c>
      <c r="K156" s="138"/>
      <c r="L156" s="27"/>
      <c r="M156" s="152" t="s">
        <v>1</v>
      </c>
      <c r="N156" s="153" t="s">
        <v>39</v>
      </c>
      <c r="O156" s="154">
        <v>0</v>
      </c>
      <c r="P156" s="154">
        <f t="shared" si="11"/>
        <v>0</v>
      </c>
      <c r="Q156" s="154">
        <v>0</v>
      </c>
      <c r="R156" s="154">
        <f t="shared" si="12"/>
        <v>0</v>
      </c>
      <c r="S156" s="154">
        <v>0</v>
      </c>
      <c r="T156" s="155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3" t="s">
        <v>166</v>
      </c>
      <c r="AT156" s="143" t="s">
        <v>145</v>
      </c>
      <c r="AU156" s="143" t="s">
        <v>144</v>
      </c>
      <c r="AY156" s="14" t="s">
        <v>143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4" t="s">
        <v>144</v>
      </c>
      <c r="BK156" s="145">
        <f t="shared" si="19"/>
        <v>0</v>
      </c>
      <c r="BL156" s="14" t="s">
        <v>166</v>
      </c>
      <c r="BM156" s="143" t="s">
        <v>811</v>
      </c>
    </row>
    <row r="157" spans="1:65" s="11" customFormat="1" ht="22.75" customHeight="1">
      <c r="B157" s="122"/>
      <c r="D157" s="123" t="s">
        <v>72</v>
      </c>
      <c r="E157" s="150" t="s">
        <v>280</v>
      </c>
      <c r="F157" s="150" t="s">
        <v>281</v>
      </c>
      <c r="J157" s="151">
        <f>BK157</f>
        <v>0</v>
      </c>
      <c r="L157" s="122"/>
      <c r="M157" s="126"/>
      <c r="N157" s="127"/>
      <c r="O157" s="127"/>
      <c r="P157" s="128">
        <f>P158</f>
        <v>0</v>
      </c>
      <c r="Q157" s="127"/>
      <c r="R157" s="128">
        <f>R158</f>
        <v>0</v>
      </c>
      <c r="S157" s="127"/>
      <c r="T157" s="129">
        <f>T158</f>
        <v>0</v>
      </c>
      <c r="AR157" s="123" t="s">
        <v>81</v>
      </c>
      <c r="AT157" s="130" t="s">
        <v>72</v>
      </c>
      <c r="AU157" s="130" t="s">
        <v>81</v>
      </c>
      <c r="AY157" s="123" t="s">
        <v>143</v>
      </c>
      <c r="BK157" s="131">
        <f>BK158</f>
        <v>0</v>
      </c>
    </row>
    <row r="158" spans="1:65" s="2" customFormat="1" ht="21.75" customHeight="1">
      <c r="A158" s="26"/>
      <c r="B158" s="132"/>
      <c r="C158" s="133" t="s">
        <v>282</v>
      </c>
      <c r="D158" s="133" t="s">
        <v>145</v>
      </c>
      <c r="E158" s="134" t="s">
        <v>812</v>
      </c>
      <c r="F158" s="135" t="s">
        <v>813</v>
      </c>
      <c r="G158" s="136" t="s">
        <v>202</v>
      </c>
      <c r="H158" s="137">
        <v>30.038</v>
      </c>
      <c r="I158" s="137"/>
      <c r="J158" s="137">
        <f>ROUND(I158*H158,3)</f>
        <v>0</v>
      </c>
      <c r="K158" s="138"/>
      <c r="L158" s="27"/>
      <c r="M158" s="152" t="s">
        <v>1</v>
      </c>
      <c r="N158" s="153" t="s">
        <v>39</v>
      </c>
      <c r="O158" s="154">
        <v>0</v>
      </c>
      <c r="P158" s="154">
        <f>O158*H158</f>
        <v>0</v>
      </c>
      <c r="Q158" s="154">
        <v>0</v>
      </c>
      <c r="R158" s="154">
        <f>Q158*H158</f>
        <v>0</v>
      </c>
      <c r="S158" s="154">
        <v>0</v>
      </c>
      <c r="T158" s="15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3" t="s">
        <v>166</v>
      </c>
      <c r="AT158" s="143" t="s">
        <v>145</v>
      </c>
      <c r="AU158" s="143" t="s">
        <v>144</v>
      </c>
      <c r="AY158" s="14" t="s">
        <v>143</v>
      </c>
      <c r="BE158" s="144">
        <f>IF(N158="základná",J158,0)</f>
        <v>0</v>
      </c>
      <c r="BF158" s="144">
        <f>IF(N158="znížená",J158,0)</f>
        <v>0</v>
      </c>
      <c r="BG158" s="144">
        <f>IF(N158="zákl. prenesená",J158,0)</f>
        <v>0</v>
      </c>
      <c r="BH158" s="144">
        <f>IF(N158="zníž. prenesená",J158,0)</f>
        <v>0</v>
      </c>
      <c r="BI158" s="144">
        <f>IF(N158="nulová",J158,0)</f>
        <v>0</v>
      </c>
      <c r="BJ158" s="14" t="s">
        <v>144</v>
      </c>
      <c r="BK158" s="145">
        <f>ROUND(I158*H158,3)</f>
        <v>0</v>
      </c>
      <c r="BL158" s="14" t="s">
        <v>166</v>
      </c>
      <c r="BM158" s="143" t="s">
        <v>814</v>
      </c>
    </row>
    <row r="159" spans="1:65" s="11" customFormat="1" ht="26" customHeight="1">
      <c r="B159" s="122"/>
      <c r="D159" s="123" t="s">
        <v>72</v>
      </c>
      <c r="E159" s="124" t="s">
        <v>286</v>
      </c>
      <c r="F159" s="124" t="s">
        <v>287</v>
      </c>
      <c r="J159" s="125">
        <f>BK159</f>
        <v>0</v>
      </c>
      <c r="L159" s="122"/>
      <c r="M159" s="126"/>
      <c r="N159" s="127"/>
      <c r="O159" s="127"/>
      <c r="P159" s="128">
        <f>P160+P164</f>
        <v>2.5819389999999998</v>
      </c>
      <c r="Q159" s="127"/>
      <c r="R159" s="128">
        <f>R160+R164</f>
        <v>2.6510000000000002E-2</v>
      </c>
      <c r="S159" s="127"/>
      <c r="T159" s="129">
        <f>T160+T164</f>
        <v>0</v>
      </c>
      <c r="AR159" s="123" t="s">
        <v>144</v>
      </c>
      <c r="AT159" s="130" t="s">
        <v>72</v>
      </c>
      <c r="AU159" s="130" t="s">
        <v>73</v>
      </c>
      <c r="AY159" s="123" t="s">
        <v>143</v>
      </c>
      <c r="BK159" s="131">
        <f>BK160+BK164</f>
        <v>0</v>
      </c>
    </row>
    <row r="160" spans="1:65" s="11" customFormat="1" ht="22.75" customHeight="1">
      <c r="B160" s="122"/>
      <c r="D160" s="123" t="s">
        <v>72</v>
      </c>
      <c r="E160" s="150" t="s">
        <v>815</v>
      </c>
      <c r="F160" s="150" t="s">
        <v>816</v>
      </c>
      <c r="J160" s="151">
        <f>BK160</f>
        <v>0</v>
      </c>
      <c r="L160" s="122"/>
      <c r="M160" s="126"/>
      <c r="N160" s="127"/>
      <c r="O160" s="127"/>
      <c r="P160" s="128">
        <f>SUM(P161:P163)</f>
        <v>0</v>
      </c>
      <c r="Q160" s="127"/>
      <c r="R160" s="128">
        <f>SUM(R161:R163)</f>
        <v>0</v>
      </c>
      <c r="S160" s="127"/>
      <c r="T160" s="129">
        <f>SUM(T161:T163)</f>
        <v>0</v>
      </c>
      <c r="AR160" s="123" t="s">
        <v>144</v>
      </c>
      <c r="AT160" s="130" t="s">
        <v>72</v>
      </c>
      <c r="AU160" s="130" t="s">
        <v>81</v>
      </c>
      <c r="AY160" s="123" t="s">
        <v>143</v>
      </c>
      <c r="BK160" s="131">
        <f>SUM(BK161:BK163)</f>
        <v>0</v>
      </c>
    </row>
    <row r="161" spans="1:65" s="2" customFormat="1" ht="16.5" customHeight="1">
      <c r="A161" s="26"/>
      <c r="B161" s="132"/>
      <c r="C161" s="133" t="s">
        <v>290</v>
      </c>
      <c r="D161" s="133" t="s">
        <v>145</v>
      </c>
      <c r="E161" s="134" t="s">
        <v>817</v>
      </c>
      <c r="F161" s="135" t="s">
        <v>818</v>
      </c>
      <c r="G161" s="136" t="s">
        <v>274</v>
      </c>
      <c r="H161" s="137">
        <v>2</v>
      </c>
      <c r="I161" s="137"/>
      <c r="J161" s="137">
        <f>ROUND(I161*H161,3)</f>
        <v>0</v>
      </c>
      <c r="K161" s="138"/>
      <c r="L161" s="27"/>
      <c r="M161" s="152" t="s">
        <v>1</v>
      </c>
      <c r="N161" s="153" t="s">
        <v>39</v>
      </c>
      <c r="O161" s="154">
        <v>0</v>
      </c>
      <c r="P161" s="154">
        <f>O161*H161</f>
        <v>0</v>
      </c>
      <c r="Q161" s="154">
        <v>0</v>
      </c>
      <c r="R161" s="154">
        <f>Q161*H161</f>
        <v>0</v>
      </c>
      <c r="S161" s="154">
        <v>0</v>
      </c>
      <c r="T161" s="15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3" t="s">
        <v>225</v>
      </c>
      <c r="AT161" s="143" t="s">
        <v>145</v>
      </c>
      <c r="AU161" s="143" t="s">
        <v>144</v>
      </c>
      <c r="AY161" s="14" t="s">
        <v>143</v>
      </c>
      <c r="BE161" s="144">
        <f>IF(N161="základná",J161,0)</f>
        <v>0</v>
      </c>
      <c r="BF161" s="144">
        <f>IF(N161="znížená",J161,0)</f>
        <v>0</v>
      </c>
      <c r="BG161" s="144">
        <f>IF(N161="zákl. prenesená",J161,0)</f>
        <v>0</v>
      </c>
      <c r="BH161" s="144">
        <f>IF(N161="zníž. prenesená",J161,0)</f>
        <v>0</v>
      </c>
      <c r="BI161" s="144">
        <f>IF(N161="nulová",J161,0)</f>
        <v>0</v>
      </c>
      <c r="BJ161" s="14" t="s">
        <v>144</v>
      </c>
      <c r="BK161" s="145">
        <f>ROUND(I161*H161,3)</f>
        <v>0</v>
      </c>
      <c r="BL161" s="14" t="s">
        <v>225</v>
      </c>
      <c r="BM161" s="143" t="s">
        <v>819</v>
      </c>
    </row>
    <row r="162" spans="1:65" s="2" customFormat="1" ht="21.75" customHeight="1">
      <c r="A162" s="26"/>
      <c r="B162" s="132"/>
      <c r="C162" s="156" t="s">
        <v>294</v>
      </c>
      <c r="D162" s="156" t="s">
        <v>254</v>
      </c>
      <c r="E162" s="157" t="s">
        <v>820</v>
      </c>
      <c r="F162" s="158" t="s">
        <v>821</v>
      </c>
      <c r="G162" s="159" t="s">
        <v>274</v>
      </c>
      <c r="H162" s="160">
        <v>2</v>
      </c>
      <c r="I162" s="160"/>
      <c r="J162" s="160">
        <f>ROUND(I162*H162,3)</f>
        <v>0</v>
      </c>
      <c r="K162" s="161"/>
      <c r="L162" s="162"/>
      <c r="M162" s="163" t="s">
        <v>1</v>
      </c>
      <c r="N162" s="164" t="s">
        <v>39</v>
      </c>
      <c r="O162" s="154">
        <v>0</v>
      </c>
      <c r="P162" s="154">
        <f>O162*H162</f>
        <v>0</v>
      </c>
      <c r="Q162" s="154">
        <v>0</v>
      </c>
      <c r="R162" s="154">
        <f>Q162*H162</f>
        <v>0</v>
      </c>
      <c r="S162" s="154">
        <v>0</v>
      </c>
      <c r="T162" s="155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3" t="s">
        <v>300</v>
      </c>
      <c r="AT162" s="143" t="s">
        <v>254</v>
      </c>
      <c r="AU162" s="143" t="s">
        <v>144</v>
      </c>
      <c r="AY162" s="14" t="s">
        <v>143</v>
      </c>
      <c r="BE162" s="144">
        <f>IF(N162="základná",J162,0)</f>
        <v>0</v>
      </c>
      <c r="BF162" s="144">
        <f>IF(N162="znížená",J162,0)</f>
        <v>0</v>
      </c>
      <c r="BG162" s="144">
        <f>IF(N162="zákl. prenesená",J162,0)</f>
        <v>0</v>
      </c>
      <c r="BH162" s="144">
        <f>IF(N162="zníž. prenesená",J162,0)</f>
        <v>0</v>
      </c>
      <c r="BI162" s="144">
        <f>IF(N162="nulová",J162,0)</f>
        <v>0</v>
      </c>
      <c r="BJ162" s="14" t="s">
        <v>144</v>
      </c>
      <c r="BK162" s="145">
        <f>ROUND(I162*H162,3)</f>
        <v>0</v>
      </c>
      <c r="BL162" s="14" t="s">
        <v>225</v>
      </c>
      <c r="BM162" s="143" t="s">
        <v>822</v>
      </c>
    </row>
    <row r="163" spans="1:65" s="2" customFormat="1" ht="21.75" customHeight="1">
      <c r="A163" s="26"/>
      <c r="B163" s="132"/>
      <c r="C163" s="133" t="s">
        <v>300</v>
      </c>
      <c r="D163" s="133" t="s">
        <v>145</v>
      </c>
      <c r="E163" s="134" t="s">
        <v>823</v>
      </c>
      <c r="F163" s="135" t="s">
        <v>824</v>
      </c>
      <c r="G163" s="136" t="s">
        <v>675</v>
      </c>
      <c r="H163" s="137">
        <v>0.35699999999999998</v>
      </c>
      <c r="I163" s="137"/>
      <c r="J163" s="137">
        <f>ROUND(I163*H163,3)</f>
        <v>0</v>
      </c>
      <c r="K163" s="138"/>
      <c r="L163" s="27"/>
      <c r="M163" s="152" t="s">
        <v>1</v>
      </c>
      <c r="N163" s="153" t="s">
        <v>39</v>
      </c>
      <c r="O163" s="154">
        <v>0</v>
      </c>
      <c r="P163" s="154">
        <f>O163*H163</f>
        <v>0</v>
      </c>
      <c r="Q163" s="154">
        <v>0</v>
      </c>
      <c r="R163" s="154">
        <f>Q163*H163</f>
        <v>0</v>
      </c>
      <c r="S163" s="154">
        <v>0</v>
      </c>
      <c r="T163" s="155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3" t="s">
        <v>225</v>
      </c>
      <c r="AT163" s="143" t="s">
        <v>145</v>
      </c>
      <c r="AU163" s="143" t="s">
        <v>144</v>
      </c>
      <c r="AY163" s="14" t="s">
        <v>143</v>
      </c>
      <c r="BE163" s="144">
        <f>IF(N163="základná",J163,0)</f>
        <v>0</v>
      </c>
      <c r="BF163" s="144">
        <f>IF(N163="znížená",J163,0)</f>
        <v>0</v>
      </c>
      <c r="BG163" s="144">
        <f>IF(N163="zákl. prenesená",J163,0)</f>
        <v>0</v>
      </c>
      <c r="BH163" s="144">
        <f>IF(N163="zníž. prenesená",J163,0)</f>
        <v>0</v>
      </c>
      <c r="BI163" s="144">
        <f>IF(N163="nulová",J163,0)</f>
        <v>0</v>
      </c>
      <c r="BJ163" s="14" t="s">
        <v>144</v>
      </c>
      <c r="BK163" s="145">
        <f>ROUND(I163*H163,3)</f>
        <v>0</v>
      </c>
      <c r="BL163" s="14" t="s">
        <v>225</v>
      </c>
      <c r="BM163" s="143" t="s">
        <v>825</v>
      </c>
    </row>
    <row r="164" spans="1:65" s="11" customFormat="1" ht="22.75" customHeight="1">
      <c r="B164" s="122"/>
      <c r="D164" s="123" t="s">
        <v>72</v>
      </c>
      <c r="E164" s="150" t="s">
        <v>826</v>
      </c>
      <c r="F164" s="150" t="s">
        <v>827</v>
      </c>
      <c r="J164" s="151">
        <f>BK164</f>
        <v>0</v>
      </c>
      <c r="L164" s="122"/>
      <c r="M164" s="126"/>
      <c r="N164" s="127"/>
      <c r="O164" s="127"/>
      <c r="P164" s="128">
        <f>SUM(P165:P167)</f>
        <v>2.5819389999999998</v>
      </c>
      <c r="Q164" s="127"/>
      <c r="R164" s="128">
        <f>SUM(R165:R167)</f>
        <v>2.6510000000000002E-2</v>
      </c>
      <c r="S164" s="127"/>
      <c r="T164" s="129">
        <f>SUM(T165:T167)</f>
        <v>0</v>
      </c>
      <c r="AR164" s="123" t="s">
        <v>144</v>
      </c>
      <c r="AT164" s="130" t="s">
        <v>72</v>
      </c>
      <c r="AU164" s="130" t="s">
        <v>81</v>
      </c>
      <c r="AY164" s="123" t="s">
        <v>143</v>
      </c>
      <c r="BK164" s="131">
        <f>SUM(BK165:BK167)</f>
        <v>0</v>
      </c>
    </row>
    <row r="165" spans="1:65" s="2" customFormat="1" ht="16.5" customHeight="1">
      <c r="A165" s="26"/>
      <c r="B165" s="132"/>
      <c r="C165" s="133" t="s">
        <v>305</v>
      </c>
      <c r="D165" s="133" t="s">
        <v>145</v>
      </c>
      <c r="E165" s="134" t="s">
        <v>828</v>
      </c>
      <c r="F165" s="135" t="s">
        <v>829</v>
      </c>
      <c r="G165" s="136" t="s">
        <v>274</v>
      </c>
      <c r="H165" s="137">
        <v>1</v>
      </c>
      <c r="I165" s="137"/>
      <c r="J165" s="137">
        <f>ROUND(I165*H165,3)</f>
        <v>0</v>
      </c>
      <c r="K165" s="138"/>
      <c r="L165" s="27"/>
      <c r="M165" s="152" t="s">
        <v>1</v>
      </c>
      <c r="N165" s="153" t="s">
        <v>39</v>
      </c>
      <c r="O165" s="154">
        <v>2.5209999999999999</v>
      </c>
      <c r="P165" s="154">
        <f>O165*H165</f>
        <v>2.5209999999999999</v>
      </c>
      <c r="Q165" s="154">
        <v>2.2190000000000001E-2</v>
      </c>
      <c r="R165" s="154">
        <f>Q165*H165</f>
        <v>2.2190000000000001E-2</v>
      </c>
      <c r="S165" s="154">
        <v>0</v>
      </c>
      <c r="T165" s="155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3" t="s">
        <v>225</v>
      </c>
      <c r="AT165" s="143" t="s">
        <v>145</v>
      </c>
      <c r="AU165" s="143" t="s">
        <v>144</v>
      </c>
      <c r="AY165" s="14" t="s">
        <v>143</v>
      </c>
      <c r="BE165" s="144">
        <f>IF(N165="základná",J165,0)</f>
        <v>0</v>
      </c>
      <c r="BF165" s="144">
        <f>IF(N165="znížená",J165,0)</f>
        <v>0</v>
      </c>
      <c r="BG165" s="144">
        <f>IF(N165="zákl. prenesená",J165,0)</f>
        <v>0</v>
      </c>
      <c r="BH165" s="144">
        <f>IF(N165="zníž. prenesená",J165,0)</f>
        <v>0</v>
      </c>
      <c r="BI165" s="144">
        <f>IF(N165="nulová",J165,0)</f>
        <v>0</v>
      </c>
      <c r="BJ165" s="14" t="s">
        <v>144</v>
      </c>
      <c r="BK165" s="145">
        <f>ROUND(I165*H165,3)</f>
        <v>0</v>
      </c>
      <c r="BL165" s="14" t="s">
        <v>225</v>
      </c>
      <c r="BM165" s="143" t="s">
        <v>830</v>
      </c>
    </row>
    <row r="166" spans="1:65" s="2" customFormat="1" ht="21.75" customHeight="1">
      <c r="A166" s="26"/>
      <c r="B166" s="132"/>
      <c r="C166" s="156" t="s">
        <v>309</v>
      </c>
      <c r="D166" s="156" t="s">
        <v>254</v>
      </c>
      <c r="E166" s="157" t="s">
        <v>831</v>
      </c>
      <c r="F166" s="158" t="s">
        <v>832</v>
      </c>
      <c r="G166" s="159" t="s">
        <v>274</v>
      </c>
      <c r="H166" s="160">
        <v>1</v>
      </c>
      <c r="I166" s="160"/>
      <c r="J166" s="160">
        <f>ROUND(I166*H166,3)</f>
        <v>0</v>
      </c>
      <c r="K166" s="161"/>
      <c r="L166" s="162"/>
      <c r="M166" s="163" t="s">
        <v>1</v>
      </c>
      <c r="N166" s="164" t="s">
        <v>39</v>
      </c>
      <c r="O166" s="154">
        <v>0</v>
      </c>
      <c r="P166" s="154">
        <f>O166*H166</f>
        <v>0</v>
      </c>
      <c r="Q166" s="154">
        <v>4.3200000000000001E-3</v>
      </c>
      <c r="R166" s="154">
        <f>Q166*H166</f>
        <v>4.3200000000000001E-3</v>
      </c>
      <c r="S166" s="154">
        <v>0</v>
      </c>
      <c r="T166" s="155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3" t="s">
        <v>300</v>
      </c>
      <c r="AT166" s="143" t="s">
        <v>254</v>
      </c>
      <c r="AU166" s="143" t="s">
        <v>144</v>
      </c>
      <c r="AY166" s="14" t="s">
        <v>143</v>
      </c>
      <c r="BE166" s="144">
        <f>IF(N166="základná",J166,0)</f>
        <v>0</v>
      </c>
      <c r="BF166" s="144">
        <f>IF(N166="znížená",J166,0)</f>
        <v>0</v>
      </c>
      <c r="BG166" s="144">
        <f>IF(N166="zákl. prenesená",J166,0)</f>
        <v>0</v>
      </c>
      <c r="BH166" s="144">
        <f>IF(N166="zníž. prenesená",J166,0)</f>
        <v>0</v>
      </c>
      <c r="BI166" s="144">
        <f>IF(N166="nulová",J166,0)</f>
        <v>0</v>
      </c>
      <c r="BJ166" s="14" t="s">
        <v>144</v>
      </c>
      <c r="BK166" s="145">
        <f>ROUND(I166*H166,3)</f>
        <v>0</v>
      </c>
      <c r="BL166" s="14" t="s">
        <v>225</v>
      </c>
      <c r="BM166" s="143" t="s">
        <v>833</v>
      </c>
    </row>
    <row r="167" spans="1:65" s="2" customFormat="1" ht="21.75" customHeight="1">
      <c r="A167" s="26"/>
      <c r="B167" s="132"/>
      <c r="C167" s="133" t="s">
        <v>313</v>
      </c>
      <c r="D167" s="133" t="s">
        <v>145</v>
      </c>
      <c r="E167" s="134" t="s">
        <v>834</v>
      </c>
      <c r="F167" s="135" t="s">
        <v>835</v>
      </c>
      <c r="G167" s="136" t="s">
        <v>202</v>
      </c>
      <c r="H167" s="137">
        <v>2.7E-2</v>
      </c>
      <c r="I167" s="137"/>
      <c r="J167" s="137">
        <f>ROUND(I167*H167,3)</f>
        <v>0</v>
      </c>
      <c r="K167" s="138"/>
      <c r="L167" s="27"/>
      <c r="M167" s="139" t="s">
        <v>1</v>
      </c>
      <c r="N167" s="140" t="s">
        <v>39</v>
      </c>
      <c r="O167" s="141">
        <v>2.2570000000000001</v>
      </c>
      <c r="P167" s="141">
        <f>O167*H167</f>
        <v>6.0939E-2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43" t="s">
        <v>225</v>
      </c>
      <c r="AT167" s="143" t="s">
        <v>145</v>
      </c>
      <c r="AU167" s="143" t="s">
        <v>144</v>
      </c>
      <c r="AY167" s="14" t="s">
        <v>143</v>
      </c>
      <c r="BE167" s="144">
        <f>IF(N167="základná",J167,0)</f>
        <v>0</v>
      </c>
      <c r="BF167" s="144">
        <f>IF(N167="znížená",J167,0)</f>
        <v>0</v>
      </c>
      <c r="BG167" s="144">
        <f>IF(N167="zákl. prenesená",J167,0)</f>
        <v>0</v>
      </c>
      <c r="BH167" s="144">
        <f>IF(N167="zníž. prenesená",J167,0)</f>
        <v>0</v>
      </c>
      <c r="BI167" s="144">
        <f>IF(N167="nulová",J167,0)</f>
        <v>0</v>
      </c>
      <c r="BJ167" s="14" t="s">
        <v>144</v>
      </c>
      <c r="BK167" s="145">
        <f>ROUND(I167*H167,3)</f>
        <v>0</v>
      </c>
      <c r="BL167" s="14" t="s">
        <v>225</v>
      </c>
      <c r="BM167" s="143" t="s">
        <v>836</v>
      </c>
    </row>
    <row r="168" spans="1:65" s="2" customFormat="1" ht="7" customHeight="1">
      <c r="A168" s="26"/>
      <c r="B168" s="41"/>
      <c r="C168" s="42"/>
      <c r="D168" s="42"/>
      <c r="E168" s="42"/>
      <c r="F168" s="42"/>
      <c r="G168" s="42"/>
      <c r="H168" s="42"/>
      <c r="I168" s="42"/>
      <c r="J168" s="42"/>
      <c r="K168" s="42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</sheetData>
  <autoFilter ref="C123:K167" xr:uid="{00000000-0009-0000-0000-00000A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M166"/>
  <sheetViews>
    <sheetView showGridLines="0" workbookViewId="0">
      <selection activeCell="J11" sqref="J11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112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837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ROUND(J124,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ROUND((SUM(BE124:BE165)),  2)</f>
        <v>0</v>
      </c>
      <c r="G33" s="26"/>
      <c r="H33" s="26"/>
      <c r="I33" s="95">
        <v>0.2</v>
      </c>
      <c r="J33" s="94">
        <f>ROUND(((SUM(BE124:BE165))*I33),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ROUND((SUM(BF124:BF165)),  2)</f>
        <v>0</v>
      </c>
      <c r="G34" s="26"/>
      <c r="H34" s="26"/>
      <c r="I34" s="95">
        <v>0.2</v>
      </c>
      <c r="J34" s="94">
        <f>ROUND(((SUM(BF124:BF165))*I34),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ROUND((SUM(BG124:BG165)),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ROUND((SUM(BH124:BH165)),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ROUND((SUM(BI124:BI165)),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09 - Prípojka elektriny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J124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J125</f>
        <v>0</v>
      </c>
      <c r="L97" s="107"/>
    </row>
    <row r="98" spans="1:31" s="12" customFormat="1" ht="20" customHeight="1">
      <c r="B98" s="146"/>
      <c r="D98" s="147" t="s">
        <v>154</v>
      </c>
      <c r="E98" s="148"/>
      <c r="F98" s="148"/>
      <c r="G98" s="148"/>
      <c r="H98" s="148"/>
      <c r="I98" s="148"/>
      <c r="J98" s="149">
        <f>J126</f>
        <v>0</v>
      </c>
      <c r="L98" s="146"/>
    </row>
    <row r="99" spans="1:31" s="9" customFormat="1" ht="25" customHeight="1">
      <c r="B99" s="107"/>
      <c r="D99" s="108" t="s">
        <v>534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1:31" s="12" customFormat="1" ht="20" customHeight="1">
      <c r="B100" s="146"/>
      <c r="D100" s="147" t="s">
        <v>535</v>
      </c>
      <c r="E100" s="148"/>
      <c r="F100" s="148"/>
      <c r="G100" s="148"/>
      <c r="H100" s="148"/>
      <c r="I100" s="148"/>
      <c r="J100" s="149">
        <f>J129</f>
        <v>0</v>
      </c>
      <c r="L100" s="146"/>
    </row>
    <row r="101" spans="1:31" s="12" customFormat="1" ht="20" customHeight="1">
      <c r="B101" s="146"/>
      <c r="D101" s="147" t="s">
        <v>536</v>
      </c>
      <c r="E101" s="148"/>
      <c r="F101" s="148"/>
      <c r="G101" s="148"/>
      <c r="H101" s="148"/>
      <c r="I101" s="148"/>
      <c r="J101" s="149">
        <f>J152</f>
        <v>0</v>
      </c>
      <c r="L101" s="146"/>
    </row>
    <row r="102" spans="1:31" s="9" customFormat="1" ht="25" customHeight="1">
      <c r="B102" s="107"/>
      <c r="D102" s="108" t="s">
        <v>537</v>
      </c>
      <c r="E102" s="109"/>
      <c r="F102" s="109"/>
      <c r="G102" s="109"/>
      <c r="H102" s="109"/>
      <c r="I102" s="109"/>
      <c r="J102" s="110">
        <f>J159</f>
        <v>0</v>
      </c>
      <c r="L102" s="107"/>
    </row>
    <row r="103" spans="1:31" s="9" customFormat="1" ht="25" customHeight="1">
      <c r="B103" s="107"/>
      <c r="D103" s="108" t="s">
        <v>127</v>
      </c>
      <c r="E103" s="109"/>
      <c r="F103" s="109"/>
      <c r="G103" s="109"/>
      <c r="H103" s="109"/>
      <c r="I103" s="109"/>
      <c r="J103" s="110">
        <f>J163</f>
        <v>0</v>
      </c>
      <c r="L103" s="107"/>
    </row>
    <row r="104" spans="1:31" s="12" customFormat="1" ht="20" customHeight="1">
      <c r="B104" s="146"/>
      <c r="D104" s="147" t="s">
        <v>538</v>
      </c>
      <c r="E104" s="148"/>
      <c r="F104" s="148"/>
      <c r="G104" s="148"/>
      <c r="H104" s="148"/>
      <c r="I104" s="148"/>
      <c r="J104" s="149">
        <f>J164</f>
        <v>0</v>
      </c>
      <c r="L104" s="146"/>
    </row>
    <row r="105" spans="1:31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7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31" s="2" customFormat="1" ht="7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5" customHeight="1">
      <c r="A111" s="26"/>
      <c r="B111" s="27"/>
      <c r="C111" s="18" t="s">
        <v>128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7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12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0" t="str">
        <f>E7</f>
        <v>Kompostáreň Prameň</v>
      </c>
      <c r="F114" s="201"/>
      <c r="G114" s="201"/>
      <c r="H114" s="201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120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>
      <c r="A116" s="26"/>
      <c r="B116" s="27"/>
      <c r="C116" s="26"/>
      <c r="D116" s="26"/>
      <c r="E116" s="194" t="str">
        <f>E9</f>
        <v>SO 09 - Prípojka elektriny</v>
      </c>
      <c r="F116" s="199"/>
      <c r="G116" s="199"/>
      <c r="H116" s="199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7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>
      <c r="A118" s="26"/>
      <c r="B118" s="27"/>
      <c r="C118" s="23" t="s">
        <v>16</v>
      </c>
      <c r="D118" s="26"/>
      <c r="E118" s="26"/>
      <c r="F118" s="21" t="str">
        <f>F12</f>
        <v>Kamenná Poruba</v>
      </c>
      <c r="G118" s="26"/>
      <c r="H118" s="26"/>
      <c r="I118" s="23" t="s">
        <v>18</v>
      </c>
      <c r="J118" s="49" t="str">
        <f>IF(J12="","",J12)</f>
        <v/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7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40" customHeight="1">
      <c r="A120" s="26"/>
      <c r="B120" s="27"/>
      <c r="C120" s="23" t="s">
        <v>20</v>
      </c>
      <c r="D120" s="26"/>
      <c r="E120" s="26"/>
      <c r="F120" s="21" t="str">
        <f>E15</f>
        <v xml:space="preserve">Prameň združenie </v>
      </c>
      <c r="G120" s="26"/>
      <c r="H120" s="26"/>
      <c r="I120" s="23" t="s">
        <v>26</v>
      </c>
      <c r="J120" s="24" t="str">
        <f>E21</f>
        <v>Ing. M. Pisár (stupeň PD pre stav.povolenie)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5" customHeight="1">
      <c r="A121" s="26"/>
      <c r="B121" s="27"/>
      <c r="C121" s="23" t="s">
        <v>24</v>
      </c>
      <c r="D121" s="26"/>
      <c r="E121" s="26"/>
      <c r="F121" s="21" t="str">
        <f>IF(E18="","",E18)</f>
        <v xml:space="preserve"> </v>
      </c>
      <c r="G121" s="26"/>
      <c r="H121" s="26"/>
      <c r="I121" s="23" t="s">
        <v>30</v>
      </c>
      <c r="J121" s="24" t="str">
        <f>E24</f>
        <v>Ing. G. Gabčová</v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2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0" customFormat="1" ht="29.25" customHeight="1">
      <c r="A123" s="111"/>
      <c r="B123" s="112"/>
      <c r="C123" s="113" t="s">
        <v>129</v>
      </c>
      <c r="D123" s="114" t="s">
        <v>58</v>
      </c>
      <c r="E123" s="114" t="s">
        <v>54</v>
      </c>
      <c r="F123" s="114" t="s">
        <v>55</v>
      </c>
      <c r="G123" s="114" t="s">
        <v>130</v>
      </c>
      <c r="H123" s="114" t="s">
        <v>131</v>
      </c>
      <c r="I123" s="114" t="s">
        <v>132</v>
      </c>
      <c r="J123" s="115" t="s">
        <v>124</v>
      </c>
      <c r="K123" s="116" t="s">
        <v>133</v>
      </c>
      <c r="L123" s="117"/>
      <c r="M123" s="56" t="s">
        <v>1</v>
      </c>
      <c r="N123" s="57" t="s">
        <v>37</v>
      </c>
      <c r="O123" s="57" t="s">
        <v>134</v>
      </c>
      <c r="P123" s="57" t="s">
        <v>135</v>
      </c>
      <c r="Q123" s="57" t="s">
        <v>136</v>
      </c>
      <c r="R123" s="57" t="s">
        <v>137</v>
      </c>
      <c r="S123" s="57" t="s">
        <v>138</v>
      </c>
      <c r="T123" s="58" t="s">
        <v>139</v>
      </c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</row>
    <row r="124" spans="1:65" s="2" customFormat="1" ht="22.75" customHeight="1">
      <c r="A124" s="26"/>
      <c r="B124" s="27"/>
      <c r="C124" s="63" t="s">
        <v>125</v>
      </c>
      <c r="D124" s="26"/>
      <c r="E124" s="26"/>
      <c r="F124" s="26"/>
      <c r="G124" s="26"/>
      <c r="H124" s="26"/>
      <c r="I124" s="26"/>
      <c r="J124" s="118">
        <f>BK124</f>
        <v>0</v>
      </c>
      <c r="K124" s="26"/>
      <c r="L124" s="27"/>
      <c r="M124" s="59"/>
      <c r="N124" s="50"/>
      <c r="O124" s="60"/>
      <c r="P124" s="119">
        <f>P125+P128+P159+P163</f>
        <v>4.2462</v>
      </c>
      <c r="Q124" s="60"/>
      <c r="R124" s="119">
        <f>R125+R128+R159+R163</f>
        <v>35.841971999999998</v>
      </c>
      <c r="S124" s="60"/>
      <c r="T124" s="120">
        <f>T125+T128+T159+T163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72</v>
      </c>
      <c r="AU124" s="14" t="s">
        <v>126</v>
      </c>
      <c r="BK124" s="121">
        <f>BK125+BK128+BK159+BK163</f>
        <v>0</v>
      </c>
    </row>
    <row r="125" spans="1:65" s="11" customFormat="1" ht="26" customHeight="1">
      <c r="B125" s="122"/>
      <c r="D125" s="123" t="s">
        <v>72</v>
      </c>
      <c r="E125" s="124" t="s">
        <v>160</v>
      </c>
      <c r="F125" s="124" t="s">
        <v>161</v>
      </c>
      <c r="J125" s="125">
        <f>BK125</f>
        <v>0</v>
      </c>
      <c r="L125" s="122"/>
      <c r="M125" s="126"/>
      <c r="N125" s="127"/>
      <c r="O125" s="127"/>
      <c r="P125" s="128">
        <f>P126</f>
        <v>4.2462</v>
      </c>
      <c r="Q125" s="127"/>
      <c r="R125" s="128">
        <f>R126</f>
        <v>35.841971999999998</v>
      </c>
      <c r="S125" s="127"/>
      <c r="T125" s="129">
        <f>T126</f>
        <v>0</v>
      </c>
      <c r="AR125" s="123" t="s">
        <v>81</v>
      </c>
      <c r="AT125" s="130" t="s">
        <v>72</v>
      </c>
      <c r="AU125" s="130" t="s">
        <v>73</v>
      </c>
      <c r="AY125" s="123" t="s">
        <v>143</v>
      </c>
      <c r="BK125" s="131">
        <f>BK126</f>
        <v>0</v>
      </c>
    </row>
    <row r="126" spans="1:65" s="11" customFormat="1" ht="22.75" customHeight="1">
      <c r="B126" s="122"/>
      <c r="D126" s="123" t="s">
        <v>72</v>
      </c>
      <c r="E126" s="150" t="s">
        <v>142</v>
      </c>
      <c r="F126" s="150" t="s">
        <v>220</v>
      </c>
      <c r="J126" s="151">
        <f>BK126</f>
        <v>0</v>
      </c>
      <c r="L126" s="122"/>
      <c r="M126" s="126"/>
      <c r="N126" s="127"/>
      <c r="O126" s="127"/>
      <c r="P126" s="128">
        <f>P127</f>
        <v>4.2462</v>
      </c>
      <c r="Q126" s="127"/>
      <c r="R126" s="128">
        <f>R127</f>
        <v>35.841971999999998</v>
      </c>
      <c r="S126" s="127"/>
      <c r="T126" s="129">
        <f>T127</f>
        <v>0</v>
      </c>
      <c r="AR126" s="123" t="s">
        <v>81</v>
      </c>
      <c r="AT126" s="130" t="s">
        <v>72</v>
      </c>
      <c r="AU126" s="130" t="s">
        <v>81</v>
      </c>
      <c r="AY126" s="123" t="s">
        <v>143</v>
      </c>
      <c r="BK126" s="131">
        <f>BK127</f>
        <v>0</v>
      </c>
    </row>
    <row r="127" spans="1:65" s="2" customFormat="1" ht="21.75" customHeight="1">
      <c r="A127" s="26"/>
      <c r="B127" s="132"/>
      <c r="C127" s="133" t="s">
        <v>81</v>
      </c>
      <c r="D127" s="133" t="s">
        <v>145</v>
      </c>
      <c r="E127" s="134" t="s">
        <v>838</v>
      </c>
      <c r="F127" s="135" t="s">
        <v>839</v>
      </c>
      <c r="G127" s="136" t="s">
        <v>189</v>
      </c>
      <c r="H127" s="137">
        <v>202.2</v>
      </c>
      <c r="I127" s="137"/>
      <c r="J127" s="137">
        <f>ROUND(I127*H127,3)</f>
        <v>0</v>
      </c>
      <c r="K127" s="138"/>
      <c r="L127" s="27"/>
      <c r="M127" s="152" t="s">
        <v>1</v>
      </c>
      <c r="N127" s="153" t="s">
        <v>39</v>
      </c>
      <c r="O127" s="154">
        <v>2.1000000000000001E-2</v>
      </c>
      <c r="P127" s="154">
        <f>O127*H127</f>
        <v>4.2462</v>
      </c>
      <c r="Q127" s="154">
        <v>0.17726</v>
      </c>
      <c r="R127" s="154">
        <f>Q127*H127</f>
        <v>35.841971999999998</v>
      </c>
      <c r="S127" s="154">
        <v>0</v>
      </c>
      <c r="T127" s="155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3" t="s">
        <v>166</v>
      </c>
      <c r="AT127" s="143" t="s">
        <v>145</v>
      </c>
      <c r="AU127" s="143" t="s">
        <v>144</v>
      </c>
      <c r="AY127" s="14" t="s">
        <v>143</v>
      </c>
      <c r="BE127" s="144">
        <f>IF(N127="základná",J127,0)</f>
        <v>0</v>
      </c>
      <c r="BF127" s="144">
        <f>IF(N127="znížená",J127,0)</f>
        <v>0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4" t="s">
        <v>144</v>
      </c>
      <c r="BK127" s="145">
        <f>ROUND(I127*H127,3)</f>
        <v>0</v>
      </c>
      <c r="BL127" s="14" t="s">
        <v>166</v>
      </c>
      <c r="BM127" s="143" t="s">
        <v>840</v>
      </c>
    </row>
    <row r="128" spans="1:65" s="11" customFormat="1" ht="26" customHeight="1">
      <c r="B128" s="122"/>
      <c r="D128" s="123" t="s">
        <v>72</v>
      </c>
      <c r="E128" s="124" t="s">
        <v>254</v>
      </c>
      <c r="F128" s="124" t="s">
        <v>539</v>
      </c>
      <c r="J128" s="125">
        <f>BK128</f>
        <v>0</v>
      </c>
      <c r="L128" s="122"/>
      <c r="M128" s="126"/>
      <c r="N128" s="127"/>
      <c r="O128" s="127"/>
      <c r="P128" s="128">
        <f>P129+P152</f>
        <v>0</v>
      </c>
      <c r="Q128" s="127"/>
      <c r="R128" s="128">
        <f>R129+R152</f>
        <v>0</v>
      </c>
      <c r="S128" s="127"/>
      <c r="T128" s="129">
        <f>T129+T152</f>
        <v>0</v>
      </c>
      <c r="AR128" s="123" t="s">
        <v>171</v>
      </c>
      <c r="AT128" s="130" t="s">
        <v>72</v>
      </c>
      <c r="AU128" s="130" t="s">
        <v>73</v>
      </c>
      <c r="AY128" s="123" t="s">
        <v>143</v>
      </c>
      <c r="BK128" s="131">
        <f>BK129+BK152</f>
        <v>0</v>
      </c>
    </row>
    <row r="129" spans="1:65" s="11" customFormat="1" ht="22.75" customHeight="1">
      <c r="B129" s="122"/>
      <c r="D129" s="123" t="s">
        <v>72</v>
      </c>
      <c r="E129" s="150" t="s">
        <v>540</v>
      </c>
      <c r="F129" s="150" t="s">
        <v>541</v>
      </c>
      <c r="J129" s="151">
        <f>BK129</f>
        <v>0</v>
      </c>
      <c r="L129" s="122"/>
      <c r="M129" s="126"/>
      <c r="N129" s="127"/>
      <c r="O129" s="127"/>
      <c r="P129" s="128">
        <f>SUM(P130:P151)</f>
        <v>0</v>
      </c>
      <c r="Q129" s="127"/>
      <c r="R129" s="128">
        <f>SUM(R130:R151)</f>
        <v>0</v>
      </c>
      <c r="S129" s="127"/>
      <c r="T129" s="129">
        <f>SUM(T130:T151)</f>
        <v>0</v>
      </c>
      <c r="AR129" s="123" t="s">
        <v>171</v>
      </c>
      <c r="AT129" s="130" t="s">
        <v>72</v>
      </c>
      <c r="AU129" s="130" t="s">
        <v>81</v>
      </c>
      <c r="AY129" s="123" t="s">
        <v>143</v>
      </c>
      <c r="BK129" s="131">
        <f>SUM(BK130:BK151)</f>
        <v>0</v>
      </c>
    </row>
    <row r="130" spans="1:65" s="2" customFormat="1" ht="21.75" customHeight="1">
      <c r="A130" s="26"/>
      <c r="B130" s="132"/>
      <c r="C130" s="133" t="s">
        <v>144</v>
      </c>
      <c r="D130" s="133" t="s">
        <v>145</v>
      </c>
      <c r="E130" s="134" t="s">
        <v>841</v>
      </c>
      <c r="F130" s="135" t="s">
        <v>842</v>
      </c>
      <c r="G130" s="136" t="s">
        <v>274</v>
      </c>
      <c r="H130" s="137">
        <v>8</v>
      </c>
      <c r="I130" s="137"/>
      <c r="J130" s="137">
        <f t="shared" ref="J130:J151" si="0">ROUND(I130*H130,3)</f>
        <v>0</v>
      </c>
      <c r="K130" s="138"/>
      <c r="L130" s="27"/>
      <c r="M130" s="152" t="s">
        <v>1</v>
      </c>
      <c r="N130" s="153" t="s">
        <v>39</v>
      </c>
      <c r="O130" s="154">
        <v>0</v>
      </c>
      <c r="P130" s="154">
        <f t="shared" ref="P130:P151" si="1">O130*H130</f>
        <v>0</v>
      </c>
      <c r="Q130" s="154">
        <v>0</v>
      </c>
      <c r="R130" s="154">
        <f t="shared" ref="R130:R151" si="2">Q130*H130</f>
        <v>0</v>
      </c>
      <c r="S130" s="154">
        <v>0</v>
      </c>
      <c r="T130" s="155">
        <f t="shared" ref="T130:T151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544</v>
      </c>
      <c r="AT130" s="143" t="s">
        <v>145</v>
      </c>
      <c r="AU130" s="143" t="s">
        <v>144</v>
      </c>
      <c r="AY130" s="14" t="s">
        <v>143</v>
      </c>
      <c r="BE130" s="144">
        <f t="shared" ref="BE130:BE151" si="4">IF(N130="základná",J130,0)</f>
        <v>0</v>
      </c>
      <c r="BF130" s="144">
        <f t="shared" ref="BF130:BF151" si="5">IF(N130="znížená",J130,0)</f>
        <v>0</v>
      </c>
      <c r="BG130" s="144">
        <f t="shared" ref="BG130:BG151" si="6">IF(N130="zákl. prenesená",J130,0)</f>
        <v>0</v>
      </c>
      <c r="BH130" s="144">
        <f t="shared" ref="BH130:BH151" si="7">IF(N130="zníž. prenesená",J130,0)</f>
        <v>0</v>
      </c>
      <c r="BI130" s="144">
        <f t="shared" ref="BI130:BI151" si="8">IF(N130="nulová",J130,0)</f>
        <v>0</v>
      </c>
      <c r="BJ130" s="14" t="s">
        <v>144</v>
      </c>
      <c r="BK130" s="145">
        <f t="shared" ref="BK130:BK151" si="9">ROUND(I130*H130,3)</f>
        <v>0</v>
      </c>
      <c r="BL130" s="14" t="s">
        <v>544</v>
      </c>
      <c r="BM130" s="143" t="s">
        <v>843</v>
      </c>
    </row>
    <row r="131" spans="1:65" s="2" customFormat="1" ht="16.5" customHeight="1">
      <c r="A131" s="26"/>
      <c r="B131" s="132"/>
      <c r="C131" s="156" t="s">
        <v>171</v>
      </c>
      <c r="D131" s="156" t="s">
        <v>254</v>
      </c>
      <c r="E131" s="157" t="s">
        <v>844</v>
      </c>
      <c r="F131" s="158" t="s">
        <v>845</v>
      </c>
      <c r="G131" s="159" t="s">
        <v>274</v>
      </c>
      <c r="H131" s="160">
        <v>8</v>
      </c>
      <c r="I131" s="160"/>
      <c r="J131" s="160">
        <f t="shared" si="0"/>
        <v>0</v>
      </c>
      <c r="K131" s="161"/>
      <c r="L131" s="162"/>
      <c r="M131" s="163" t="s">
        <v>1</v>
      </c>
      <c r="N131" s="164" t="s">
        <v>39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3" t="s">
        <v>554</v>
      </c>
      <c r="AT131" s="143" t="s">
        <v>254</v>
      </c>
      <c r="AU131" s="143" t="s">
        <v>144</v>
      </c>
      <c r="AY131" s="14" t="s">
        <v>143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144</v>
      </c>
      <c r="BK131" s="145">
        <f t="shared" si="9"/>
        <v>0</v>
      </c>
      <c r="BL131" s="14" t="s">
        <v>544</v>
      </c>
      <c r="BM131" s="143" t="s">
        <v>846</v>
      </c>
    </row>
    <row r="132" spans="1:65" s="2" customFormat="1" ht="21.75" customHeight="1">
      <c r="A132" s="26"/>
      <c r="B132" s="132"/>
      <c r="C132" s="133" t="s">
        <v>166</v>
      </c>
      <c r="D132" s="133" t="s">
        <v>145</v>
      </c>
      <c r="E132" s="134" t="s">
        <v>556</v>
      </c>
      <c r="F132" s="135" t="s">
        <v>557</v>
      </c>
      <c r="G132" s="136" t="s">
        <v>274</v>
      </c>
      <c r="H132" s="137">
        <v>2</v>
      </c>
      <c r="I132" s="137"/>
      <c r="J132" s="137">
        <f t="shared" si="0"/>
        <v>0</v>
      </c>
      <c r="K132" s="138"/>
      <c r="L132" s="27"/>
      <c r="M132" s="152" t="s">
        <v>1</v>
      </c>
      <c r="N132" s="153" t="s">
        <v>39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544</v>
      </c>
      <c r="AT132" s="143" t="s">
        <v>145</v>
      </c>
      <c r="AU132" s="143" t="s">
        <v>144</v>
      </c>
      <c r="AY132" s="14" t="s">
        <v>143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4" t="s">
        <v>144</v>
      </c>
      <c r="BK132" s="145">
        <f t="shared" si="9"/>
        <v>0</v>
      </c>
      <c r="BL132" s="14" t="s">
        <v>544</v>
      </c>
      <c r="BM132" s="143" t="s">
        <v>847</v>
      </c>
    </row>
    <row r="133" spans="1:65" s="2" customFormat="1" ht="16.5" customHeight="1">
      <c r="A133" s="26"/>
      <c r="B133" s="132"/>
      <c r="C133" s="156" t="s">
        <v>142</v>
      </c>
      <c r="D133" s="156" t="s">
        <v>254</v>
      </c>
      <c r="E133" s="157" t="s">
        <v>559</v>
      </c>
      <c r="F133" s="158" t="s">
        <v>560</v>
      </c>
      <c r="G133" s="159" t="s">
        <v>274</v>
      </c>
      <c r="H133" s="160">
        <v>2</v>
      </c>
      <c r="I133" s="160"/>
      <c r="J133" s="160">
        <f t="shared" si="0"/>
        <v>0</v>
      </c>
      <c r="K133" s="161"/>
      <c r="L133" s="162"/>
      <c r="M133" s="163" t="s">
        <v>1</v>
      </c>
      <c r="N133" s="164" t="s">
        <v>39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554</v>
      </c>
      <c r="AT133" s="143" t="s">
        <v>254</v>
      </c>
      <c r="AU133" s="143" t="s">
        <v>144</v>
      </c>
      <c r="AY133" s="14" t="s">
        <v>143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144</v>
      </c>
      <c r="BK133" s="145">
        <f t="shared" si="9"/>
        <v>0</v>
      </c>
      <c r="BL133" s="14" t="s">
        <v>544</v>
      </c>
      <c r="BM133" s="143" t="s">
        <v>848</v>
      </c>
    </row>
    <row r="134" spans="1:65" s="2" customFormat="1" ht="21.75" customHeight="1">
      <c r="A134" s="26"/>
      <c r="B134" s="132"/>
      <c r="C134" s="133" t="s">
        <v>181</v>
      </c>
      <c r="D134" s="133" t="s">
        <v>145</v>
      </c>
      <c r="E134" s="134" t="s">
        <v>562</v>
      </c>
      <c r="F134" s="135" t="s">
        <v>563</v>
      </c>
      <c r="G134" s="136" t="s">
        <v>274</v>
      </c>
      <c r="H134" s="137">
        <v>6</v>
      </c>
      <c r="I134" s="137"/>
      <c r="J134" s="137">
        <f t="shared" si="0"/>
        <v>0</v>
      </c>
      <c r="K134" s="138"/>
      <c r="L134" s="27"/>
      <c r="M134" s="152" t="s">
        <v>1</v>
      </c>
      <c r="N134" s="153" t="s">
        <v>39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3" t="s">
        <v>544</v>
      </c>
      <c r="AT134" s="143" t="s">
        <v>145</v>
      </c>
      <c r="AU134" s="143" t="s">
        <v>144</v>
      </c>
      <c r="AY134" s="14" t="s">
        <v>143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144</v>
      </c>
      <c r="BK134" s="145">
        <f t="shared" si="9"/>
        <v>0</v>
      </c>
      <c r="BL134" s="14" t="s">
        <v>544</v>
      </c>
      <c r="BM134" s="143" t="s">
        <v>849</v>
      </c>
    </row>
    <row r="135" spans="1:65" s="2" customFormat="1" ht="16.5" customHeight="1">
      <c r="A135" s="26"/>
      <c r="B135" s="132"/>
      <c r="C135" s="156" t="s">
        <v>186</v>
      </c>
      <c r="D135" s="156" t="s">
        <v>254</v>
      </c>
      <c r="E135" s="157" t="s">
        <v>565</v>
      </c>
      <c r="F135" s="158" t="s">
        <v>566</v>
      </c>
      <c r="G135" s="159" t="s">
        <v>274</v>
      </c>
      <c r="H135" s="160">
        <v>6</v>
      </c>
      <c r="I135" s="160"/>
      <c r="J135" s="160">
        <f t="shared" si="0"/>
        <v>0</v>
      </c>
      <c r="K135" s="161"/>
      <c r="L135" s="162"/>
      <c r="M135" s="163" t="s">
        <v>1</v>
      </c>
      <c r="N135" s="164" t="s">
        <v>39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3" t="s">
        <v>554</v>
      </c>
      <c r="AT135" s="143" t="s">
        <v>254</v>
      </c>
      <c r="AU135" s="143" t="s">
        <v>144</v>
      </c>
      <c r="AY135" s="14" t="s">
        <v>143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144</v>
      </c>
      <c r="BK135" s="145">
        <f t="shared" si="9"/>
        <v>0</v>
      </c>
      <c r="BL135" s="14" t="s">
        <v>544</v>
      </c>
      <c r="BM135" s="143" t="s">
        <v>850</v>
      </c>
    </row>
    <row r="136" spans="1:65" s="2" customFormat="1" ht="16.5" customHeight="1">
      <c r="A136" s="26"/>
      <c r="B136" s="132"/>
      <c r="C136" s="133" t="s">
        <v>191</v>
      </c>
      <c r="D136" s="133" t="s">
        <v>145</v>
      </c>
      <c r="E136" s="134" t="s">
        <v>568</v>
      </c>
      <c r="F136" s="135" t="s">
        <v>569</v>
      </c>
      <c r="G136" s="136" t="s">
        <v>274</v>
      </c>
      <c r="H136" s="137">
        <v>3</v>
      </c>
      <c r="I136" s="137"/>
      <c r="J136" s="137">
        <f t="shared" si="0"/>
        <v>0</v>
      </c>
      <c r="K136" s="138"/>
      <c r="L136" s="27"/>
      <c r="M136" s="152" t="s">
        <v>1</v>
      </c>
      <c r="N136" s="153" t="s">
        <v>39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3" t="s">
        <v>544</v>
      </c>
      <c r="AT136" s="143" t="s">
        <v>145</v>
      </c>
      <c r="AU136" s="143" t="s">
        <v>144</v>
      </c>
      <c r="AY136" s="14" t="s">
        <v>143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144</v>
      </c>
      <c r="BK136" s="145">
        <f t="shared" si="9"/>
        <v>0</v>
      </c>
      <c r="BL136" s="14" t="s">
        <v>544</v>
      </c>
      <c r="BM136" s="143" t="s">
        <v>851</v>
      </c>
    </row>
    <row r="137" spans="1:65" s="2" customFormat="1" ht="16.5" customHeight="1">
      <c r="A137" s="26"/>
      <c r="B137" s="132"/>
      <c r="C137" s="156" t="s">
        <v>195</v>
      </c>
      <c r="D137" s="156" t="s">
        <v>254</v>
      </c>
      <c r="E137" s="157" t="s">
        <v>852</v>
      </c>
      <c r="F137" s="158" t="s">
        <v>853</v>
      </c>
      <c r="G137" s="159" t="s">
        <v>274</v>
      </c>
      <c r="H137" s="160">
        <v>3</v>
      </c>
      <c r="I137" s="160"/>
      <c r="J137" s="160">
        <f t="shared" si="0"/>
        <v>0</v>
      </c>
      <c r="K137" s="161"/>
      <c r="L137" s="162"/>
      <c r="M137" s="163" t="s">
        <v>1</v>
      </c>
      <c r="N137" s="164" t="s">
        <v>39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554</v>
      </c>
      <c r="AT137" s="143" t="s">
        <v>254</v>
      </c>
      <c r="AU137" s="143" t="s">
        <v>144</v>
      </c>
      <c r="AY137" s="14" t="s">
        <v>143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144</v>
      </c>
      <c r="BK137" s="145">
        <f t="shared" si="9"/>
        <v>0</v>
      </c>
      <c r="BL137" s="14" t="s">
        <v>544</v>
      </c>
      <c r="BM137" s="143" t="s">
        <v>854</v>
      </c>
    </row>
    <row r="138" spans="1:65" s="2" customFormat="1" ht="16.5" customHeight="1">
      <c r="A138" s="26"/>
      <c r="B138" s="132"/>
      <c r="C138" s="133" t="s">
        <v>199</v>
      </c>
      <c r="D138" s="133" t="s">
        <v>145</v>
      </c>
      <c r="E138" s="134" t="s">
        <v>855</v>
      </c>
      <c r="F138" s="135" t="s">
        <v>856</v>
      </c>
      <c r="G138" s="136" t="s">
        <v>274</v>
      </c>
      <c r="H138" s="137">
        <v>1</v>
      </c>
      <c r="I138" s="137"/>
      <c r="J138" s="137">
        <f t="shared" si="0"/>
        <v>0</v>
      </c>
      <c r="K138" s="138"/>
      <c r="L138" s="27"/>
      <c r="M138" s="152" t="s">
        <v>1</v>
      </c>
      <c r="N138" s="153" t="s">
        <v>39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544</v>
      </c>
      <c r="AT138" s="143" t="s">
        <v>145</v>
      </c>
      <c r="AU138" s="143" t="s">
        <v>144</v>
      </c>
      <c r="AY138" s="14" t="s">
        <v>143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4" t="s">
        <v>144</v>
      </c>
      <c r="BK138" s="145">
        <f t="shared" si="9"/>
        <v>0</v>
      </c>
      <c r="BL138" s="14" t="s">
        <v>544</v>
      </c>
      <c r="BM138" s="143" t="s">
        <v>857</v>
      </c>
    </row>
    <row r="139" spans="1:65" s="2" customFormat="1" ht="16.5" customHeight="1">
      <c r="A139" s="26"/>
      <c r="B139" s="132"/>
      <c r="C139" s="156" t="s">
        <v>204</v>
      </c>
      <c r="D139" s="156" t="s">
        <v>254</v>
      </c>
      <c r="E139" s="157" t="s">
        <v>858</v>
      </c>
      <c r="F139" s="158" t="s">
        <v>859</v>
      </c>
      <c r="G139" s="159" t="s">
        <v>274</v>
      </c>
      <c r="H139" s="160">
        <v>1</v>
      </c>
      <c r="I139" s="160"/>
      <c r="J139" s="160">
        <f t="shared" si="0"/>
        <v>0</v>
      </c>
      <c r="K139" s="161"/>
      <c r="L139" s="162"/>
      <c r="M139" s="163" t="s">
        <v>1</v>
      </c>
      <c r="N139" s="164" t="s">
        <v>39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3" t="s">
        <v>554</v>
      </c>
      <c r="AT139" s="143" t="s">
        <v>254</v>
      </c>
      <c r="AU139" s="143" t="s">
        <v>144</v>
      </c>
      <c r="AY139" s="14" t="s">
        <v>143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4" t="s">
        <v>144</v>
      </c>
      <c r="BK139" s="145">
        <f t="shared" si="9"/>
        <v>0</v>
      </c>
      <c r="BL139" s="14" t="s">
        <v>544</v>
      </c>
      <c r="BM139" s="143" t="s">
        <v>860</v>
      </c>
    </row>
    <row r="140" spans="1:65" s="2" customFormat="1" ht="16.5" customHeight="1">
      <c r="A140" s="26"/>
      <c r="B140" s="132"/>
      <c r="C140" s="133" t="s">
        <v>208</v>
      </c>
      <c r="D140" s="133" t="s">
        <v>145</v>
      </c>
      <c r="E140" s="134" t="s">
        <v>861</v>
      </c>
      <c r="F140" s="135" t="s">
        <v>862</v>
      </c>
      <c r="G140" s="136" t="s">
        <v>274</v>
      </c>
      <c r="H140" s="137">
        <v>1</v>
      </c>
      <c r="I140" s="137"/>
      <c r="J140" s="137">
        <f t="shared" si="0"/>
        <v>0</v>
      </c>
      <c r="K140" s="138"/>
      <c r="L140" s="27"/>
      <c r="M140" s="152" t="s">
        <v>1</v>
      </c>
      <c r="N140" s="153" t="s">
        <v>39</v>
      </c>
      <c r="O140" s="154">
        <v>0</v>
      </c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3" t="s">
        <v>544</v>
      </c>
      <c r="AT140" s="143" t="s">
        <v>145</v>
      </c>
      <c r="AU140" s="143" t="s">
        <v>144</v>
      </c>
      <c r="AY140" s="14" t="s">
        <v>143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4" t="s">
        <v>144</v>
      </c>
      <c r="BK140" s="145">
        <f t="shared" si="9"/>
        <v>0</v>
      </c>
      <c r="BL140" s="14" t="s">
        <v>544</v>
      </c>
      <c r="BM140" s="143" t="s">
        <v>863</v>
      </c>
    </row>
    <row r="141" spans="1:65" s="2" customFormat="1" ht="21.75" customHeight="1">
      <c r="A141" s="26"/>
      <c r="B141" s="132"/>
      <c r="C141" s="156" t="s">
        <v>212</v>
      </c>
      <c r="D141" s="156" t="s">
        <v>254</v>
      </c>
      <c r="E141" s="157" t="s">
        <v>864</v>
      </c>
      <c r="F141" s="158" t="s">
        <v>865</v>
      </c>
      <c r="G141" s="159" t="s">
        <v>274</v>
      </c>
      <c r="H141" s="160">
        <v>1</v>
      </c>
      <c r="I141" s="160"/>
      <c r="J141" s="160">
        <f t="shared" si="0"/>
        <v>0</v>
      </c>
      <c r="K141" s="161"/>
      <c r="L141" s="162"/>
      <c r="M141" s="163" t="s">
        <v>1</v>
      </c>
      <c r="N141" s="164" t="s">
        <v>39</v>
      </c>
      <c r="O141" s="154">
        <v>0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3" t="s">
        <v>554</v>
      </c>
      <c r="AT141" s="143" t="s">
        <v>254</v>
      </c>
      <c r="AU141" s="143" t="s">
        <v>144</v>
      </c>
      <c r="AY141" s="14" t="s">
        <v>143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4" t="s">
        <v>144</v>
      </c>
      <c r="BK141" s="145">
        <f t="shared" si="9"/>
        <v>0</v>
      </c>
      <c r="BL141" s="14" t="s">
        <v>544</v>
      </c>
      <c r="BM141" s="143" t="s">
        <v>866</v>
      </c>
    </row>
    <row r="142" spans="1:65" s="2" customFormat="1" ht="16.5" customHeight="1">
      <c r="A142" s="26"/>
      <c r="B142" s="132"/>
      <c r="C142" s="133" t="s">
        <v>216</v>
      </c>
      <c r="D142" s="133" t="s">
        <v>145</v>
      </c>
      <c r="E142" s="134" t="s">
        <v>867</v>
      </c>
      <c r="F142" s="135" t="s">
        <v>868</v>
      </c>
      <c r="G142" s="136" t="s">
        <v>274</v>
      </c>
      <c r="H142" s="137">
        <v>1</v>
      </c>
      <c r="I142" s="137"/>
      <c r="J142" s="137">
        <f t="shared" si="0"/>
        <v>0</v>
      </c>
      <c r="K142" s="138"/>
      <c r="L142" s="27"/>
      <c r="M142" s="152" t="s">
        <v>1</v>
      </c>
      <c r="N142" s="153" t="s">
        <v>39</v>
      </c>
      <c r="O142" s="154">
        <v>0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3" t="s">
        <v>544</v>
      </c>
      <c r="AT142" s="143" t="s">
        <v>145</v>
      </c>
      <c r="AU142" s="143" t="s">
        <v>144</v>
      </c>
      <c r="AY142" s="14" t="s">
        <v>143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4" t="s">
        <v>144</v>
      </c>
      <c r="BK142" s="145">
        <f t="shared" si="9"/>
        <v>0</v>
      </c>
      <c r="BL142" s="14" t="s">
        <v>544</v>
      </c>
      <c r="BM142" s="143" t="s">
        <v>869</v>
      </c>
    </row>
    <row r="143" spans="1:65" s="2" customFormat="1" ht="21.75" customHeight="1">
      <c r="A143" s="26"/>
      <c r="B143" s="132"/>
      <c r="C143" s="156" t="s">
        <v>221</v>
      </c>
      <c r="D143" s="156" t="s">
        <v>254</v>
      </c>
      <c r="E143" s="157" t="s">
        <v>870</v>
      </c>
      <c r="F143" s="158" t="s">
        <v>871</v>
      </c>
      <c r="G143" s="159" t="s">
        <v>274</v>
      </c>
      <c r="H143" s="160">
        <v>1</v>
      </c>
      <c r="I143" s="160"/>
      <c r="J143" s="160">
        <f t="shared" si="0"/>
        <v>0</v>
      </c>
      <c r="K143" s="161"/>
      <c r="L143" s="162"/>
      <c r="M143" s="163" t="s">
        <v>1</v>
      </c>
      <c r="N143" s="164" t="s">
        <v>39</v>
      </c>
      <c r="O143" s="154">
        <v>0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3" t="s">
        <v>554</v>
      </c>
      <c r="AT143" s="143" t="s">
        <v>254</v>
      </c>
      <c r="AU143" s="143" t="s">
        <v>144</v>
      </c>
      <c r="AY143" s="14" t="s">
        <v>143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4" t="s">
        <v>144</v>
      </c>
      <c r="BK143" s="145">
        <f t="shared" si="9"/>
        <v>0</v>
      </c>
      <c r="BL143" s="14" t="s">
        <v>544</v>
      </c>
      <c r="BM143" s="143" t="s">
        <v>872</v>
      </c>
    </row>
    <row r="144" spans="1:65" s="2" customFormat="1" ht="21.75" customHeight="1">
      <c r="A144" s="26"/>
      <c r="B144" s="132"/>
      <c r="C144" s="133" t="s">
        <v>225</v>
      </c>
      <c r="D144" s="133" t="s">
        <v>145</v>
      </c>
      <c r="E144" s="134" t="s">
        <v>873</v>
      </c>
      <c r="F144" s="135" t="s">
        <v>874</v>
      </c>
      <c r="G144" s="136" t="s">
        <v>269</v>
      </c>
      <c r="H144" s="137">
        <v>25</v>
      </c>
      <c r="I144" s="137"/>
      <c r="J144" s="137">
        <f t="shared" si="0"/>
        <v>0</v>
      </c>
      <c r="K144" s="138"/>
      <c r="L144" s="27"/>
      <c r="M144" s="152" t="s">
        <v>1</v>
      </c>
      <c r="N144" s="153" t="s">
        <v>39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3" t="s">
        <v>544</v>
      </c>
      <c r="AT144" s="143" t="s">
        <v>145</v>
      </c>
      <c r="AU144" s="143" t="s">
        <v>144</v>
      </c>
      <c r="AY144" s="14" t="s">
        <v>143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4" t="s">
        <v>144</v>
      </c>
      <c r="BK144" s="145">
        <f t="shared" si="9"/>
        <v>0</v>
      </c>
      <c r="BL144" s="14" t="s">
        <v>544</v>
      </c>
      <c r="BM144" s="143" t="s">
        <v>875</v>
      </c>
    </row>
    <row r="145" spans="1:65" s="2" customFormat="1" ht="16.5" customHeight="1">
      <c r="A145" s="26"/>
      <c r="B145" s="132"/>
      <c r="C145" s="156" t="s">
        <v>229</v>
      </c>
      <c r="D145" s="156" t="s">
        <v>254</v>
      </c>
      <c r="E145" s="157" t="s">
        <v>876</v>
      </c>
      <c r="F145" s="158" t="s">
        <v>877</v>
      </c>
      <c r="G145" s="159" t="s">
        <v>269</v>
      </c>
      <c r="H145" s="160">
        <v>25</v>
      </c>
      <c r="I145" s="160"/>
      <c r="J145" s="160">
        <f t="shared" si="0"/>
        <v>0</v>
      </c>
      <c r="K145" s="161"/>
      <c r="L145" s="162"/>
      <c r="M145" s="163" t="s">
        <v>1</v>
      </c>
      <c r="N145" s="164" t="s">
        <v>39</v>
      </c>
      <c r="O145" s="154">
        <v>0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3" t="s">
        <v>554</v>
      </c>
      <c r="AT145" s="143" t="s">
        <v>254</v>
      </c>
      <c r="AU145" s="143" t="s">
        <v>144</v>
      </c>
      <c r="AY145" s="14" t="s">
        <v>143</v>
      </c>
      <c r="BE145" s="144">
        <f t="shared" si="4"/>
        <v>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4" t="s">
        <v>144</v>
      </c>
      <c r="BK145" s="145">
        <f t="shared" si="9"/>
        <v>0</v>
      </c>
      <c r="BL145" s="14" t="s">
        <v>544</v>
      </c>
      <c r="BM145" s="143" t="s">
        <v>878</v>
      </c>
    </row>
    <row r="146" spans="1:65" s="2" customFormat="1" ht="21.75" customHeight="1">
      <c r="A146" s="26"/>
      <c r="B146" s="132"/>
      <c r="C146" s="133" t="s">
        <v>233</v>
      </c>
      <c r="D146" s="133" t="s">
        <v>145</v>
      </c>
      <c r="E146" s="134" t="s">
        <v>655</v>
      </c>
      <c r="F146" s="135" t="s">
        <v>656</v>
      </c>
      <c r="G146" s="136" t="s">
        <v>269</v>
      </c>
      <c r="H146" s="137">
        <v>230</v>
      </c>
      <c r="I146" s="137"/>
      <c r="J146" s="137">
        <f t="shared" si="0"/>
        <v>0</v>
      </c>
      <c r="K146" s="138"/>
      <c r="L146" s="27"/>
      <c r="M146" s="152" t="s">
        <v>1</v>
      </c>
      <c r="N146" s="153" t="s">
        <v>39</v>
      </c>
      <c r="O146" s="154">
        <v>0</v>
      </c>
      <c r="P146" s="154">
        <f t="shared" si="1"/>
        <v>0</v>
      </c>
      <c r="Q146" s="154">
        <v>0</v>
      </c>
      <c r="R146" s="154">
        <f t="shared" si="2"/>
        <v>0</v>
      </c>
      <c r="S146" s="154">
        <v>0</v>
      </c>
      <c r="T146" s="155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3" t="s">
        <v>544</v>
      </c>
      <c r="AT146" s="143" t="s">
        <v>145</v>
      </c>
      <c r="AU146" s="143" t="s">
        <v>144</v>
      </c>
      <c r="AY146" s="14" t="s">
        <v>143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4" t="s">
        <v>144</v>
      </c>
      <c r="BK146" s="145">
        <f t="shared" si="9"/>
        <v>0</v>
      </c>
      <c r="BL146" s="14" t="s">
        <v>544</v>
      </c>
      <c r="BM146" s="143" t="s">
        <v>879</v>
      </c>
    </row>
    <row r="147" spans="1:65" s="2" customFormat="1" ht="21.75" customHeight="1">
      <c r="A147" s="26"/>
      <c r="B147" s="132"/>
      <c r="C147" s="156" t="s">
        <v>237</v>
      </c>
      <c r="D147" s="156" t="s">
        <v>254</v>
      </c>
      <c r="E147" s="157" t="s">
        <v>658</v>
      </c>
      <c r="F147" s="158" t="s">
        <v>659</v>
      </c>
      <c r="G147" s="159" t="s">
        <v>269</v>
      </c>
      <c r="H147" s="160">
        <v>230</v>
      </c>
      <c r="I147" s="160"/>
      <c r="J147" s="160">
        <f t="shared" si="0"/>
        <v>0</v>
      </c>
      <c r="K147" s="161"/>
      <c r="L147" s="162"/>
      <c r="M147" s="163" t="s">
        <v>1</v>
      </c>
      <c r="N147" s="164" t="s">
        <v>39</v>
      </c>
      <c r="O147" s="154">
        <v>0</v>
      </c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3" t="s">
        <v>554</v>
      </c>
      <c r="AT147" s="143" t="s">
        <v>254</v>
      </c>
      <c r="AU147" s="143" t="s">
        <v>144</v>
      </c>
      <c r="AY147" s="14" t="s">
        <v>143</v>
      </c>
      <c r="BE147" s="144">
        <f t="shared" si="4"/>
        <v>0</v>
      </c>
      <c r="BF147" s="144">
        <f t="shared" si="5"/>
        <v>0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4" t="s">
        <v>144</v>
      </c>
      <c r="BK147" s="145">
        <f t="shared" si="9"/>
        <v>0</v>
      </c>
      <c r="BL147" s="14" t="s">
        <v>544</v>
      </c>
      <c r="BM147" s="143" t="s">
        <v>880</v>
      </c>
    </row>
    <row r="148" spans="1:65" s="2" customFormat="1" ht="16.5" customHeight="1">
      <c r="A148" s="26"/>
      <c r="B148" s="132"/>
      <c r="C148" s="133" t="s">
        <v>7</v>
      </c>
      <c r="D148" s="133" t="s">
        <v>145</v>
      </c>
      <c r="E148" s="134" t="s">
        <v>661</v>
      </c>
      <c r="F148" s="135" t="s">
        <v>662</v>
      </c>
      <c r="G148" s="136" t="s">
        <v>269</v>
      </c>
      <c r="H148" s="137">
        <v>50</v>
      </c>
      <c r="I148" s="137"/>
      <c r="J148" s="137">
        <f t="shared" si="0"/>
        <v>0</v>
      </c>
      <c r="K148" s="138"/>
      <c r="L148" s="27"/>
      <c r="M148" s="152" t="s">
        <v>1</v>
      </c>
      <c r="N148" s="153" t="s">
        <v>39</v>
      </c>
      <c r="O148" s="154">
        <v>0</v>
      </c>
      <c r="P148" s="154">
        <f t="shared" si="1"/>
        <v>0</v>
      </c>
      <c r="Q148" s="154">
        <v>0</v>
      </c>
      <c r="R148" s="154">
        <f t="shared" si="2"/>
        <v>0</v>
      </c>
      <c r="S148" s="154">
        <v>0</v>
      </c>
      <c r="T148" s="155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3" t="s">
        <v>544</v>
      </c>
      <c r="AT148" s="143" t="s">
        <v>145</v>
      </c>
      <c r="AU148" s="143" t="s">
        <v>144</v>
      </c>
      <c r="AY148" s="14" t="s">
        <v>143</v>
      </c>
      <c r="BE148" s="144">
        <f t="shared" si="4"/>
        <v>0</v>
      </c>
      <c r="BF148" s="144">
        <f t="shared" si="5"/>
        <v>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4" t="s">
        <v>144</v>
      </c>
      <c r="BK148" s="145">
        <f t="shared" si="9"/>
        <v>0</v>
      </c>
      <c r="BL148" s="14" t="s">
        <v>544</v>
      </c>
      <c r="BM148" s="143" t="s">
        <v>881</v>
      </c>
    </row>
    <row r="149" spans="1:65" s="2" customFormat="1" ht="16.5" customHeight="1">
      <c r="A149" s="26"/>
      <c r="B149" s="132"/>
      <c r="C149" s="133" t="s">
        <v>244</v>
      </c>
      <c r="D149" s="133" t="s">
        <v>145</v>
      </c>
      <c r="E149" s="134" t="s">
        <v>664</v>
      </c>
      <c r="F149" s="135" t="s">
        <v>665</v>
      </c>
      <c r="G149" s="136" t="s">
        <v>269</v>
      </c>
      <c r="H149" s="137">
        <v>50</v>
      </c>
      <c r="I149" s="137"/>
      <c r="J149" s="137">
        <f t="shared" si="0"/>
        <v>0</v>
      </c>
      <c r="K149" s="138"/>
      <c r="L149" s="27"/>
      <c r="M149" s="152" t="s">
        <v>1</v>
      </c>
      <c r="N149" s="153" t="s">
        <v>39</v>
      </c>
      <c r="O149" s="154">
        <v>0</v>
      </c>
      <c r="P149" s="154">
        <f t="shared" si="1"/>
        <v>0</v>
      </c>
      <c r="Q149" s="154">
        <v>0</v>
      </c>
      <c r="R149" s="154">
        <f t="shared" si="2"/>
        <v>0</v>
      </c>
      <c r="S149" s="154">
        <v>0</v>
      </c>
      <c r="T149" s="155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3" t="s">
        <v>544</v>
      </c>
      <c r="AT149" s="143" t="s">
        <v>145</v>
      </c>
      <c r="AU149" s="143" t="s">
        <v>144</v>
      </c>
      <c r="AY149" s="14" t="s">
        <v>143</v>
      </c>
      <c r="BE149" s="144">
        <f t="shared" si="4"/>
        <v>0</v>
      </c>
      <c r="BF149" s="144">
        <f t="shared" si="5"/>
        <v>0</v>
      </c>
      <c r="BG149" s="144">
        <f t="shared" si="6"/>
        <v>0</v>
      </c>
      <c r="BH149" s="144">
        <f t="shared" si="7"/>
        <v>0</v>
      </c>
      <c r="BI149" s="144">
        <f t="shared" si="8"/>
        <v>0</v>
      </c>
      <c r="BJ149" s="14" t="s">
        <v>144</v>
      </c>
      <c r="BK149" s="145">
        <f t="shared" si="9"/>
        <v>0</v>
      </c>
      <c r="BL149" s="14" t="s">
        <v>544</v>
      </c>
      <c r="BM149" s="143" t="s">
        <v>882</v>
      </c>
    </row>
    <row r="150" spans="1:65" s="2" customFormat="1" ht="21.75" customHeight="1">
      <c r="A150" s="26"/>
      <c r="B150" s="132"/>
      <c r="C150" s="156" t="s">
        <v>249</v>
      </c>
      <c r="D150" s="156" t="s">
        <v>254</v>
      </c>
      <c r="E150" s="157" t="s">
        <v>667</v>
      </c>
      <c r="F150" s="158" t="s">
        <v>668</v>
      </c>
      <c r="G150" s="159" t="s">
        <v>269</v>
      </c>
      <c r="H150" s="160">
        <v>50</v>
      </c>
      <c r="I150" s="160"/>
      <c r="J150" s="160">
        <f t="shared" si="0"/>
        <v>0</v>
      </c>
      <c r="K150" s="161"/>
      <c r="L150" s="162"/>
      <c r="M150" s="163" t="s">
        <v>1</v>
      </c>
      <c r="N150" s="164" t="s">
        <v>39</v>
      </c>
      <c r="O150" s="154">
        <v>0</v>
      </c>
      <c r="P150" s="154">
        <f t="shared" si="1"/>
        <v>0</v>
      </c>
      <c r="Q150" s="154">
        <v>0</v>
      </c>
      <c r="R150" s="154">
        <f t="shared" si="2"/>
        <v>0</v>
      </c>
      <c r="S150" s="154">
        <v>0</v>
      </c>
      <c r="T150" s="155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3" t="s">
        <v>554</v>
      </c>
      <c r="AT150" s="143" t="s">
        <v>254</v>
      </c>
      <c r="AU150" s="143" t="s">
        <v>144</v>
      </c>
      <c r="AY150" s="14" t="s">
        <v>143</v>
      </c>
      <c r="BE150" s="144">
        <f t="shared" si="4"/>
        <v>0</v>
      </c>
      <c r="BF150" s="144">
        <f t="shared" si="5"/>
        <v>0</v>
      </c>
      <c r="BG150" s="144">
        <f t="shared" si="6"/>
        <v>0</v>
      </c>
      <c r="BH150" s="144">
        <f t="shared" si="7"/>
        <v>0</v>
      </c>
      <c r="BI150" s="144">
        <f t="shared" si="8"/>
        <v>0</v>
      </c>
      <c r="BJ150" s="14" t="s">
        <v>144</v>
      </c>
      <c r="BK150" s="145">
        <f t="shared" si="9"/>
        <v>0</v>
      </c>
      <c r="BL150" s="14" t="s">
        <v>544</v>
      </c>
      <c r="BM150" s="143" t="s">
        <v>883</v>
      </c>
    </row>
    <row r="151" spans="1:65" s="2" customFormat="1" ht="16.5" customHeight="1">
      <c r="A151" s="26"/>
      <c r="B151" s="132"/>
      <c r="C151" s="133" t="s">
        <v>253</v>
      </c>
      <c r="D151" s="133" t="s">
        <v>145</v>
      </c>
      <c r="E151" s="134" t="s">
        <v>673</v>
      </c>
      <c r="F151" s="135" t="s">
        <v>674</v>
      </c>
      <c r="G151" s="136" t="s">
        <v>675</v>
      </c>
      <c r="H151" s="137">
        <v>37.502000000000002</v>
      </c>
      <c r="I151" s="137"/>
      <c r="J151" s="137">
        <f t="shared" si="0"/>
        <v>0</v>
      </c>
      <c r="K151" s="138"/>
      <c r="L151" s="27"/>
      <c r="M151" s="152" t="s">
        <v>1</v>
      </c>
      <c r="N151" s="153" t="s">
        <v>39</v>
      </c>
      <c r="O151" s="154">
        <v>0</v>
      </c>
      <c r="P151" s="154">
        <f t="shared" si="1"/>
        <v>0</v>
      </c>
      <c r="Q151" s="154">
        <v>0</v>
      </c>
      <c r="R151" s="154">
        <f t="shared" si="2"/>
        <v>0</v>
      </c>
      <c r="S151" s="154">
        <v>0</v>
      </c>
      <c r="T151" s="155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3" t="s">
        <v>544</v>
      </c>
      <c r="AT151" s="143" t="s">
        <v>145</v>
      </c>
      <c r="AU151" s="143" t="s">
        <v>144</v>
      </c>
      <c r="AY151" s="14" t="s">
        <v>143</v>
      </c>
      <c r="BE151" s="144">
        <f t="shared" si="4"/>
        <v>0</v>
      </c>
      <c r="BF151" s="144">
        <f t="shared" si="5"/>
        <v>0</v>
      </c>
      <c r="BG151" s="144">
        <f t="shared" si="6"/>
        <v>0</v>
      </c>
      <c r="BH151" s="144">
        <f t="shared" si="7"/>
        <v>0</v>
      </c>
      <c r="BI151" s="144">
        <f t="shared" si="8"/>
        <v>0</v>
      </c>
      <c r="BJ151" s="14" t="s">
        <v>144</v>
      </c>
      <c r="BK151" s="145">
        <f t="shared" si="9"/>
        <v>0</v>
      </c>
      <c r="BL151" s="14" t="s">
        <v>544</v>
      </c>
      <c r="BM151" s="143" t="s">
        <v>884</v>
      </c>
    </row>
    <row r="152" spans="1:65" s="11" customFormat="1" ht="22.75" customHeight="1">
      <c r="B152" s="122"/>
      <c r="D152" s="123" t="s">
        <v>72</v>
      </c>
      <c r="E152" s="150" t="s">
        <v>677</v>
      </c>
      <c r="F152" s="150" t="s">
        <v>678</v>
      </c>
      <c r="J152" s="151">
        <f>BK152</f>
        <v>0</v>
      </c>
      <c r="L152" s="122"/>
      <c r="M152" s="126"/>
      <c r="N152" s="127"/>
      <c r="O152" s="127"/>
      <c r="P152" s="128">
        <f>SUM(P153:P158)</f>
        <v>0</v>
      </c>
      <c r="Q152" s="127"/>
      <c r="R152" s="128">
        <f>SUM(R153:R158)</f>
        <v>0</v>
      </c>
      <c r="S152" s="127"/>
      <c r="T152" s="129">
        <f>SUM(T153:T158)</f>
        <v>0</v>
      </c>
      <c r="AR152" s="123" t="s">
        <v>171</v>
      </c>
      <c r="AT152" s="130" t="s">
        <v>72</v>
      </c>
      <c r="AU152" s="130" t="s">
        <v>81</v>
      </c>
      <c r="AY152" s="123" t="s">
        <v>143</v>
      </c>
      <c r="BK152" s="131">
        <f>SUM(BK153:BK158)</f>
        <v>0</v>
      </c>
    </row>
    <row r="153" spans="1:65" s="2" customFormat="1" ht="21.75" customHeight="1">
      <c r="A153" s="26"/>
      <c r="B153" s="132"/>
      <c r="C153" s="133" t="s">
        <v>258</v>
      </c>
      <c r="D153" s="133" t="s">
        <v>145</v>
      </c>
      <c r="E153" s="134" t="s">
        <v>885</v>
      </c>
      <c r="F153" s="135" t="s">
        <v>886</v>
      </c>
      <c r="G153" s="136" t="s">
        <v>269</v>
      </c>
      <c r="H153" s="137">
        <v>230</v>
      </c>
      <c r="I153" s="137"/>
      <c r="J153" s="137">
        <f t="shared" ref="J153:J158" si="10">ROUND(I153*H153,3)</f>
        <v>0</v>
      </c>
      <c r="K153" s="138"/>
      <c r="L153" s="27"/>
      <c r="M153" s="152" t="s">
        <v>1</v>
      </c>
      <c r="N153" s="153" t="s">
        <v>39</v>
      </c>
      <c r="O153" s="154">
        <v>0</v>
      </c>
      <c r="P153" s="154">
        <f t="shared" ref="P153:P158" si="11">O153*H153</f>
        <v>0</v>
      </c>
      <c r="Q153" s="154">
        <v>0</v>
      </c>
      <c r="R153" s="154">
        <f t="shared" ref="R153:R158" si="12">Q153*H153</f>
        <v>0</v>
      </c>
      <c r="S153" s="154">
        <v>0</v>
      </c>
      <c r="T153" s="155">
        <f t="shared" ref="T153:T158" si="13"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3" t="s">
        <v>544</v>
      </c>
      <c r="AT153" s="143" t="s">
        <v>145</v>
      </c>
      <c r="AU153" s="143" t="s">
        <v>144</v>
      </c>
      <c r="AY153" s="14" t="s">
        <v>143</v>
      </c>
      <c r="BE153" s="144">
        <f t="shared" ref="BE153:BE158" si="14">IF(N153="základná",J153,0)</f>
        <v>0</v>
      </c>
      <c r="BF153" s="144">
        <f t="shared" ref="BF153:BF158" si="15">IF(N153="znížená",J153,0)</f>
        <v>0</v>
      </c>
      <c r="BG153" s="144">
        <f t="shared" ref="BG153:BG158" si="16">IF(N153="zákl. prenesená",J153,0)</f>
        <v>0</v>
      </c>
      <c r="BH153" s="144">
        <f t="shared" ref="BH153:BH158" si="17">IF(N153="zníž. prenesená",J153,0)</f>
        <v>0</v>
      </c>
      <c r="BI153" s="144">
        <f t="shared" ref="BI153:BI158" si="18">IF(N153="nulová",J153,0)</f>
        <v>0</v>
      </c>
      <c r="BJ153" s="14" t="s">
        <v>144</v>
      </c>
      <c r="BK153" s="145">
        <f t="shared" ref="BK153:BK158" si="19">ROUND(I153*H153,3)</f>
        <v>0</v>
      </c>
      <c r="BL153" s="14" t="s">
        <v>544</v>
      </c>
      <c r="BM153" s="143" t="s">
        <v>887</v>
      </c>
    </row>
    <row r="154" spans="1:65" s="2" customFormat="1" ht="21.75" customHeight="1">
      <c r="A154" s="26"/>
      <c r="B154" s="132"/>
      <c r="C154" s="133" t="s">
        <v>262</v>
      </c>
      <c r="D154" s="133" t="s">
        <v>145</v>
      </c>
      <c r="E154" s="134" t="s">
        <v>699</v>
      </c>
      <c r="F154" s="135" t="s">
        <v>700</v>
      </c>
      <c r="G154" s="136" t="s">
        <v>165</v>
      </c>
      <c r="H154" s="137">
        <v>60</v>
      </c>
      <c r="I154" s="137"/>
      <c r="J154" s="137">
        <f t="shared" si="10"/>
        <v>0</v>
      </c>
      <c r="K154" s="138"/>
      <c r="L154" s="27"/>
      <c r="M154" s="152" t="s">
        <v>1</v>
      </c>
      <c r="N154" s="153" t="s">
        <v>39</v>
      </c>
      <c r="O154" s="154">
        <v>0</v>
      </c>
      <c r="P154" s="154">
        <f t="shared" si="11"/>
        <v>0</v>
      </c>
      <c r="Q154" s="154">
        <v>0</v>
      </c>
      <c r="R154" s="154">
        <f t="shared" si="12"/>
        <v>0</v>
      </c>
      <c r="S154" s="154">
        <v>0</v>
      </c>
      <c r="T154" s="155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3" t="s">
        <v>544</v>
      </c>
      <c r="AT154" s="143" t="s">
        <v>145</v>
      </c>
      <c r="AU154" s="143" t="s">
        <v>144</v>
      </c>
      <c r="AY154" s="14" t="s">
        <v>143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4" t="s">
        <v>144</v>
      </c>
      <c r="BK154" s="145">
        <f t="shared" si="19"/>
        <v>0</v>
      </c>
      <c r="BL154" s="14" t="s">
        <v>544</v>
      </c>
      <c r="BM154" s="143" t="s">
        <v>888</v>
      </c>
    </row>
    <row r="155" spans="1:65" s="2" customFormat="1" ht="21.75" customHeight="1">
      <c r="A155" s="26"/>
      <c r="B155" s="132"/>
      <c r="C155" s="133" t="s">
        <v>266</v>
      </c>
      <c r="D155" s="133" t="s">
        <v>145</v>
      </c>
      <c r="E155" s="134" t="s">
        <v>703</v>
      </c>
      <c r="F155" s="135" t="s">
        <v>704</v>
      </c>
      <c r="G155" s="136" t="s">
        <v>269</v>
      </c>
      <c r="H155" s="137">
        <v>230</v>
      </c>
      <c r="I155" s="137"/>
      <c r="J155" s="137">
        <f t="shared" si="10"/>
        <v>0</v>
      </c>
      <c r="K155" s="138"/>
      <c r="L155" s="27"/>
      <c r="M155" s="152" t="s">
        <v>1</v>
      </c>
      <c r="N155" s="153" t="s">
        <v>39</v>
      </c>
      <c r="O155" s="154">
        <v>0</v>
      </c>
      <c r="P155" s="154">
        <f t="shared" si="11"/>
        <v>0</v>
      </c>
      <c r="Q155" s="154">
        <v>0</v>
      </c>
      <c r="R155" s="154">
        <f t="shared" si="12"/>
        <v>0</v>
      </c>
      <c r="S155" s="154">
        <v>0</v>
      </c>
      <c r="T155" s="155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3" t="s">
        <v>544</v>
      </c>
      <c r="AT155" s="143" t="s">
        <v>145</v>
      </c>
      <c r="AU155" s="143" t="s">
        <v>144</v>
      </c>
      <c r="AY155" s="14" t="s">
        <v>143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4" t="s">
        <v>144</v>
      </c>
      <c r="BK155" s="145">
        <f t="shared" si="19"/>
        <v>0</v>
      </c>
      <c r="BL155" s="14" t="s">
        <v>544</v>
      </c>
      <c r="BM155" s="143" t="s">
        <v>889</v>
      </c>
    </row>
    <row r="156" spans="1:65" s="2" customFormat="1" ht="16.5" customHeight="1">
      <c r="A156" s="26"/>
      <c r="B156" s="132"/>
      <c r="C156" s="156" t="s">
        <v>271</v>
      </c>
      <c r="D156" s="156" t="s">
        <v>254</v>
      </c>
      <c r="E156" s="157" t="s">
        <v>707</v>
      </c>
      <c r="F156" s="158" t="s">
        <v>708</v>
      </c>
      <c r="G156" s="159" t="s">
        <v>202</v>
      </c>
      <c r="H156" s="160">
        <v>23.92</v>
      </c>
      <c r="I156" s="160"/>
      <c r="J156" s="160">
        <f t="shared" si="10"/>
        <v>0</v>
      </c>
      <c r="K156" s="161"/>
      <c r="L156" s="162"/>
      <c r="M156" s="163" t="s">
        <v>1</v>
      </c>
      <c r="N156" s="164" t="s">
        <v>39</v>
      </c>
      <c r="O156" s="154">
        <v>0</v>
      </c>
      <c r="P156" s="154">
        <f t="shared" si="11"/>
        <v>0</v>
      </c>
      <c r="Q156" s="154">
        <v>0</v>
      </c>
      <c r="R156" s="154">
        <f t="shared" si="12"/>
        <v>0</v>
      </c>
      <c r="S156" s="154">
        <v>0</v>
      </c>
      <c r="T156" s="155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3" t="s">
        <v>554</v>
      </c>
      <c r="AT156" s="143" t="s">
        <v>254</v>
      </c>
      <c r="AU156" s="143" t="s">
        <v>144</v>
      </c>
      <c r="AY156" s="14" t="s">
        <v>143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4" t="s">
        <v>144</v>
      </c>
      <c r="BK156" s="145">
        <f t="shared" si="19"/>
        <v>0</v>
      </c>
      <c r="BL156" s="14" t="s">
        <v>544</v>
      </c>
      <c r="BM156" s="143" t="s">
        <v>890</v>
      </c>
    </row>
    <row r="157" spans="1:65" s="2" customFormat="1" ht="21.75" customHeight="1">
      <c r="A157" s="26"/>
      <c r="B157" s="132"/>
      <c r="C157" s="133" t="s">
        <v>276</v>
      </c>
      <c r="D157" s="133" t="s">
        <v>145</v>
      </c>
      <c r="E157" s="134" t="s">
        <v>711</v>
      </c>
      <c r="F157" s="135" t="s">
        <v>712</v>
      </c>
      <c r="G157" s="136" t="s">
        <v>269</v>
      </c>
      <c r="H157" s="137">
        <v>230</v>
      </c>
      <c r="I157" s="137"/>
      <c r="J157" s="137">
        <f t="shared" si="10"/>
        <v>0</v>
      </c>
      <c r="K157" s="138"/>
      <c r="L157" s="27"/>
      <c r="M157" s="152" t="s">
        <v>1</v>
      </c>
      <c r="N157" s="153" t="s">
        <v>39</v>
      </c>
      <c r="O157" s="154">
        <v>0</v>
      </c>
      <c r="P157" s="154">
        <f t="shared" si="11"/>
        <v>0</v>
      </c>
      <c r="Q157" s="154">
        <v>0</v>
      </c>
      <c r="R157" s="154">
        <f t="shared" si="12"/>
        <v>0</v>
      </c>
      <c r="S157" s="154">
        <v>0</v>
      </c>
      <c r="T157" s="155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3" t="s">
        <v>544</v>
      </c>
      <c r="AT157" s="143" t="s">
        <v>145</v>
      </c>
      <c r="AU157" s="143" t="s">
        <v>144</v>
      </c>
      <c r="AY157" s="14" t="s">
        <v>143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4" t="s">
        <v>144</v>
      </c>
      <c r="BK157" s="145">
        <f t="shared" si="19"/>
        <v>0</v>
      </c>
      <c r="BL157" s="14" t="s">
        <v>544</v>
      </c>
      <c r="BM157" s="143" t="s">
        <v>891</v>
      </c>
    </row>
    <row r="158" spans="1:65" s="2" customFormat="1" ht="16.5" customHeight="1">
      <c r="A158" s="26"/>
      <c r="B158" s="132"/>
      <c r="C158" s="156" t="s">
        <v>282</v>
      </c>
      <c r="D158" s="156" t="s">
        <v>254</v>
      </c>
      <c r="E158" s="157" t="s">
        <v>715</v>
      </c>
      <c r="F158" s="158" t="s">
        <v>716</v>
      </c>
      <c r="G158" s="159" t="s">
        <v>269</v>
      </c>
      <c r="H158" s="160">
        <v>230</v>
      </c>
      <c r="I158" s="160"/>
      <c r="J158" s="160">
        <f t="shared" si="10"/>
        <v>0</v>
      </c>
      <c r="K158" s="161"/>
      <c r="L158" s="162"/>
      <c r="M158" s="163" t="s">
        <v>1</v>
      </c>
      <c r="N158" s="164" t="s">
        <v>39</v>
      </c>
      <c r="O158" s="154">
        <v>0</v>
      </c>
      <c r="P158" s="154">
        <f t="shared" si="11"/>
        <v>0</v>
      </c>
      <c r="Q158" s="154">
        <v>0</v>
      </c>
      <c r="R158" s="154">
        <f t="shared" si="12"/>
        <v>0</v>
      </c>
      <c r="S158" s="154">
        <v>0</v>
      </c>
      <c r="T158" s="155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3" t="s">
        <v>554</v>
      </c>
      <c r="AT158" s="143" t="s">
        <v>254</v>
      </c>
      <c r="AU158" s="143" t="s">
        <v>144</v>
      </c>
      <c r="AY158" s="14" t="s">
        <v>143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4" t="s">
        <v>144</v>
      </c>
      <c r="BK158" s="145">
        <f t="shared" si="19"/>
        <v>0</v>
      </c>
      <c r="BL158" s="14" t="s">
        <v>544</v>
      </c>
      <c r="BM158" s="143" t="s">
        <v>892</v>
      </c>
    </row>
    <row r="159" spans="1:65" s="11" customFormat="1" ht="26" customHeight="1">
      <c r="B159" s="122"/>
      <c r="D159" s="123" t="s">
        <v>72</v>
      </c>
      <c r="E159" s="124" t="s">
        <v>718</v>
      </c>
      <c r="F159" s="124" t="s">
        <v>719</v>
      </c>
      <c r="J159" s="125">
        <f>BK159</f>
        <v>0</v>
      </c>
      <c r="L159" s="122"/>
      <c r="M159" s="126"/>
      <c r="N159" s="127"/>
      <c r="O159" s="127"/>
      <c r="P159" s="128">
        <f>SUM(P160:P162)</f>
        <v>0</v>
      </c>
      <c r="Q159" s="127"/>
      <c r="R159" s="128">
        <f>SUM(R160:R162)</f>
        <v>0</v>
      </c>
      <c r="S159" s="127"/>
      <c r="T159" s="129">
        <f>SUM(T160:T162)</f>
        <v>0</v>
      </c>
      <c r="AR159" s="123" t="s">
        <v>166</v>
      </c>
      <c r="AT159" s="130" t="s">
        <v>72</v>
      </c>
      <c r="AU159" s="130" t="s">
        <v>73</v>
      </c>
      <c r="AY159" s="123" t="s">
        <v>143</v>
      </c>
      <c r="BK159" s="131">
        <f>SUM(BK160:BK162)</f>
        <v>0</v>
      </c>
    </row>
    <row r="160" spans="1:65" s="2" customFormat="1" ht="16.5" customHeight="1">
      <c r="A160" s="26"/>
      <c r="B160" s="132"/>
      <c r="C160" s="133" t="s">
        <v>290</v>
      </c>
      <c r="D160" s="133" t="s">
        <v>145</v>
      </c>
      <c r="E160" s="134" t="s">
        <v>721</v>
      </c>
      <c r="F160" s="135" t="s">
        <v>722</v>
      </c>
      <c r="G160" s="136" t="s">
        <v>723</v>
      </c>
      <c r="H160" s="137">
        <v>1</v>
      </c>
      <c r="I160" s="137"/>
      <c r="J160" s="137">
        <f>ROUND(I160*H160,3)</f>
        <v>0</v>
      </c>
      <c r="K160" s="138"/>
      <c r="L160" s="27"/>
      <c r="M160" s="152" t="s">
        <v>1</v>
      </c>
      <c r="N160" s="153" t="s">
        <v>39</v>
      </c>
      <c r="O160" s="154">
        <v>0</v>
      </c>
      <c r="P160" s="154">
        <f>O160*H160</f>
        <v>0</v>
      </c>
      <c r="Q160" s="154">
        <v>0</v>
      </c>
      <c r="R160" s="154">
        <f>Q160*H160</f>
        <v>0</v>
      </c>
      <c r="S160" s="154">
        <v>0</v>
      </c>
      <c r="T160" s="155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3" t="s">
        <v>166</v>
      </c>
      <c r="AT160" s="143" t="s">
        <v>145</v>
      </c>
      <c r="AU160" s="143" t="s">
        <v>81</v>
      </c>
      <c r="AY160" s="14" t="s">
        <v>143</v>
      </c>
      <c r="BE160" s="144">
        <f>IF(N160="základná",J160,0)</f>
        <v>0</v>
      </c>
      <c r="BF160" s="144">
        <f>IF(N160="znížená",J160,0)</f>
        <v>0</v>
      </c>
      <c r="BG160" s="144">
        <f>IF(N160="zákl. prenesená",J160,0)</f>
        <v>0</v>
      </c>
      <c r="BH160" s="144">
        <f>IF(N160="zníž. prenesená",J160,0)</f>
        <v>0</v>
      </c>
      <c r="BI160" s="144">
        <f>IF(N160="nulová",J160,0)</f>
        <v>0</v>
      </c>
      <c r="BJ160" s="14" t="s">
        <v>144</v>
      </c>
      <c r="BK160" s="145">
        <f>ROUND(I160*H160,3)</f>
        <v>0</v>
      </c>
      <c r="BL160" s="14" t="s">
        <v>166</v>
      </c>
      <c r="BM160" s="143" t="s">
        <v>893</v>
      </c>
    </row>
    <row r="161" spans="1:65" s="2" customFormat="1" ht="21.75" customHeight="1">
      <c r="A161" s="26"/>
      <c r="B161" s="132"/>
      <c r="C161" s="133" t="s">
        <v>294</v>
      </c>
      <c r="D161" s="133" t="s">
        <v>145</v>
      </c>
      <c r="E161" s="134" t="s">
        <v>726</v>
      </c>
      <c r="F161" s="135" t="s">
        <v>727</v>
      </c>
      <c r="G161" s="136" t="s">
        <v>728</v>
      </c>
      <c r="H161" s="137">
        <v>20</v>
      </c>
      <c r="I161" s="137"/>
      <c r="J161" s="137">
        <f>ROUND(I161*H161,3)</f>
        <v>0</v>
      </c>
      <c r="K161" s="138"/>
      <c r="L161" s="27"/>
      <c r="M161" s="152" t="s">
        <v>1</v>
      </c>
      <c r="N161" s="153" t="s">
        <v>39</v>
      </c>
      <c r="O161" s="154">
        <v>0</v>
      </c>
      <c r="P161" s="154">
        <f>O161*H161</f>
        <v>0</v>
      </c>
      <c r="Q161" s="154">
        <v>0</v>
      </c>
      <c r="R161" s="154">
        <f>Q161*H161</f>
        <v>0</v>
      </c>
      <c r="S161" s="154">
        <v>0</v>
      </c>
      <c r="T161" s="15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3" t="s">
        <v>166</v>
      </c>
      <c r="AT161" s="143" t="s">
        <v>145</v>
      </c>
      <c r="AU161" s="143" t="s">
        <v>81</v>
      </c>
      <c r="AY161" s="14" t="s">
        <v>143</v>
      </c>
      <c r="BE161" s="144">
        <f>IF(N161="základná",J161,0)</f>
        <v>0</v>
      </c>
      <c r="BF161" s="144">
        <f>IF(N161="znížená",J161,0)</f>
        <v>0</v>
      </c>
      <c r="BG161" s="144">
        <f>IF(N161="zákl. prenesená",J161,0)</f>
        <v>0</v>
      </c>
      <c r="BH161" s="144">
        <f>IF(N161="zníž. prenesená",J161,0)</f>
        <v>0</v>
      </c>
      <c r="BI161" s="144">
        <f>IF(N161="nulová",J161,0)</f>
        <v>0</v>
      </c>
      <c r="BJ161" s="14" t="s">
        <v>144</v>
      </c>
      <c r="BK161" s="145">
        <f>ROUND(I161*H161,3)</f>
        <v>0</v>
      </c>
      <c r="BL161" s="14" t="s">
        <v>166</v>
      </c>
      <c r="BM161" s="143" t="s">
        <v>894</v>
      </c>
    </row>
    <row r="162" spans="1:65" s="2" customFormat="1" ht="16.5" customHeight="1">
      <c r="A162" s="26"/>
      <c r="B162" s="132"/>
      <c r="C162" s="133" t="s">
        <v>300</v>
      </c>
      <c r="D162" s="133" t="s">
        <v>145</v>
      </c>
      <c r="E162" s="134" t="s">
        <v>731</v>
      </c>
      <c r="F162" s="135" t="s">
        <v>732</v>
      </c>
      <c r="G162" s="136" t="s">
        <v>728</v>
      </c>
      <c r="H162" s="137">
        <v>3</v>
      </c>
      <c r="I162" s="137"/>
      <c r="J162" s="137">
        <f>ROUND(I162*H162,3)</f>
        <v>0</v>
      </c>
      <c r="K162" s="138"/>
      <c r="L162" s="27"/>
      <c r="M162" s="152" t="s">
        <v>1</v>
      </c>
      <c r="N162" s="153" t="s">
        <v>39</v>
      </c>
      <c r="O162" s="154">
        <v>0</v>
      </c>
      <c r="P162" s="154">
        <f>O162*H162</f>
        <v>0</v>
      </c>
      <c r="Q162" s="154">
        <v>0</v>
      </c>
      <c r="R162" s="154">
        <f>Q162*H162</f>
        <v>0</v>
      </c>
      <c r="S162" s="154">
        <v>0</v>
      </c>
      <c r="T162" s="155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3" t="s">
        <v>166</v>
      </c>
      <c r="AT162" s="143" t="s">
        <v>145</v>
      </c>
      <c r="AU162" s="143" t="s">
        <v>81</v>
      </c>
      <c r="AY162" s="14" t="s">
        <v>143</v>
      </c>
      <c r="BE162" s="144">
        <f>IF(N162="základná",J162,0)</f>
        <v>0</v>
      </c>
      <c r="BF162" s="144">
        <f>IF(N162="znížená",J162,0)</f>
        <v>0</v>
      </c>
      <c r="BG162" s="144">
        <f>IF(N162="zákl. prenesená",J162,0)</f>
        <v>0</v>
      </c>
      <c r="BH162" s="144">
        <f>IF(N162="zníž. prenesená",J162,0)</f>
        <v>0</v>
      </c>
      <c r="BI162" s="144">
        <f>IF(N162="nulová",J162,0)</f>
        <v>0</v>
      </c>
      <c r="BJ162" s="14" t="s">
        <v>144</v>
      </c>
      <c r="BK162" s="145">
        <f>ROUND(I162*H162,3)</f>
        <v>0</v>
      </c>
      <c r="BL162" s="14" t="s">
        <v>166</v>
      </c>
      <c r="BM162" s="143" t="s">
        <v>895</v>
      </c>
    </row>
    <row r="163" spans="1:65" s="11" customFormat="1" ht="26" customHeight="1">
      <c r="B163" s="122"/>
      <c r="D163" s="123" t="s">
        <v>72</v>
      </c>
      <c r="E163" s="124" t="s">
        <v>140</v>
      </c>
      <c r="F163" s="124" t="s">
        <v>141</v>
      </c>
      <c r="J163" s="125">
        <f>BK163</f>
        <v>0</v>
      </c>
      <c r="L163" s="122"/>
      <c r="M163" s="126"/>
      <c r="N163" s="127"/>
      <c r="O163" s="127"/>
      <c r="P163" s="128">
        <f>P164</f>
        <v>0</v>
      </c>
      <c r="Q163" s="127"/>
      <c r="R163" s="128">
        <f>R164</f>
        <v>0</v>
      </c>
      <c r="S163" s="127"/>
      <c r="T163" s="129">
        <f>T164</f>
        <v>0</v>
      </c>
      <c r="AR163" s="123" t="s">
        <v>142</v>
      </c>
      <c r="AT163" s="130" t="s">
        <v>72</v>
      </c>
      <c r="AU163" s="130" t="s">
        <v>73</v>
      </c>
      <c r="AY163" s="123" t="s">
        <v>143</v>
      </c>
      <c r="BK163" s="131">
        <f>BK164</f>
        <v>0</v>
      </c>
    </row>
    <row r="164" spans="1:65" s="11" customFormat="1" ht="22.75" customHeight="1">
      <c r="B164" s="122"/>
      <c r="D164" s="123" t="s">
        <v>72</v>
      </c>
      <c r="E164" s="150" t="s">
        <v>734</v>
      </c>
      <c r="F164" s="150" t="s">
        <v>735</v>
      </c>
      <c r="J164" s="151">
        <f>BK164</f>
        <v>0</v>
      </c>
      <c r="L164" s="122"/>
      <c r="M164" s="126"/>
      <c r="N164" s="127"/>
      <c r="O164" s="127"/>
      <c r="P164" s="128">
        <f>P165</f>
        <v>0</v>
      </c>
      <c r="Q164" s="127"/>
      <c r="R164" s="128">
        <f>R165</f>
        <v>0</v>
      </c>
      <c r="S164" s="127"/>
      <c r="T164" s="129">
        <f>T165</f>
        <v>0</v>
      </c>
      <c r="AR164" s="123" t="s">
        <v>142</v>
      </c>
      <c r="AT164" s="130" t="s">
        <v>72</v>
      </c>
      <c r="AU164" s="130" t="s">
        <v>81</v>
      </c>
      <c r="AY164" s="123" t="s">
        <v>143</v>
      </c>
      <c r="BK164" s="131">
        <f>BK165</f>
        <v>0</v>
      </c>
    </row>
    <row r="165" spans="1:65" s="2" customFormat="1" ht="33" customHeight="1">
      <c r="A165" s="26"/>
      <c r="B165" s="132"/>
      <c r="C165" s="133" t="s">
        <v>305</v>
      </c>
      <c r="D165" s="133" t="s">
        <v>145</v>
      </c>
      <c r="E165" s="134" t="s">
        <v>737</v>
      </c>
      <c r="F165" s="135" t="s">
        <v>738</v>
      </c>
      <c r="G165" s="136" t="s">
        <v>723</v>
      </c>
      <c r="H165" s="137">
        <v>1</v>
      </c>
      <c r="I165" s="137"/>
      <c r="J165" s="137">
        <f>ROUND(I165*H165,3)</f>
        <v>0</v>
      </c>
      <c r="K165" s="138"/>
      <c r="L165" s="27"/>
      <c r="M165" s="139" t="s">
        <v>1</v>
      </c>
      <c r="N165" s="140" t="s">
        <v>39</v>
      </c>
      <c r="O165" s="141">
        <v>0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3" t="s">
        <v>166</v>
      </c>
      <c r="AT165" s="143" t="s">
        <v>145</v>
      </c>
      <c r="AU165" s="143" t="s">
        <v>144</v>
      </c>
      <c r="AY165" s="14" t="s">
        <v>143</v>
      </c>
      <c r="BE165" s="144">
        <f>IF(N165="základná",J165,0)</f>
        <v>0</v>
      </c>
      <c r="BF165" s="144">
        <f>IF(N165="znížená",J165,0)</f>
        <v>0</v>
      </c>
      <c r="BG165" s="144">
        <f>IF(N165="zákl. prenesená",J165,0)</f>
        <v>0</v>
      </c>
      <c r="BH165" s="144">
        <f>IF(N165="zníž. prenesená",J165,0)</f>
        <v>0</v>
      </c>
      <c r="BI165" s="144">
        <f>IF(N165="nulová",J165,0)</f>
        <v>0</v>
      </c>
      <c r="BJ165" s="14" t="s">
        <v>144</v>
      </c>
      <c r="BK165" s="145">
        <f>ROUND(I165*H165,3)</f>
        <v>0</v>
      </c>
      <c r="BL165" s="14" t="s">
        <v>166</v>
      </c>
      <c r="BM165" s="143" t="s">
        <v>896</v>
      </c>
    </row>
    <row r="166" spans="1:65" s="2" customFormat="1" ht="7" customHeight="1">
      <c r="A166" s="26"/>
      <c r="B166" s="41"/>
      <c r="C166" s="42"/>
      <c r="D166" s="42"/>
      <c r="E166" s="42"/>
      <c r="F166" s="42"/>
      <c r="G166" s="42"/>
      <c r="H166" s="42"/>
      <c r="I166" s="42"/>
      <c r="J166" s="42"/>
      <c r="K166" s="42"/>
      <c r="L166" s="27"/>
      <c r="M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</row>
  </sheetData>
  <autoFilter ref="C123:K165" xr:uid="{00000000-0009-0000-0000-00000B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M190"/>
  <sheetViews>
    <sheetView showGridLines="0" topLeftCell="A15" workbookViewId="0">
      <selection activeCell="J150" sqref="J150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115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897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ROUND(J123,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ROUND((SUM(BE123:BE189)),  2)</f>
        <v>0</v>
      </c>
      <c r="G33" s="26"/>
      <c r="H33" s="26"/>
      <c r="I33" s="95">
        <v>0.2</v>
      </c>
      <c r="J33" s="94">
        <f>ROUND(((SUM(BE123:BE189))*I33),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ROUND((SUM(BF123:BF189)),  2)</f>
        <v>0</v>
      </c>
      <c r="G34" s="26"/>
      <c r="H34" s="26"/>
      <c r="I34" s="95">
        <v>0.2</v>
      </c>
      <c r="J34" s="94">
        <f>ROUND(((SUM(BF123:BF189))*I34),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ROUND((SUM(BG123:BG189)),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ROUND((SUM(BH123:BH189)),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ROUND((SUM(BI123:BI189)),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11 - Dažďová kanalizácia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J124</f>
        <v>0</v>
      </c>
      <c r="L97" s="107"/>
    </row>
    <row r="98" spans="1:31" s="12" customFormat="1" ht="20" customHeight="1">
      <c r="B98" s="146"/>
      <c r="D98" s="147" t="s">
        <v>152</v>
      </c>
      <c r="E98" s="148"/>
      <c r="F98" s="148"/>
      <c r="G98" s="148"/>
      <c r="H98" s="148"/>
      <c r="I98" s="148"/>
      <c r="J98" s="149">
        <f>J125</f>
        <v>0</v>
      </c>
      <c r="L98" s="146"/>
    </row>
    <row r="99" spans="1:31" s="12" customFormat="1" ht="20" customHeight="1">
      <c r="B99" s="146"/>
      <c r="D99" s="147" t="s">
        <v>153</v>
      </c>
      <c r="E99" s="148"/>
      <c r="F99" s="148"/>
      <c r="G99" s="148"/>
      <c r="H99" s="148"/>
      <c r="I99" s="148"/>
      <c r="J99" s="149">
        <f>J143</f>
        <v>0</v>
      </c>
      <c r="L99" s="146"/>
    </row>
    <row r="100" spans="1:31" s="12" customFormat="1" ht="20" customHeight="1">
      <c r="B100" s="146"/>
      <c r="D100" s="147" t="s">
        <v>318</v>
      </c>
      <c r="E100" s="148"/>
      <c r="F100" s="148"/>
      <c r="G100" s="148"/>
      <c r="H100" s="148"/>
      <c r="I100" s="148"/>
      <c r="J100" s="149">
        <f>J148</f>
        <v>0</v>
      </c>
      <c r="L100" s="146"/>
    </row>
    <row r="101" spans="1:31" s="12" customFormat="1" ht="20" customHeight="1">
      <c r="B101" s="146"/>
      <c r="D101" s="147" t="s">
        <v>415</v>
      </c>
      <c r="E101" s="148"/>
      <c r="F101" s="148"/>
      <c r="G101" s="148"/>
      <c r="H101" s="148"/>
      <c r="I101" s="148"/>
      <c r="J101" s="149">
        <f>J151</f>
        <v>0</v>
      </c>
      <c r="L101" s="146"/>
    </row>
    <row r="102" spans="1:31" s="12" customFormat="1" ht="20" customHeight="1">
      <c r="B102" s="146"/>
      <c r="D102" s="147" t="s">
        <v>416</v>
      </c>
      <c r="E102" s="148"/>
      <c r="F102" s="148"/>
      <c r="G102" s="148"/>
      <c r="H102" s="148"/>
      <c r="I102" s="148"/>
      <c r="J102" s="149">
        <f>J154</f>
        <v>0</v>
      </c>
      <c r="L102" s="146"/>
    </row>
    <row r="103" spans="1:31" s="12" customFormat="1" ht="20" customHeight="1">
      <c r="B103" s="146"/>
      <c r="D103" s="147" t="s">
        <v>156</v>
      </c>
      <c r="E103" s="148"/>
      <c r="F103" s="148"/>
      <c r="G103" s="148"/>
      <c r="H103" s="148"/>
      <c r="I103" s="148"/>
      <c r="J103" s="149">
        <f>J188</f>
        <v>0</v>
      </c>
      <c r="L103" s="146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7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7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5" customHeight="1">
      <c r="A110" s="26"/>
      <c r="B110" s="27"/>
      <c r="C110" s="18" t="s">
        <v>128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7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12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200" t="str">
        <f>E7</f>
        <v>Kompostáreň Prameň</v>
      </c>
      <c r="F113" s="201"/>
      <c r="G113" s="201"/>
      <c r="H113" s="201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120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94" t="str">
        <f>E9</f>
        <v>SO 11 - Dažďová kanalizácia</v>
      </c>
      <c r="F115" s="199"/>
      <c r="G115" s="199"/>
      <c r="H115" s="199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>Kamenná Poruba</v>
      </c>
      <c r="G117" s="26"/>
      <c r="H117" s="26"/>
      <c r="I117" s="23" t="s">
        <v>18</v>
      </c>
      <c r="J117" s="49" t="str">
        <f>IF(J12="","",J12)</f>
        <v/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7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40" customHeight="1">
      <c r="A119" s="26"/>
      <c r="B119" s="27"/>
      <c r="C119" s="23" t="s">
        <v>20</v>
      </c>
      <c r="D119" s="26"/>
      <c r="E119" s="26"/>
      <c r="F119" s="21" t="str">
        <f>E15</f>
        <v xml:space="preserve">Prameň združenie </v>
      </c>
      <c r="G119" s="26"/>
      <c r="H119" s="26"/>
      <c r="I119" s="23" t="s">
        <v>26</v>
      </c>
      <c r="J119" s="24" t="str">
        <f>E21</f>
        <v>Ing. M. Pisár (stupeň PD pre stav.povolenie)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25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30</v>
      </c>
      <c r="J120" s="24" t="str">
        <f>E24</f>
        <v>Ing. G. Gabčová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25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0" customFormat="1" ht="29.25" customHeight="1">
      <c r="A122" s="111"/>
      <c r="B122" s="112"/>
      <c r="C122" s="113" t="s">
        <v>129</v>
      </c>
      <c r="D122" s="114" t="s">
        <v>58</v>
      </c>
      <c r="E122" s="114" t="s">
        <v>54</v>
      </c>
      <c r="F122" s="114" t="s">
        <v>55</v>
      </c>
      <c r="G122" s="114" t="s">
        <v>130</v>
      </c>
      <c r="H122" s="114" t="s">
        <v>131</v>
      </c>
      <c r="I122" s="114" t="s">
        <v>132</v>
      </c>
      <c r="J122" s="115" t="s">
        <v>124</v>
      </c>
      <c r="K122" s="116" t="s">
        <v>133</v>
      </c>
      <c r="L122" s="117"/>
      <c r="M122" s="56" t="s">
        <v>1</v>
      </c>
      <c r="N122" s="57" t="s">
        <v>37</v>
      </c>
      <c r="O122" s="57" t="s">
        <v>134</v>
      </c>
      <c r="P122" s="57" t="s">
        <v>135</v>
      </c>
      <c r="Q122" s="57" t="s">
        <v>136</v>
      </c>
      <c r="R122" s="57" t="s">
        <v>137</v>
      </c>
      <c r="S122" s="57" t="s">
        <v>138</v>
      </c>
      <c r="T122" s="58" t="s">
        <v>139</v>
      </c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</row>
    <row r="123" spans="1:65" s="2" customFormat="1" ht="22.75" customHeight="1">
      <c r="A123" s="26"/>
      <c r="B123" s="27"/>
      <c r="C123" s="63" t="s">
        <v>125</v>
      </c>
      <c r="D123" s="26"/>
      <c r="E123" s="26"/>
      <c r="F123" s="26"/>
      <c r="G123" s="26"/>
      <c r="H123" s="26"/>
      <c r="I123" s="26"/>
      <c r="J123" s="118">
        <f>BK123</f>
        <v>0</v>
      </c>
      <c r="K123" s="26"/>
      <c r="L123" s="27"/>
      <c r="M123" s="59"/>
      <c r="N123" s="50"/>
      <c r="O123" s="60"/>
      <c r="P123" s="119">
        <f>P124</f>
        <v>38.534140000000001</v>
      </c>
      <c r="Q123" s="60"/>
      <c r="R123" s="119">
        <f>R124</f>
        <v>3.909462</v>
      </c>
      <c r="S123" s="60"/>
      <c r="T123" s="120">
        <f>T124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72</v>
      </c>
      <c r="AU123" s="14" t="s">
        <v>126</v>
      </c>
      <c r="BK123" s="121">
        <f>BK124</f>
        <v>0</v>
      </c>
    </row>
    <row r="124" spans="1:65" s="11" customFormat="1" ht="26" customHeight="1">
      <c r="B124" s="122"/>
      <c r="D124" s="123" t="s">
        <v>72</v>
      </c>
      <c r="E124" s="124" t="s">
        <v>160</v>
      </c>
      <c r="F124" s="124" t="s">
        <v>161</v>
      </c>
      <c r="J124" s="125">
        <f>BK124</f>
        <v>0</v>
      </c>
      <c r="L124" s="122"/>
      <c r="M124" s="126"/>
      <c r="N124" s="127"/>
      <c r="O124" s="127"/>
      <c r="P124" s="128">
        <f>P125+P143+P148+P151+P154+P188</f>
        <v>38.534140000000001</v>
      </c>
      <c r="Q124" s="127"/>
      <c r="R124" s="128">
        <f>R125+R143+R148+R151+R154+R188</f>
        <v>3.909462</v>
      </c>
      <c r="S124" s="127"/>
      <c r="T124" s="129">
        <f>T125+T143+T148+T151+T154+T188</f>
        <v>0</v>
      </c>
      <c r="AR124" s="123" t="s">
        <v>81</v>
      </c>
      <c r="AT124" s="130" t="s">
        <v>72</v>
      </c>
      <c r="AU124" s="130" t="s">
        <v>73</v>
      </c>
      <c r="AY124" s="123" t="s">
        <v>143</v>
      </c>
      <c r="BK124" s="131">
        <f>BK125+BK143+BK148+BK151+BK154+BK188</f>
        <v>0</v>
      </c>
    </row>
    <row r="125" spans="1:65" s="11" customFormat="1" ht="22.75" customHeight="1">
      <c r="B125" s="122"/>
      <c r="D125" s="123" t="s">
        <v>72</v>
      </c>
      <c r="E125" s="150" t="s">
        <v>81</v>
      </c>
      <c r="F125" s="150" t="s">
        <v>162</v>
      </c>
      <c r="J125" s="151">
        <f>BK125</f>
        <v>0</v>
      </c>
      <c r="L125" s="122"/>
      <c r="M125" s="126"/>
      <c r="N125" s="127"/>
      <c r="O125" s="127"/>
      <c r="P125" s="128">
        <f>SUM(P126:P142)</f>
        <v>37.932740000000003</v>
      </c>
      <c r="Q125" s="127"/>
      <c r="R125" s="128">
        <f>SUM(R126:R142)</f>
        <v>3.8849999999999998</v>
      </c>
      <c r="S125" s="127"/>
      <c r="T125" s="129">
        <f>SUM(T126:T142)</f>
        <v>0</v>
      </c>
      <c r="AR125" s="123" t="s">
        <v>81</v>
      </c>
      <c r="AT125" s="130" t="s">
        <v>72</v>
      </c>
      <c r="AU125" s="130" t="s">
        <v>81</v>
      </c>
      <c r="AY125" s="123" t="s">
        <v>143</v>
      </c>
      <c r="BK125" s="131">
        <f>SUM(BK126:BK142)</f>
        <v>0</v>
      </c>
    </row>
    <row r="126" spans="1:65" s="2" customFormat="1" ht="16.5" customHeight="1">
      <c r="A126" s="26"/>
      <c r="B126" s="132"/>
      <c r="C126" s="133" t="s">
        <v>81</v>
      </c>
      <c r="D126" s="133" t="s">
        <v>145</v>
      </c>
      <c r="E126" s="134" t="s">
        <v>743</v>
      </c>
      <c r="F126" s="135" t="s">
        <v>744</v>
      </c>
      <c r="G126" s="136" t="s">
        <v>165</v>
      </c>
      <c r="H126" s="137">
        <v>71.3</v>
      </c>
      <c r="I126" s="137"/>
      <c r="J126" s="137">
        <f t="shared" ref="J126:J142" si="0">ROUND(I126*H126,3)</f>
        <v>0</v>
      </c>
      <c r="K126" s="138"/>
      <c r="L126" s="27"/>
      <c r="M126" s="152" t="s">
        <v>1</v>
      </c>
      <c r="N126" s="153" t="s">
        <v>39</v>
      </c>
      <c r="O126" s="154">
        <v>0</v>
      </c>
      <c r="P126" s="154">
        <f t="shared" ref="P126:P142" si="1">O126*H126</f>
        <v>0</v>
      </c>
      <c r="Q126" s="154">
        <v>0</v>
      </c>
      <c r="R126" s="154">
        <f t="shared" ref="R126:R142" si="2">Q126*H126</f>
        <v>0</v>
      </c>
      <c r="S126" s="154">
        <v>0</v>
      </c>
      <c r="T126" s="155">
        <f t="shared" ref="T126:T142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3" t="s">
        <v>166</v>
      </c>
      <c r="AT126" s="143" t="s">
        <v>145</v>
      </c>
      <c r="AU126" s="143" t="s">
        <v>144</v>
      </c>
      <c r="AY126" s="14" t="s">
        <v>143</v>
      </c>
      <c r="BE126" s="144">
        <f t="shared" ref="BE126:BE142" si="4">IF(N126="základná",J126,0)</f>
        <v>0</v>
      </c>
      <c r="BF126" s="144">
        <f t="shared" ref="BF126:BF142" si="5">IF(N126="znížená",J126,0)</f>
        <v>0</v>
      </c>
      <c r="BG126" s="144">
        <f t="shared" ref="BG126:BG142" si="6">IF(N126="zákl. prenesená",J126,0)</f>
        <v>0</v>
      </c>
      <c r="BH126" s="144">
        <f t="shared" ref="BH126:BH142" si="7">IF(N126="zníž. prenesená",J126,0)</f>
        <v>0</v>
      </c>
      <c r="BI126" s="144">
        <f t="shared" ref="BI126:BI142" si="8">IF(N126="nulová",J126,0)</f>
        <v>0</v>
      </c>
      <c r="BJ126" s="14" t="s">
        <v>144</v>
      </c>
      <c r="BK126" s="145">
        <f t="shared" ref="BK126:BK142" si="9">ROUND(I126*H126,3)</f>
        <v>0</v>
      </c>
      <c r="BL126" s="14" t="s">
        <v>166</v>
      </c>
      <c r="BM126" s="143" t="s">
        <v>898</v>
      </c>
    </row>
    <row r="127" spans="1:65" s="2" customFormat="1" ht="21.75" customHeight="1">
      <c r="A127" s="26"/>
      <c r="B127" s="132"/>
      <c r="C127" s="133" t="s">
        <v>144</v>
      </c>
      <c r="D127" s="133" t="s">
        <v>145</v>
      </c>
      <c r="E127" s="134" t="s">
        <v>899</v>
      </c>
      <c r="F127" s="135" t="s">
        <v>747</v>
      </c>
      <c r="G127" s="136" t="s">
        <v>165</v>
      </c>
      <c r="H127" s="137">
        <v>21.39</v>
      </c>
      <c r="I127" s="137"/>
      <c r="J127" s="137">
        <f t="shared" si="0"/>
        <v>0</v>
      </c>
      <c r="K127" s="138"/>
      <c r="L127" s="27"/>
      <c r="M127" s="152" t="s">
        <v>1</v>
      </c>
      <c r="N127" s="153" t="s">
        <v>39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3" t="s">
        <v>166</v>
      </c>
      <c r="AT127" s="143" t="s">
        <v>145</v>
      </c>
      <c r="AU127" s="143" t="s">
        <v>144</v>
      </c>
      <c r="AY127" s="14" t="s">
        <v>143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144</v>
      </c>
      <c r="BK127" s="145">
        <f t="shared" si="9"/>
        <v>0</v>
      </c>
      <c r="BL127" s="14" t="s">
        <v>166</v>
      </c>
      <c r="BM127" s="143" t="s">
        <v>900</v>
      </c>
    </row>
    <row r="128" spans="1:65" s="2" customFormat="1" ht="21.75" customHeight="1">
      <c r="A128" s="26"/>
      <c r="B128" s="132"/>
      <c r="C128" s="133" t="s">
        <v>171</v>
      </c>
      <c r="D128" s="133" t="s">
        <v>145</v>
      </c>
      <c r="E128" s="134" t="s">
        <v>901</v>
      </c>
      <c r="F128" s="135" t="s">
        <v>902</v>
      </c>
      <c r="G128" s="136" t="s">
        <v>165</v>
      </c>
      <c r="H128" s="137">
        <v>133.91200000000001</v>
      </c>
      <c r="I128" s="137"/>
      <c r="J128" s="137">
        <f t="shared" si="0"/>
        <v>0</v>
      </c>
      <c r="K128" s="138"/>
      <c r="L128" s="27"/>
      <c r="M128" s="152" t="s">
        <v>1</v>
      </c>
      <c r="N128" s="153" t="s">
        <v>39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3" t="s">
        <v>166</v>
      </c>
      <c r="AT128" s="143" t="s">
        <v>145</v>
      </c>
      <c r="AU128" s="143" t="s">
        <v>144</v>
      </c>
      <c r="AY128" s="14" t="s">
        <v>143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144</v>
      </c>
      <c r="BK128" s="145">
        <f t="shared" si="9"/>
        <v>0</v>
      </c>
      <c r="BL128" s="14" t="s">
        <v>166</v>
      </c>
      <c r="BM128" s="143" t="s">
        <v>903</v>
      </c>
    </row>
    <row r="129" spans="1:65" s="2" customFormat="1" ht="21.75" customHeight="1">
      <c r="A129" s="26"/>
      <c r="B129" s="132"/>
      <c r="C129" s="133" t="s">
        <v>166</v>
      </c>
      <c r="D129" s="133" t="s">
        <v>145</v>
      </c>
      <c r="E129" s="134" t="s">
        <v>904</v>
      </c>
      <c r="F129" s="135" t="s">
        <v>905</v>
      </c>
      <c r="G129" s="136" t="s">
        <v>165</v>
      </c>
      <c r="H129" s="137">
        <v>2.1</v>
      </c>
      <c r="I129" s="137"/>
      <c r="J129" s="137">
        <f t="shared" si="0"/>
        <v>0</v>
      </c>
      <c r="K129" s="138"/>
      <c r="L129" s="27"/>
      <c r="M129" s="152" t="s">
        <v>1</v>
      </c>
      <c r="N129" s="153" t="s">
        <v>39</v>
      </c>
      <c r="O129" s="154">
        <v>4.2000000000000003E-2</v>
      </c>
      <c r="P129" s="154">
        <f t="shared" si="1"/>
        <v>8.8200000000000014E-2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3" t="s">
        <v>166</v>
      </c>
      <c r="AT129" s="143" t="s">
        <v>145</v>
      </c>
      <c r="AU129" s="143" t="s">
        <v>144</v>
      </c>
      <c r="AY129" s="14" t="s">
        <v>143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144</v>
      </c>
      <c r="BK129" s="145">
        <f t="shared" si="9"/>
        <v>0</v>
      </c>
      <c r="BL129" s="14" t="s">
        <v>166</v>
      </c>
      <c r="BM129" s="143" t="s">
        <v>906</v>
      </c>
    </row>
    <row r="130" spans="1:65" s="2" customFormat="1" ht="16.5" customHeight="1">
      <c r="A130" s="26"/>
      <c r="B130" s="132"/>
      <c r="C130" s="156" t="s">
        <v>142</v>
      </c>
      <c r="D130" s="156" t="s">
        <v>254</v>
      </c>
      <c r="E130" s="157" t="s">
        <v>907</v>
      </c>
      <c r="F130" s="158" t="s">
        <v>908</v>
      </c>
      <c r="G130" s="159" t="s">
        <v>202</v>
      </c>
      <c r="H130" s="160">
        <v>3.8849999999999998</v>
      </c>
      <c r="I130" s="160"/>
      <c r="J130" s="160">
        <f t="shared" si="0"/>
        <v>0</v>
      </c>
      <c r="K130" s="161"/>
      <c r="L130" s="162"/>
      <c r="M130" s="163" t="s">
        <v>1</v>
      </c>
      <c r="N130" s="164" t="s">
        <v>39</v>
      </c>
      <c r="O130" s="154">
        <v>0</v>
      </c>
      <c r="P130" s="154">
        <f t="shared" si="1"/>
        <v>0</v>
      </c>
      <c r="Q130" s="154">
        <v>1</v>
      </c>
      <c r="R130" s="154">
        <f t="shared" si="2"/>
        <v>3.8849999999999998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191</v>
      </c>
      <c r="AT130" s="143" t="s">
        <v>254</v>
      </c>
      <c r="AU130" s="143" t="s">
        <v>144</v>
      </c>
      <c r="AY130" s="14" t="s">
        <v>143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144</v>
      </c>
      <c r="BK130" s="145">
        <f t="shared" si="9"/>
        <v>0</v>
      </c>
      <c r="BL130" s="14" t="s">
        <v>166</v>
      </c>
      <c r="BM130" s="143" t="s">
        <v>909</v>
      </c>
    </row>
    <row r="131" spans="1:65" s="2" customFormat="1" ht="33" customHeight="1">
      <c r="A131" s="26"/>
      <c r="B131" s="132"/>
      <c r="C131" s="133" t="s">
        <v>181</v>
      </c>
      <c r="D131" s="133" t="s">
        <v>145</v>
      </c>
      <c r="E131" s="134" t="s">
        <v>910</v>
      </c>
      <c r="F131" s="135" t="s">
        <v>753</v>
      </c>
      <c r="G131" s="136" t="s">
        <v>165</v>
      </c>
      <c r="H131" s="137">
        <v>40.174999999999997</v>
      </c>
      <c r="I131" s="137"/>
      <c r="J131" s="137">
        <f t="shared" si="0"/>
        <v>0</v>
      </c>
      <c r="K131" s="138"/>
      <c r="L131" s="27"/>
      <c r="M131" s="152" t="s">
        <v>1</v>
      </c>
      <c r="N131" s="153" t="s">
        <v>39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3" t="s">
        <v>166</v>
      </c>
      <c r="AT131" s="143" t="s">
        <v>145</v>
      </c>
      <c r="AU131" s="143" t="s">
        <v>144</v>
      </c>
      <c r="AY131" s="14" t="s">
        <v>143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144</v>
      </c>
      <c r="BK131" s="145">
        <f t="shared" si="9"/>
        <v>0</v>
      </c>
      <c r="BL131" s="14" t="s">
        <v>166</v>
      </c>
      <c r="BM131" s="143" t="s">
        <v>911</v>
      </c>
    </row>
    <row r="132" spans="1:65" s="2" customFormat="1" ht="21.75" customHeight="1">
      <c r="A132" s="26"/>
      <c r="B132" s="132"/>
      <c r="C132" s="133" t="s">
        <v>186</v>
      </c>
      <c r="D132" s="133" t="s">
        <v>145</v>
      </c>
      <c r="E132" s="134" t="s">
        <v>755</v>
      </c>
      <c r="F132" s="135" t="s">
        <v>756</v>
      </c>
      <c r="G132" s="136" t="s">
        <v>189</v>
      </c>
      <c r="H132" s="137">
        <v>334.79399999999998</v>
      </c>
      <c r="I132" s="137"/>
      <c r="J132" s="137">
        <f t="shared" si="0"/>
        <v>0</v>
      </c>
      <c r="K132" s="138"/>
      <c r="L132" s="27"/>
      <c r="M132" s="152" t="s">
        <v>1</v>
      </c>
      <c r="N132" s="153" t="s">
        <v>39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166</v>
      </c>
      <c r="AT132" s="143" t="s">
        <v>145</v>
      </c>
      <c r="AU132" s="143" t="s">
        <v>144</v>
      </c>
      <c r="AY132" s="14" t="s">
        <v>143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4" t="s">
        <v>144</v>
      </c>
      <c r="BK132" s="145">
        <f t="shared" si="9"/>
        <v>0</v>
      </c>
      <c r="BL132" s="14" t="s">
        <v>166</v>
      </c>
      <c r="BM132" s="143" t="s">
        <v>912</v>
      </c>
    </row>
    <row r="133" spans="1:65" s="2" customFormat="1" ht="21.75" customHeight="1">
      <c r="A133" s="26"/>
      <c r="B133" s="132"/>
      <c r="C133" s="133" t="s">
        <v>191</v>
      </c>
      <c r="D133" s="133" t="s">
        <v>145</v>
      </c>
      <c r="E133" s="134" t="s">
        <v>758</v>
      </c>
      <c r="F133" s="135" t="s">
        <v>759</v>
      </c>
      <c r="G133" s="136" t="s">
        <v>189</v>
      </c>
      <c r="H133" s="137">
        <v>334.79399999999998</v>
      </c>
      <c r="I133" s="137"/>
      <c r="J133" s="137">
        <f t="shared" si="0"/>
        <v>0</v>
      </c>
      <c r="K133" s="138"/>
      <c r="L133" s="27"/>
      <c r="M133" s="152" t="s">
        <v>1</v>
      </c>
      <c r="N133" s="153" t="s">
        <v>39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166</v>
      </c>
      <c r="AT133" s="143" t="s">
        <v>145</v>
      </c>
      <c r="AU133" s="143" t="s">
        <v>144</v>
      </c>
      <c r="AY133" s="14" t="s">
        <v>143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144</v>
      </c>
      <c r="BK133" s="145">
        <f t="shared" si="9"/>
        <v>0</v>
      </c>
      <c r="BL133" s="14" t="s">
        <v>166</v>
      </c>
      <c r="BM133" s="143" t="s">
        <v>913</v>
      </c>
    </row>
    <row r="134" spans="1:65" s="2" customFormat="1" ht="21.75" customHeight="1">
      <c r="A134" s="26"/>
      <c r="B134" s="132"/>
      <c r="C134" s="133" t="s">
        <v>195</v>
      </c>
      <c r="D134" s="133" t="s">
        <v>145</v>
      </c>
      <c r="E134" s="134" t="s">
        <v>420</v>
      </c>
      <c r="F134" s="135" t="s">
        <v>421</v>
      </c>
      <c r="G134" s="136" t="s">
        <v>165</v>
      </c>
      <c r="H134" s="137">
        <v>39.951999999999998</v>
      </c>
      <c r="I134" s="137"/>
      <c r="J134" s="137">
        <f t="shared" si="0"/>
        <v>0</v>
      </c>
      <c r="K134" s="138"/>
      <c r="L134" s="27"/>
      <c r="M134" s="152" t="s">
        <v>1</v>
      </c>
      <c r="N134" s="153" t="s">
        <v>39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3" t="s">
        <v>166</v>
      </c>
      <c r="AT134" s="143" t="s">
        <v>145</v>
      </c>
      <c r="AU134" s="143" t="s">
        <v>144</v>
      </c>
      <c r="AY134" s="14" t="s">
        <v>143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144</v>
      </c>
      <c r="BK134" s="145">
        <f t="shared" si="9"/>
        <v>0</v>
      </c>
      <c r="BL134" s="14" t="s">
        <v>166</v>
      </c>
      <c r="BM134" s="143" t="s">
        <v>914</v>
      </c>
    </row>
    <row r="135" spans="1:65" s="2" customFormat="1" ht="33" customHeight="1">
      <c r="A135" s="26"/>
      <c r="B135" s="132"/>
      <c r="C135" s="133" t="s">
        <v>199</v>
      </c>
      <c r="D135" s="133" t="s">
        <v>145</v>
      </c>
      <c r="E135" s="134" t="s">
        <v>423</v>
      </c>
      <c r="F135" s="135" t="s">
        <v>424</v>
      </c>
      <c r="G135" s="136" t="s">
        <v>165</v>
      </c>
      <c r="H135" s="137">
        <v>279.66399999999999</v>
      </c>
      <c r="I135" s="137"/>
      <c r="J135" s="137">
        <f t="shared" si="0"/>
        <v>0</v>
      </c>
      <c r="K135" s="138"/>
      <c r="L135" s="27"/>
      <c r="M135" s="152" t="s">
        <v>1</v>
      </c>
      <c r="N135" s="153" t="s">
        <v>39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3" t="s">
        <v>166</v>
      </c>
      <c r="AT135" s="143" t="s">
        <v>145</v>
      </c>
      <c r="AU135" s="143" t="s">
        <v>144</v>
      </c>
      <c r="AY135" s="14" t="s">
        <v>143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144</v>
      </c>
      <c r="BK135" s="145">
        <f t="shared" si="9"/>
        <v>0</v>
      </c>
      <c r="BL135" s="14" t="s">
        <v>166</v>
      </c>
      <c r="BM135" s="143" t="s">
        <v>915</v>
      </c>
    </row>
    <row r="136" spans="1:65" s="2" customFormat="1" ht="16.5" customHeight="1">
      <c r="A136" s="26"/>
      <c r="B136" s="132"/>
      <c r="C136" s="133" t="s">
        <v>204</v>
      </c>
      <c r="D136" s="133" t="s">
        <v>145</v>
      </c>
      <c r="E136" s="134" t="s">
        <v>765</v>
      </c>
      <c r="F136" s="135" t="s">
        <v>427</v>
      </c>
      <c r="G136" s="136" t="s">
        <v>165</v>
      </c>
      <c r="H136" s="137">
        <v>39.951999999999998</v>
      </c>
      <c r="I136" s="137"/>
      <c r="J136" s="137">
        <f t="shared" si="0"/>
        <v>0</v>
      </c>
      <c r="K136" s="138"/>
      <c r="L136" s="27"/>
      <c r="M136" s="152" t="s">
        <v>1</v>
      </c>
      <c r="N136" s="153" t="s">
        <v>39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3" t="s">
        <v>166</v>
      </c>
      <c r="AT136" s="143" t="s">
        <v>145</v>
      </c>
      <c r="AU136" s="143" t="s">
        <v>144</v>
      </c>
      <c r="AY136" s="14" t="s">
        <v>143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144</v>
      </c>
      <c r="BK136" s="145">
        <f t="shared" si="9"/>
        <v>0</v>
      </c>
      <c r="BL136" s="14" t="s">
        <v>166</v>
      </c>
      <c r="BM136" s="143" t="s">
        <v>916</v>
      </c>
    </row>
    <row r="137" spans="1:65" s="2" customFormat="1" ht="21.75" customHeight="1">
      <c r="A137" s="26"/>
      <c r="B137" s="132"/>
      <c r="C137" s="133" t="s">
        <v>208</v>
      </c>
      <c r="D137" s="133" t="s">
        <v>145</v>
      </c>
      <c r="E137" s="134" t="s">
        <v>429</v>
      </c>
      <c r="F137" s="135" t="s">
        <v>430</v>
      </c>
      <c r="G137" s="136" t="s">
        <v>165</v>
      </c>
      <c r="H137" s="137">
        <v>39.951999999999998</v>
      </c>
      <c r="I137" s="137"/>
      <c r="J137" s="137">
        <f t="shared" si="0"/>
        <v>0</v>
      </c>
      <c r="K137" s="138"/>
      <c r="L137" s="27"/>
      <c r="M137" s="152" t="s">
        <v>1</v>
      </c>
      <c r="N137" s="153" t="s">
        <v>39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166</v>
      </c>
      <c r="AT137" s="143" t="s">
        <v>145</v>
      </c>
      <c r="AU137" s="143" t="s">
        <v>144</v>
      </c>
      <c r="AY137" s="14" t="s">
        <v>143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144</v>
      </c>
      <c r="BK137" s="145">
        <f t="shared" si="9"/>
        <v>0</v>
      </c>
      <c r="BL137" s="14" t="s">
        <v>166</v>
      </c>
      <c r="BM137" s="143" t="s">
        <v>917</v>
      </c>
    </row>
    <row r="138" spans="1:65" s="2" customFormat="1" ht="16.5" customHeight="1">
      <c r="A138" s="26"/>
      <c r="B138" s="132"/>
      <c r="C138" s="133" t="s">
        <v>212</v>
      </c>
      <c r="D138" s="133" t="s">
        <v>145</v>
      </c>
      <c r="E138" s="134" t="s">
        <v>432</v>
      </c>
      <c r="F138" s="135" t="s">
        <v>433</v>
      </c>
      <c r="G138" s="136" t="s">
        <v>165</v>
      </c>
      <c r="H138" s="137">
        <v>39.951999999999998</v>
      </c>
      <c r="I138" s="137"/>
      <c r="J138" s="137">
        <f t="shared" si="0"/>
        <v>0</v>
      </c>
      <c r="K138" s="138"/>
      <c r="L138" s="27"/>
      <c r="M138" s="152" t="s">
        <v>1</v>
      </c>
      <c r="N138" s="153" t="s">
        <v>39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166</v>
      </c>
      <c r="AT138" s="143" t="s">
        <v>145</v>
      </c>
      <c r="AU138" s="143" t="s">
        <v>144</v>
      </c>
      <c r="AY138" s="14" t="s">
        <v>143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4" t="s">
        <v>144</v>
      </c>
      <c r="BK138" s="145">
        <f t="shared" si="9"/>
        <v>0</v>
      </c>
      <c r="BL138" s="14" t="s">
        <v>166</v>
      </c>
      <c r="BM138" s="143" t="s">
        <v>918</v>
      </c>
    </row>
    <row r="139" spans="1:65" s="2" customFormat="1" ht="21.75" customHeight="1">
      <c r="A139" s="26"/>
      <c r="B139" s="132"/>
      <c r="C139" s="133" t="s">
        <v>216</v>
      </c>
      <c r="D139" s="133" t="s">
        <v>145</v>
      </c>
      <c r="E139" s="134" t="s">
        <v>771</v>
      </c>
      <c r="F139" s="135" t="s">
        <v>436</v>
      </c>
      <c r="G139" s="136" t="s">
        <v>202</v>
      </c>
      <c r="H139" s="137">
        <v>73.91</v>
      </c>
      <c r="I139" s="137"/>
      <c r="J139" s="137">
        <f t="shared" si="0"/>
        <v>0</v>
      </c>
      <c r="K139" s="138"/>
      <c r="L139" s="27"/>
      <c r="M139" s="152" t="s">
        <v>1</v>
      </c>
      <c r="N139" s="153" t="s">
        <v>39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3" t="s">
        <v>166</v>
      </c>
      <c r="AT139" s="143" t="s">
        <v>145</v>
      </c>
      <c r="AU139" s="143" t="s">
        <v>144</v>
      </c>
      <c r="AY139" s="14" t="s">
        <v>143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4" t="s">
        <v>144</v>
      </c>
      <c r="BK139" s="145">
        <f t="shared" si="9"/>
        <v>0</v>
      </c>
      <c r="BL139" s="14" t="s">
        <v>166</v>
      </c>
      <c r="BM139" s="143" t="s">
        <v>919</v>
      </c>
    </row>
    <row r="140" spans="1:65" s="2" customFormat="1" ht="21.75" customHeight="1">
      <c r="A140" s="26"/>
      <c r="B140" s="132"/>
      <c r="C140" s="133" t="s">
        <v>221</v>
      </c>
      <c r="D140" s="133" t="s">
        <v>145</v>
      </c>
      <c r="E140" s="134" t="s">
        <v>182</v>
      </c>
      <c r="F140" s="135" t="s">
        <v>183</v>
      </c>
      <c r="G140" s="136" t="s">
        <v>165</v>
      </c>
      <c r="H140" s="137">
        <v>165.26</v>
      </c>
      <c r="I140" s="137"/>
      <c r="J140" s="137">
        <f t="shared" si="0"/>
        <v>0</v>
      </c>
      <c r="K140" s="138"/>
      <c r="L140" s="27"/>
      <c r="M140" s="152" t="s">
        <v>1</v>
      </c>
      <c r="N140" s="153" t="s">
        <v>39</v>
      </c>
      <c r="O140" s="154">
        <v>0.22900000000000001</v>
      </c>
      <c r="P140" s="154">
        <f t="shared" si="1"/>
        <v>37.844540000000002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3" t="s">
        <v>166</v>
      </c>
      <c r="AT140" s="143" t="s">
        <v>145</v>
      </c>
      <c r="AU140" s="143" t="s">
        <v>144</v>
      </c>
      <c r="AY140" s="14" t="s">
        <v>143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4" t="s">
        <v>144</v>
      </c>
      <c r="BK140" s="145">
        <f t="shared" si="9"/>
        <v>0</v>
      </c>
      <c r="BL140" s="14" t="s">
        <v>166</v>
      </c>
      <c r="BM140" s="143" t="s">
        <v>920</v>
      </c>
    </row>
    <row r="141" spans="1:65" s="2" customFormat="1" ht="21.75" customHeight="1">
      <c r="A141" s="26"/>
      <c r="B141" s="132"/>
      <c r="C141" s="133" t="s">
        <v>225</v>
      </c>
      <c r="D141" s="133" t="s">
        <v>145</v>
      </c>
      <c r="E141" s="134" t="s">
        <v>775</v>
      </c>
      <c r="F141" s="135" t="s">
        <v>776</v>
      </c>
      <c r="G141" s="136" t="s">
        <v>165</v>
      </c>
      <c r="H141" s="137">
        <v>74.47</v>
      </c>
      <c r="I141" s="137"/>
      <c r="J141" s="137">
        <f t="shared" si="0"/>
        <v>0</v>
      </c>
      <c r="K141" s="138"/>
      <c r="L141" s="27"/>
      <c r="M141" s="152" t="s">
        <v>1</v>
      </c>
      <c r="N141" s="153" t="s">
        <v>39</v>
      </c>
      <c r="O141" s="154">
        <v>0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3" t="s">
        <v>166</v>
      </c>
      <c r="AT141" s="143" t="s">
        <v>145</v>
      </c>
      <c r="AU141" s="143" t="s">
        <v>144</v>
      </c>
      <c r="AY141" s="14" t="s">
        <v>143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4" t="s">
        <v>144</v>
      </c>
      <c r="BK141" s="145">
        <f t="shared" si="9"/>
        <v>0</v>
      </c>
      <c r="BL141" s="14" t="s">
        <v>166</v>
      </c>
      <c r="BM141" s="143" t="s">
        <v>921</v>
      </c>
    </row>
    <row r="142" spans="1:65" s="2" customFormat="1" ht="16.5" customHeight="1">
      <c r="A142" s="26"/>
      <c r="B142" s="132"/>
      <c r="C142" s="156" t="s">
        <v>229</v>
      </c>
      <c r="D142" s="156" t="s">
        <v>254</v>
      </c>
      <c r="E142" s="157" t="s">
        <v>778</v>
      </c>
      <c r="F142" s="158" t="s">
        <v>779</v>
      </c>
      <c r="G142" s="159" t="s">
        <v>202</v>
      </c>
      <c r="H142" s="160">
        <v>137.77000000000001</v>
      </c>
      <c r="I142" s="160"/>
      <c r="J142" s="160">
        <f t="shared" si="0"/>
        <v>0</v>
      </c>
      <c r="K142" s="161"/>
      <c r="L142" s="162"/>
      <c r="M142" s="163" t="s">
        <v>1</v>
      </c>
      <c r="N142" s="164" t="s">
        <v>39</v>
      </c>
      <c r="O142" s="154">
        <v>0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3" t="s">
        <v>191</v>
      </c>
      <c r="AT142" s="143" t="s">
        <v>254</v>
      </c>
      <c r="AU142" s="143" t="s">
        <v>144</v>
      </c>
      <c r="AY142" s="14" t="s">
        <v>143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4" t="s">
        <v>144</v>
      </c>
      <c r="BK142" s="145">
        <f t="shared" si="9"/>
        <v>0</v>
      </c>
      <c r="BL142" s="14" t="s">
        <v>166</v>
      </c>
      <c r="BM142" s="143" t="s">
        <v>922</v>
      </c>
    </row>
    <row r="143" spans="1:65" s="11" customFormat="1" ht="22.75" customHeight="1">
      <c r="B143" s="122"/>
      <c r="D143" s="123" t="s">
        <v>72</v>
      </c>
      <c r="E143" s="150" t="s">
        <v>144</v>
      </c>
      <c r="F143" s="150" t="s">
        <v>185</v>
      </c>
      <c r="J143" s="151">
        <f>BK143</f>
        <v>0</v>
      </c>
      <c r="L143" s="122"/>
      <c r="M143" s="126"/>
      <c r="N143" s="127"/>
      <c r="O143" s="127"/>
      <c r="P143" s="128">
        <f>SUM(P144:P147)</f>
        <v>0</v>
      </c>
      <c r="Q143" s="127"/>
      <c r="R143" s="128">
        <f>SUM(R144:R147)</f>
        <v>0</v>
      </c>
      <c r="S143" s="127"/>
      <c r="T143" s="129">
        <f>SUM(T144:T147)</f>
        <v>0</v>
      </c>
      <c r="AR143" s="123" t="s">
        <v>81</v>
      </c>
      <c r="AT143" s="130" t="s">
        <v>72</v>
      </c>
      <c r="AU143" s="130" t="s">
        <v>81</v>
      </c>
      <c r="AY143" s="123" t="s">
        <v>143</v>
      </c>
      <c r="BK143" s="131">
        <f>SUM(BK144:BK147)</f>
        <v>0</v>
      </c>
    </row>
    <row r="144" spans="1:65" s="2" customFormat="1" ht="16.5" customHeight="1">
      <c r="A144" s="26"/>
      <c r="B144" s="132"/>
      <c r="C144" s="133" t="s">
        <v>233</v>
      </c>
      <c r="D144" s="133" t="s">
        <v>145</v>
      </c>
      <c r="E144" s="134" t="s">
        <v>923</v>
      </c>
      <c r="F144" s="135" t="s">
        <v>924</v>
      </c>
      <c r="G144" s="136" t="s">
        <v>165</v>
      </c>
      <c r="H144" s="137">
        <v>1.476</v>
      </c>
      <c r="I144" s="137"/>
      <c r="J144" s="137">
        <f>ROUND(I144*H144,3)</f>
        <v>0</v>
      </c>
      <c r="K144" s="138"/>
      <c r="L144" s="27"/>
      <c r="M144" s="152" t="s">
        <v>1</v>
      </c>
      <c r="N144" s="153" t="s">
        <v>39</v>
      </c>
      <c r="O144" s="154">
        <v>0</v>
      </c>
      <c r="P144" s="154">
        <f>O144*H144</f>
        <v>0</v>
      </c>
      <c r="Q144" s="154">
        <v>0</v>
      </c>
      <c r="R144" s="154">
        <f>Q144*H144</f>
        <v>0</v>
      </c>
      <c r="S144" s="154">
        <v>0</v>
      </c>
      <c r="T144" s="155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3" t="s">
        <v>166</v>
      </c>
      <c r="AT144" s="143" t="s">
        <v>145</v>
      </c>
      <c r="AU144" s="143" t="s">
        <v>144</v>
      </c>
      <c r="AY144" s="14" t="s">
        <v>143</v>
      </c>
      <c r="BE144" s="144">
        <f>IF(N144="základná",J144,0)</f>
        <v>0</v>
      </c>
      <c r="BF144" s="144">
        <f>IF(N144="znížená",J144,0)</f>
        <v>0</v>
      </c>
      <c r="BG144" s="144">
        <f>IF(N144="zákl. prenesená",J144,0)</f>
        <v>0</v>
      </c>
      <c r="BH144" s="144">
        <f>IF(N144="zníž. prenesená",J144,0)</f>
        <v>0</v>
      </c>
      <c r="BI144" s="144">
        <f>IF(N144="nulová",J144,0)</f>
        <v>0</v>
      </c>
      <c r="BJ144" s="14" t="s">
        <v>144</v>
      </c>
      <c r="BK144" s="145">
        <f>ROUND(I144*H144,3)</f>
        <v>0</v>
      </c>
      <c r="BL144" s="14" t="s">
        <v>166</v>
      </c>
      <c r="BM144" s="143" t="s">
        <v>925</v>
      </c>
    </row>
    <row r="145" spans="1:65" s="2" customFormat="1" ht="16.5" customHeight="1">
      <c r="A145" s="26"/>
      <c r="B145" s="132"/>
      <c r="C145" s="133" t="s">
        <v>237</v>
      </c>
      <c r="D145" s="133" t="s">
        <v>145</v>
      </c>
      <c r="E145" s="134" t="s">
        <v>926</v>
      </c>
      <c r="F145" s="135" t="s">
        <v>927</v>
      </c>
      <c r="G145" s="136" t="s">
        <v>189</v>
      </c>
      <c r="H145" s="137">
        <v>2.544</v>
      </c>
      <c r="I145" s="137"/>
      <c r="J145" s="137">
        <f>ROUND(I145*H145,3)</f>
        <v>0</v>
      </c>
      <c r="K145" s="138"/>
      <c r="L145" s="27"/>
      <c r="M145" s="152" t="s">
        <v>1</v>
      </c>
      <c r="N145" s="153" t="s">
        <v>39</v>
      </c>
      <c r="O145" s="154">
        <v>0</v>
      </c>
      <c r="P145" s="154">
        <f>O145*H145</f>
        <v>0</v>
      </c>
      <c r="Q145" s="154">
        <v>0</v>
      </c>
      <c r="R145" s="154">
        <f>Q145*H145</f>
        <v>0</v>
      </c>
      <c r="S145" s="154">
        <v>0</v>
      </c>
      <c r="T145" s="15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3" t="s">
        <v>166</v>
      </c>
      <c r="AT145" s="143" t="s">
        <v>145</v>
      </c>
      <c r="AU145" s="143" t="s">
        <v>144</v>
      </c>
      <c r="AY145" s="14" t="s">
        <v>143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4" t="s">
        <v>144</v>
      </c>
      <c r="BK145" s="145">
        <f>ROUND(I145*H145,3)</f>
        <v>0</v>
      </c>
      <c r="BL145" s="14" t="s">
        <v>166</v>
      </c>
      <c r="BM145" s="143" t="s">
        <v>928</v>
      </c>
    </row>
    <row r="146" spans="1:65" s="2" customFormat="1" ht="16.5" customHeight="1">
      <c r="A146" s="26"/>
      <c r="B146" s="132"/>
      <c r="C146" s="133" t="s">
        <v>7</v>
      </c>
      <c r="D146" s="133" t="s">
        <v>145</v>
      </c>
      <c r="E146" s="134" t="s">
        <v>929</v>
      </c>
      <c r="F146" s="135" t="s">
        <v>930</v>
      </c>
      <c r="G146" s="136" t="s">
        <v>189</v>
      </c>
      <c r="H146" s="137">
        <v>2.544</v>
      </c>
      <c r="I146" s="137"/>
      <c r="J146" s="137">
        <f>ROUND(I146*H146,3)</f>
        <v>0</v>
      </c>
      <c r="K146" s="138"/>
      <c r="L146" s="27"/>
      <c r="M146" s="152" t="s">
        <v>1</v>
      </c>
      <c r="N146" s="153" t="s">
        <v>39</v>
      </c>
      <c r="O146" s="154">
        <v>0</v>
      </c>
      <c r="P146" s="154">
        <f>O146*H146</f>
        <v>0</v>
      </c>
      <c r="Q146" s="154">
        <v>0</v>
      </c>
      <c r="R146" s="154">
        <f>Q146*H146</f>
        <v>0</v>
      </c>
      <c r="S146" s="154">
        <v>0</v>
      </c>
      <c r="T146" s="155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3" t="s">
        <v>166</v>
      </c>
      <c r="AT146" s="143" t="s">
        <v>145</v>
      </c>
      <c r="AU146" s="143" t="s">
        <v>144</v>
      </c>
      <c r="AY146" s="14" t="s">
        <v>143</v>
      </c>
      <c r="BE146" s="144">
        <f>IF(N146="základná",J146,0)</f>
        <v>0</v>
      </c>
      <c r="BF146" s="144">
        <f>IF(N146="znížená",J146,0)</f>
        <v>0</v>
      </c>
      <c r="BG146" s="144">
        <f>IF(N146="zákl. prenesená",J146,0)</f>
        <v>0</v>
      </c>
      <c r="BH146" s="144">
        <f>IF(N146="zníž. prenesená",J146,0)</f>
        <v>0</v>
      </c>
      <c r="BI146" s="144">
        <f>IF(N146="nulová",J146,0)</f>
        <v>0</v>
      </c>
      <c r="BJ146" s="14" t="s">
        <v>144</v>
      </c>
      <c r="BK146" s="145">
        <f>ROUND(I146*H146,3)</f>
        <v>0</v>
      </c>
      <c r="BL146" s="14" t="s">
        <v>166</v>
      </c>
      <c r="BM146" s="143" t="s">
        <v>931</v>
      </c>
    </row>
    <row r="147" spans="1:65" s="2" customFormat="1" ht="16.5" customHeight="1">
      <c r="A147" s="26"/>
      <c r="B147" s="132"/>
      <c r="C147" s="133" t="s">
        <v>244</v>
      </c>
      <c r="D147" s="133" t="s">
        <v>145</v>
      </c>
      <c r="E147" s="134" t="s">
        <v>932</v>
      </c>
      <c r="F147" s="135" t="s">
        <v>933</v>
      </c>
      <c r="G147" s="136" t="s">
        <v>202</v>
      </c>
      <c r="H147" s="137">
        <v>0.3</v>
      </c>
      <c r="I147" s="137"/>
      <c r="J147" s="137">
        <f>ROUND(I147*H147,3)</f>
        <v>0</v>
      </c>
      <c r="K147" s="138"/>
      <c r="L147" s="27"/>
      <c r="M147" s="152" t="s">
        <v>1</v>
      </c>
      <c r="N147" s="153" t="s">
        <v>39</v>
      </c>
      <c r="O147" s="154">
        <v>0</v>
      </c>
      <c r="P147" s="154">
        <f>O147*H147</f>
        <v>0</v>
      </c>
      <c r="Q147" s="154">
        <v>0</v>
      </c>
      <c r="R147" s="154">
        <f>Q147*H147</f>
        <v>0</v>
      </c>
      <c r="S147" s="154">
        <v>0</v>
      </c>
      <c r="T147" s="15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3" t="s">
        <v>166</v>
      </c>
      <c r="AT147" s="143" t="s">
        <v>145</v>
      </c>
      <c r="AU147" s="143" t="s">
        <v>144</v>
      </c>
      <c r="AY147" s="14" t="s">
        <v>143</v>
      </c>
      <c r="BE147" s="144">
        <f>IF(N147="základná",J147,0)</f>
        <v>0</v>
      </c>
      <c r="BF147" s="144">
        <f>IF(N147="znížená",J147,0)</f>
        <v>0</v>
      </c>
      <c r="BG147" s="144">
        <f>IF(N147="zákl. prenesená",J147,0)</f>
        <v>0</v>
      </c>
      <c r="BH147" s="144">
        <f>IF(N147="zníž. prenesená",J147,0)</f>
        <v>0</v>
      </c>
      <c r="BI147" s="144">
        <f>IF(N147="nulová",J147,0)</f>
        <v>0</v>
      </c>
      <c r="BJ147" s="14" t="s">
        <v>144</v>
      </c>
      <c r="BK147" s="145">
        <f>ROUND(I147*H147,3)</f>
        <v>0</v>
      </c>
      <c r="BL147" s="14" t="s">
        <v>166</v>
      </c>
      <c r="BM147" s="143" t="s">
        <v>934</v>
      </c>
    </row>
    <row r="148" spans="1:65" s="11" customFormat="1" ht="22.75" customHeight="1">
      <c r="B148" s="122"/>
      <c r="D148" s="123" t="s">
        <v>72</v>
      </c>
      <c r="E148" s="150" t="s">
        <v>171</v>
      </c>
      <c r="F148" s="150" t="s">
        <v>333</v>
      </c>
      <c r="J148" s="151">
        <f>BK148</f>
        <v>0</v>
      </c>
      <c r="L148" s="122"/>
      <c r="M148" s="126"/>
      <c r="N148" s="127"/>
      <c r="O148" s="127"/>
      <c r="P148" s="128">
        <f>SUM(P149:P150)</f>
        <v>0</v>
      </c>
      <c r="Q148" s="127"/>
      <c r="R148" s="128">
        <f>SUM(R149:R150)</f>
        <v>0</v>
      </c>
      <c r="S148" s="127"/>
      <c r="T148" s="129">
        <f>SUM(T149:T150)</f>
        <v>0</v>
      </c>
      <c r="AR148" s="123" t="s">
        <v>81</v>
      </c>
      <c r="AT148" s="130" t="s">
        <v>72</v>
      </c>
      <c r="AU148" s="130" t="s">
        <v>81</v>
      </c>
      <c r="AY148" s="123" t="s">
        <v>143</v>
      </c>
      <c r="BK148" s="131">
        <f>SUM(BK149:BK150)</f>
        <v>0</v>
      </c>
    </row>
    <row r="149" spans="1:65" s="2" customFormat="1" ht="16.5" customHeight="1">
      <c r="A149" s="26"/>
      <c r="B149" s="132"/>
      <c r="C149" s="133" t="s">
        <v>249</v>
      </c>
      <c r="D149" s="133" t="s">
        <v>145</v>
      </c>
      <c r="E149" s="134" t="s">
        <v>935</v>
      </c>
      <c r="F149" s="135" t="s">
        <v>936</v>
      </c>
      <c r="G149" s="136" t="s">
        <v>274</v>
      </c>
      <c r="H149" s="137">
        <v>1</v>
      </c>
      <c r="I149" s="137"/>
      <c r="J149" s="137">
        <f>ROUND(I149*H149,3)</f>
        <v>0</v>
      </c>
      <c r="K149" s="138"/>
      <c r="L149" s="27"/>
      <c r="M149" s="152" t="s">
        <v>1</v>
      </c>
      <c r="N149" s="153" t="s">
        <v>39</v>
      </c>
      <c r="O149" s="154">
        <v>0</v>
      </c>
      <c r="P149" s="154">
        <f>O149*H149</f>
        <v>0</v>
      </c>
      <c r="Q149" s="154">
        <v>0</v>
      </c>
      <c r="R149" s="154">
        <f>Q149*H149</f>
        <v>0</v>
      </c>
      <c r="S149" s="154">
        <v>0</v>
      </c>
      <c r="T149" s="15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3" t="s">
        <v>166</v>
      </c>
      <c r="AT149" s="143" t="s">
        <v>145</v>
      </c>
      <c r="AU149" s="143" t="s">
        <v>144</v>
      </c>
      <c r="AY149" s="14" t="s">
        <v>143</v>
      </c>
      <c r="BE149" s="144">
        <f>IF(N149="základná",J149,0)</f>
        <v>0</v>
      </c>
      <c r="BF149" s="144">
        <f>IF(N149="znížená",J149,0)</f>
        <v>0</v>
      </c>
      <c r="BG149" s="144">
        <f>IF(N149="zákl. prenesená",J149,0)</f>
        <v>0</v>
      </c>
      <c r="BH149" s="144">
        <f>IF(N149="zníž. prenesená",J149,0)</f>
        <v>0</v>
      </c>
      <c r="BI149" s="144">
        <f>IF(N149="nulová",J149,0)</f>
        <v>0</v>
      </c>
      <c r="BJ149" s="14" t="s">
        <v>144</v>
      </c>
      <c r="BK149" s="145">
        <f>ROUND(I149*H149,3)</f>
        <v>0</v>
      </c>
      <c r="BL149" s="14" t="s">
        <v>166</v>
      </c>
      <c r="BM149" s="143" t="s">
        <v>937</v>
      </c>
    </row>
    <row r="150" spans="1:65" s="2" customFormat="1" ht="44.25" customHeight="1">
      <c r="A150" s="26"/>
      <c r="B150" s="132"/>
      <c r="C150" s="156" t="s">
        <v>253</v>
      </c>
      <c r="D150" s="156" t="s">
        <v>254</v>
      </c>
      <c r="E150" s="157" t="s">
        <v>938</v>
      </c>
      <c r="F150" s="158" t="s">
        <v>939</v>
      </c>
      <c r="G150" s="159" t="s">
        <v>274</v>
      </c>
      <c r="H150" s="160">
        <v>1</v>
      </c>
      <c r="I150" s="160"/>
      <c r="J150" s="160">
        <f>ROUND(I150*H150,3)</f>
        <v>0</v>
      </c>
      <c r="K150" s="161"/>
      <c r="L150" s="162"/>
      <c r="M150" s="163" t="s">
        <v>1</v>
      </c>
      <c r="N150" s="164" t="s">
        <v>39</v>
      </c>
      <c r="O150" s="154">
        <v>0</v>
      </c>
      <c r="P150" s="154">
        <f>O150*H150</f>
        <v>0</v>
      </c>
      <c r="Q150" s="154">
        <v>0</v>
      </c>
      <c r="R150" s="154">
        <f>Q150*H150</f>
        <v>0</v>
      </c>
      <c r="S150" s="154">
        <v>0</v>
      </c>
      <c r="T150" s="155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3" t="s">
        <v>191</v>
      </c>
      <c r="AT150" s="143" t="s">
        <v>254</v>
      </c>
      <c r="AU150" s="143" t="s">
        <v>144</v>
      </c>
      <c r="AY150" s="14" t="s">
        <v>143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4" t="s">
        <v>144</v>
      </c>
      <c r="BK150" s="145">
        <f>ROUND(I150*H150,3)</f>
        <v>0</v>
      </c>
      <c r="BL150" s="14" t="s">
        <v>166</v>
      </c>
      <c r="BM150" s="143" t="s">
        <v>940</v>
      </c>
    </row>
    <row r="151" spans="1:65" s="11" customFormat="1" ht="22.75" customHeight="1">
      <c r="B151" s="122"/>
      <c r="D151" s="123" t="s">
        <v>72</v>
      </c>
      <c r="E151" s="150" t="s">
        <v>166</v>
      </c>
      <c r="F151" s="150" t="s">
        <v>439</v>
      </c>
      <c r="J151" s="151">
        <f>BK151</f>
        <v>0</v>
      </c>
      <c r="L151" s="122"/>
      <c r="M151" s="126"/>
      <c r="N151" s="127"/>
      <c r="O151" s="127"/>
      <c r="P151" s="128">
        <f>SUM(P152:P153)</f>
        <v>0</v>
      </c>
      <c r="Q151" s="127"/>
      <c r="R151" s="128">
        <f>SUM(R152:R153)</f>
        <v>0</v>
      </c>
      <c r="S151" s="127"/>
      <c r="T151" s="129">
        <f>SUM(T152:T153)</f>
        <v>0</v>
      </c>
      <c r="AR151" s="123" t="s">
        <v>81</v>
      </c>
      <c r="AT151" s="130" t="s">
        <v>72</v>
      </c>
      <c r="AU151" s="130" t="s">
        <v>81</v>
      </c>
      <c r="AY151" s="123" t="s">
        <v>143</v>
      </c>
      <c r="BK151" s="131">
        <f>SUM(BK152:BK153)</f>
        <v>0</v>
      </c>
    </row>
    <row r="152" spans="1:65" s="2" customFormat="1" ht="33" customHeight="1">
      <c r="A152" s="26"/>
      <c r="B152" s="132"/>
      <c r="C152" s="133" t="s">
        <v>258</v>
      </c>
      <c r="D152" s="133" t="s">
        <v>145</v>
      </c>
      <c r="E152" s="134" t="s">
        <v>782</v>
      </c>
      <c r="F152" s="135" t="s">
        <v>783</v>
      </c>
      <c r="G152" s="136" t="s">
        <v>165</v>
      </c>
      <c r="H152" s="137">
        <v>11.16</v>
      </c>
      <c r="I152" s="137"/>
      <c r="J152" s="137">
        <f>ROUND(I152*H152,3)</f>
        <v>0</v>
      </c>
      <c r="K152" s="138"/>
      <c r="L152" s="27"/>
      <c r="M152" s="152" t="s">
        <v>1</v>
      </c>
      <c r="N152" s="153" t="s">
        <v>39</v>
      </c>
      <c r="O152" s="154">
        <v>0</v>
      </c>
      <c r="P152" s="154">
        <f>O152*H152</f>
        <v>0</v>
      </c>
      <c r="Q152" s="154">
        <v>0</v>
      </c>
      <c r="R152" s="154">
        <f>Q152*H152</f>
        <v>0</v>
      </c>
      <c r="S152" s="154">
        <v>0</v>
      </c>
      <c r="T152" s="155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43" t="s">
        <v>166</v>
      </c>
      <c r="AT152" s="143" t="s">
        <v>145</v>
      </c>
      <c r="AU152" s="143" t="s">
        <v>144</v>
      </c>
      <c r="AY152" s="14" t="s">
        <v>143</v>
      </c>
      <c r="BE152" s="144">
        <f>IF(N152="základná",J152,0)</f>
        <v>0</v>
      </c>
      <c r="BF152" s="144">
        <f>IF(N152="znížená",J152,0)</f>
        <v>0</v>
      </c>
      <c r="BG152" s="144">
        <f>IF(N152="zákl. prenesená",J152,0)</f>
        <v>0</v>
      </c>
      <c r="BH152" s="144">
        <f>IF(N152="zníž. prenesená",J152,0)</f>
        <v>0</v>
      </c>
      <c r="BI152" s="144">
        <f>IF(N152="nulová",J152,0)</f>
        <v>0</v>
      </c>
      <c r="BJ152" s="14" t="s">
        <v>144</v>
      </c>
      <c r="BK152" s="145">
        <f>ROUND(I152*H152,3)</f>
        <v>0</v>
      </c>
      <c r="BL152" s="14" t="s">
        <v>166</v>
      </c>
      <c r="BM152" s="143" t="s">
        <v>941</v>
      </c>
    </row>
    <row r="153" spans="1:65" s="2" customFormat="1" ht="21.75" customHeight="1">
      <c r="A153" s="26"/>
      <c r="B153" s="132"/>
      <c r="C153" s="133" t="s">
        <v>262</v>
      </c>
      <c r="D153" s="133" t="s">
        <v>145</v>
      </c>
      <c r="E153" s="134" t="s">
        <v>942</v>
      </c>
      <c r="F153" s="135" t="s">
        <v>943</v>
      </c>
      <c r="G153" s="136" t="s">
        <v>274</v>
      </c>
      <c r="H153" s="137">
        <v>4</v>
      </c>
      <c r="I153" s="137"/>
      <c r="J153" s="137">
        <f>ROUND(I153*H153,3)</f>
        <v>0</v>
      </c>
      <c r="K153" s="138"/>
      <c r="L153" s="27"/>
      <c r="M153" s="152" t="s">
        <v>1</v>
      </c>
      <c r="N153" s="153" t="s">
        <v>39</v>
      </c>
      <c r="O153" s="154">
        <v>0</v>
      </c>
      <c r="P153" s="154">
        <f>O153*H153</f>
        <v>0</v>
      </c>
      <c r="Q153" s="154">
        <v>0</v>
      </c>
      <c r="R153" s="154">
        <f>Q153*H153</f>
        <v>0</v>
      </c>
      <c r="S153" s="154">
        <v>0</v>
      </c>
      <c r="T153" s="155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3" t="s">
        <v>166</v>
      </c>
      <c r="AT153" s="143" t="s">
        <v>145</v>
      </c>
      <c r="AU153" s="143" t="s">
        <v>144</v>
      </c>
      <c r="AY153" s="14" t="s">
        <v>143</v>
      </c>
      <c r="BE153" s="144">
        <f>IF(N153="základná",J153,0)</f>
        <v>0</v>
      </c>
      <c r="BF153" s="144">
        <f>IF(N153="znížená",J153,0)</f>
        <v>0</v>
      </c>
      <c r="BG153" s="144">
        <f>IF(N153="zákl. prenesená",J153,0)</f>
        <v>0</v>
      </c>
      <c r="BH153" s="144">
        <f>IF(N153="zníž. prenesená",J153,0)</f>
        <v>0</v>
      </c>
      <c r="BI153" s="144">
        <f>IF(N153="nulová",J153,0)</f>
        <v>0</v>
      </c>
      <c r="BJ153" s="14" t="s">
        <v>144</v>
      </c>
      <c r="BK153" s="145">
        <f>ROUND(I153*H153,3)</f>
        <v>0</v>
      </c>
      <c r="BL153" s="14" t="s">
        <v>166</v>
      </c>
      <c r="BM153" s="143" t="s">
        <v>944</v>
      </c>
    </row>
    <row r="154" spans="1:65" s="11" customFormat="1" ht="22.75" customHeight="1">
      <c r="B154" s="122"/>
      <c r="D154" s="123" t="s">
        <v>72</v>
      </c>
      <c r="E154" s="150" t="s">
        <v>191</v>
      </c>
      <c r="F154" s="150" t="s">
        <v>443</v>
      </c>
      <c r="J154" s="151">
        <f>BK154</f>
        <v>0</v>
      </c>
      <c r="L154" s="122"/>
      <c r="M154" s="126"/>
      <c r="N154" s="127"/>
      <c r="O154" s="127"/>
      <c r="P154" s="128">
        <f>SUM(P155:P187)</f>
        <v>0.60140000000000005</v>
      </c>
      <c r="Q154" s="127"/>
      <c r="R154" s="128">
        <f>SUM(R155:R187)</f>
        <v>2.4462000000000001E-2</v>
      </c>
      <c r="S154" s="127"/>
      <c r="T154" s="129">
        <f>SUM(T155:T187)</f>
        <v>0</v>
      </c>
      <c r="AR154" s="123" t="s">
        <v>81</v>
      </c>
      <c r="AT154" s="130" t="s">
        <v>72</v>
      </c>
      <c r="AU154" s="130" t="s">
        <v>81</v>
      </c>
      <c r="AY154" s="123" t="s">
        <v>143</v>
      </c>
      <c r="BK154" s="131">
        <f>SUM(BK155:BK187)</f>
        <v>0</v>
      </c>
    </row>
    <row r="155" spans="1:65" s="2" customFormat="1" ht="21.75" customHeight="1">
      <c r="A155" s="26"/>
      <c r="B155" s="132"/>
      <c r="C155" s="133" t="s">
        <v>266</v>
      </c>
      <c r="D155" s="133" t="s">
        <v>145</v>
      </c>
      <c r="E155" s="134" t="s">
        <v>945</v>
      </c>
      <c r="F155" s="135" t="s">
        <v>946</v>
      </c>
      <c r="G155" s="136" t="s">
        <v>269</v>
      </c>
      <c r="H155" s="137">
        <v>6.2</v>
      </c>
      <c r="I155" s="137"/>
      <c r="J155" s="137">
        <f t="shared" ref="J155:J187" si="10">ROUND(I155*H155,3)</f>
        <v>0</v>
      </c>
      <c r="K155" s="138"/>
      <c r="L155" s="27"/>
      <c r="M155" s="152" t="s">
        <v>1</v>
      </c>
      <c r="N155" s="153" t="s">
        <v>39</v>
      </c>
      <c r="O155" s="154">
        <v>0.04</v>
      </c>
      <c r="P155" s="154">
        <f t="shared" ref="P155:P187" si="11">O155*H155</f>
        <v>0.24800000000000003</v>
      </c>
      <c r="Q155" s="154">
        <v>1.0000000000000001E-5</v>
      </c>
      <c r="R155" s="154">
        <f t="shared" ref="R155:R187" si="12">Q155*H155</f>
        <v>6.2000000000000003E-5</v>
      </c>
      <c r="S155" s="154">
        <v>0</v>
      </c>
      <c r="T155" s="155">
        <f t="shared" ref="T155:T187" si="13"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3" t="s">
        <v>166</v>
      </c>
      <c r="AT155" s="143" t="s">
        <v>145</v>
      </c>
      <c r="AU155" s="143" t="s">
        <v>144</v>
      </c>
      <c r="AY155" s="14" t="s">
        <v>143</v>
      </c>
      <c r="BE155" s="144">
        <f t="shared" ref="BE155:BE187" si="14">IF(N155="základná",J155,0)</f>
        <v>0</v>
      </c>
      <c r="BF155" s="144">
        <f t="shared" ref="BF155:BF187" si="15">IF(N155="znížená",J155,0)</f>
        <v>0</v>
      </c>
      <c r="BG155" s="144">
        <f t="shared" ref="BG155:BG187" si="16">IF(N155="zákl. prenesená",J155,0)</f>
        <v>0</v>
      </c>
      <c r="BH155" s="144">
        <f t="shared" ref="BH155:BH187" si="17">IF(N155="zníž. prenesená",J155,0)</f>
        <v>0</v>
      </c>
      <c r="BI155" s="144">
        <f t="shared" ref="BI155:BI187" si="18">IF(N155="nulová",J155,0)</f>
        <v>0</v>
      </c>
      <c r="BJ155" s="14" t="s">
        <v>144</v>
      </c>
      <c r="BK155" s="145">
        <f t="shared" ref="BK155:BK187" si="19">ROUND(I155*H155,3)</f>
        <v>0</v>
      </c>
      <c r="BL155" s="14" t="s">
        <v>166</v>
      </c>
      <c r="BM155" s="143" t="s">
        <v>947</v>
      </c>
    </row>
    <row r="156" spans="1:65" s="2" customFormat="1" ht="21.75" customHeight="1">
      <c r="A156" s="26"/>
      <c r="B156" s="132"/>
      <c r="C156" s="156" t="s">
        <v>271</v>
      </c>
      <c r="D156" s="156" t="s">
        <v>254</v>
      </c>
      <c r="E156" s="157" t="s">
        <v>948</v>
      </c>
      <c r="F156" s="158" t="s">
        <v>949</v>
      </c>
      <c r="G156" s="159" t="s">
        <v>274</v>
      </c>
      <c r="H156" s="160">
        <v>2</v>
      </c>
      <c r="I156" s="160"/>
      <c r="J156" s="160">
        <f t="shared" si="10"/>
        <v>0</v>
      </c>
      <c r="K156" s="161"/>
      <c r="L156" s="162"/>
      <c r="M156" s="163" t="s">
        <v>1</v>
      </c>
      <c r="N156" s="164" t="s">
        <v>39</v>
      </c>
      <c r="O156" s="154">
        <v>0</v>
      </c>
      <c r="P156" s="154">
        <f t="shared" si="11"/>
        <v>0</v>
      </c>
      <c r="Q156" s="154">
        <v>1.2200000000000001E-2</v>
      </c>
      <c r="R156" s="154">
        <f t="shared" si="12"/>
        <v>2.4400000000000002E-2</v>
      </c>
      <c r="S156" s="154">
        <v>0</v>
      </c>
      <c r="T156" s="155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3" t="s">
        <v>191</v>
      </c>
      <c r="AT156" s="143" t="s">
        <v>254</v>
      </c>
      <c r="AU156" s="143" t="s">
        <v>144</v>
      </c>
      <c r="AY156" s="14" t="s">
        <v>143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4" t="s">
        <v>144</v>
      </c>
      <c r="BK156" s="145">
        <f t="shared" si="19"/>
        <v>0</v>
      </c>
      <c r="BL156" s="14" t="s">
        <v>166</v>
      </c>
      <c r="BM156" s="143" t="s">
        <v>950</v>
      </c>
    </row>
    <row r="157" spans="1:65" s="2" customFormat="1" ht="16.5" customHeight="1">
      <c r="A157" s="26"/>
      <c r="B157" s="132"/>
      <c r="C157" s="133" t="s">
        <v>276</v>
      </c>
      <c r="D157" s="133" t="s">
        <v>145</v>
      </c>
      <c r="E157" s="134" t="s">
        <v>951</v>
      </c>
      <c r="F157" s="135" t="s">
        <v>952</v>
      </c>
      <c r="G157" s="136" t="s">
        <v>269</v>
      </c>
      <c r="H157" s="137">
        <v>6.2</v>
      </c>
      <c r="I157" s="137"/>
      <c r="J157" s="137">
        <f t="shared" si="10"/>
        <v>0</v>
      </c>
      <c r="K157" s="138"/>
      <c r="L157" s="27"/>
      <c r="M157" s="152" t="s">
        <v>1</v>
      </c>
      <c r="N157" s="153" t="s">
        <v>39</v>
      </c>
      <c r="O157" s="154">
        <v>5.7000000000000002E-2</v>
      </c>
      <c r="P157" s="154">
        <f t="shared" si="11"/>
        <v>0.35340000000000005</v>
      </c>
      <c r="Q157" s="154">
        <v>0</v>
      </c>
      <c r="R157" s="154">
        <f t="shared" si="12"/>
        <v>0</v>
      </c>
      <c r="S157" s="154">
        <v>0</v>
      </c>
      <c r="T157" s="155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3" t="s">
        <v>166</v>
      </c>
      <c r="AT157" s="143" t="s">
        <v>145</v>
      </c>
      <c r="AU157" s="143" t="s">
        <v>144</v>
      </c>
      <c r="AY157" s="14" t="s">
        <v>143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4" t="s">
        <v>144</v>
      </c>
      <c r="BK157" s="145">
        <f t="shared" si="19"/>
        <v>0</v>
      </c>
      <c r="BL157" s="14" t="s">
        <v>166</v>
      </c>
      <c r="BM157" s="143" t="s">
        <v>953</v>
      </c>
    </row>
    <row r="158" spans="1:65" s="2" customFormat="1" ht="21.75" customHeight="1">
      <c r="A158" s="26"/>
      <c r="B158" s="132"/>
      <c r="C158" s="133" t="s">
        <v>282</v>
      </c>
      <c r="D158" s="133" t="s">
        <v>145</v>
      </c>
      <c r="E158" s="134" t="s">
        <v>954</v>
      </c>
      <c r="F158" s="135" t="s">
        <v>955</v>
      </c>
      <c r="G158" s="136" t="s">
        <v>269</v>
      </c>
      <c r="H158" s="137">
        <v>95.7</v>
      </c>
      <c r="I158" s="137"/>
      <c r="J158" s="137">
        <f t="shared" si="10"/>
        <v>0</v>
      </c>
      <c r="K158" s="138"/>
      <c r="L158" s="27"/>
      <c r="M158" s="152" t="s">
        <v>1</v>
      </c>
      <c r="N158" s="153" t="s">
        <v>39</v>
      </c>
      <c r="O158" s="154">
        <v>0</v>
      </c>
      <c r="P158" s="154">
        <f t="shared" si="11"/>
        <v>0</v>
      </c>
      <c r="Q158" s="154">
        <v>0</v>
      </c>
      <c r="R158" s="154">
        <f t="shared" si="12"/>
        <v>0</v>
      </c>
      <c r="S158" s="154">
        <v>0</v>
      </c>
      <c r="T158" s="155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3" t="s">
        <v>166</v>
      </c>
      <c r="AT158" s="143" t="s">
        <v>145</v>
      </c>
      <c r="AU158" s="143" t="s">
        <v>144</v>
      </c>
      <c r="AY158" s="14" t="s">
        <v>143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4" t="s">
        <v>144</v>
      </c>
      <c r="BK158" s="145">
        <f t="shared" si="19"/>
        <v>0</v>
      </c>
      <c r="BL158" s="14" t="s">
        <v>166</v>
      </c>
      <c r="BM158" s="143" t="s">
        <v>956</v>
      </c>
    </row>
    <row r="159" spans="1:65" s="2" customFormat="1" ht="21.75" customHeight="1">
      <c r="A159" s="26"/>
      <c r="B159" s="132"/>
      <c r="C159" s="156" t="s">
        <v>290</v>
      </c>
      <c r="D159" s="156" t="s">
        <v>254</v>
      </c>
      <c r="E159" s="157" t="s">
        <v>957</v>
      </c>
      <c r="F159" s="158" t="s">
        <v>958</v>
      </c>
      <c r="G159" s="159" t="s">
        <v>274</v>
      </c>
      <c r="H159" s="160">
        <v>16</v>
      </c>
      <c r="I159" s="160"/>
      <c r="J159" s="160">
        <f t="shared" si="10"/>
        <v>0</v>
      </c>
      <c r="K159" s="161"/>
      <c r="L159" s="162"/>
      <c r="M159" s="163" t="s">
        <v>1</v>
      </c>
      <c r="N159" s="164" t="s">
        <v>39</v>
      </c>
      <c r="O159" s="154">
        <v>0</v>
      </c>
      <c r="P159" s="154">
        <f t="shared" si="11"/>
        <v>0</v>
      </c>
      <c r="Q159" s="154">
        <v>0</v>
      </c>
      <c r="R159" s="154">
        <f t="shared" si="12"/>
        <v>0</v>
      </c>
      <c r="S159" s="154">
        <v>0</v>
      </c>
      <c r="T159" s="155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3" t="s">
        <v>191</v>
      </c>
      <c r="AT159" s="143" t="s">
        <v>254</v>
      </c>
      <c r="AU159" s="143" t="s">
        <v>144</v>
      </c>
      <c r="AY159" s="14" t="s">
        <v>143</v>
      </c>
      <c r="BE159" s="144">
        <f t="shared" si="14"/>
        <v>0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4" t="s">
        <v>144</v>
      </c>
      <c r="BK159" s="145">
        <f t="shared" si="19"/>
        <v>0</v>
      </c>
      <c r="BL159" s="14" t="s">
        <v>166</v>
      </c>
      <c r="BM159" s="143" t="s">
        <v>959</v>
      </c>
    </row>
    <row r="160" spans="1:65" s="2" customFormat="1" ht="21.75" customHeight="1">
      <c r="A160" s="26"/>
      <c r="B160" s="132"/>
      <c r="C160" s="133" t="s">
        <v>294</v>
      </c>
      <c r="D160" s="133" t="s">
        <v>145</v>
      </c>
      <c r="E160" s="134" t="s">
        <v>960</v>
      </c>
      <c r="F160" s="135" t="s">
        <v>961</v>
      </c>
      <c r="G160" s="136" t="s">
        <v>269</v>
      </c>
      <c r="H160" s="137">
        <v>10.199999999999999</v>
      </c>
      <c r="I160" s="137"/>
      <c r="J160" s="137">
        <f t="shared" si="10"/>
        <v>0</v>
      </c>
      <c r="K160" s="138"/>
      <c r="L160" s="27"/>
      <c r="M160" s="152" t="s">
        <v>1</v>
      </c>
      <c r="N160" s="153" t="s">
        <v>39</v>
      </c>
      <c r="O160" s="154">
        <v>0</v>
      </c>
      <c r="P160" s="154">
        <f t="shared" si="11"/>
        <v>0</v>
      </c>
      <c r="Q160" s="154">
        <v>0</v>
      </c>
      <c r="R160" s="154">
        <f t="shared" si="12"/>
        <v>0</v>
      </c>
      <c r="S160" s="154">
        <v>0</v>
      </c>
      <c r="T160" s="155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3" t="s">
        <v>166</v>
      </c>
      <c r="AT160" s="143" t="s">
        <v>145</v>
      </c>
      <c r="AU160" s="143" t="s">
        <v>144</v>
      </c>
      <c r="AY160" s="14" t="s">
        <v>143</v>
      </c>
      <c r="BE160" s="144">
        <f t="shared" si="14"/>
        <v>0</v>
      </c>
      <c r="BF160" s="144">
        <f t="shared" si="15"/>
        <v>0</v>
      </c>
      <c r="BG160" s="144">
        <f t="shared" si="16"/>
        <v>0</v>
      </c>
      <c r="BH160" s="144">
        <f t="shared" si="17"/>
        <v>0</v>
      </c>
      <c r="BI160" s="144">
        <f t="shared" si="18"/>
        <v>0</v>
      </c>
      <c r="BJ160" s="14" t="s">
        <v>144</v>
      </c>
      <c r="BK160" s="145">
        <f t="shared" si="19"/>
        <v>0</v>
      </c>
      <c r="BL160" s="14" t="s">
        <v>166</v>
      </c>
      <c r="BM160" s="143" t="s">
        <v>962</v>
      </c>
    </row>
    <row r="161" spans="1:65" s="2" customFormat="1" ht="21.75" customHeight="1">
      <c r="A161" s="26"/>
      <c r="B161" s="132"/>
      <c r="C161" s="156" t="s">
        <v>300</v>
      </c>
      <c r="D161" s="156" t="s">
        <v>254</v>
      </c>
      <c r="E161" s="157" t="s">
        <v>963</v>
      </c>
      <c r="F161" s="158" t="s">
        <v>964</v>
      </c>
      <c r="G161" s="159" t="s">
        <v>274</v>
      </c>
      <c r="H161" s="160">
        <v>2</v>
      </c>
      <c r="I161" s="160"/>
      <c r="J161" s="160">
        <f t="shared" si="10"/>
        <v>0</v>
      </c>
      <c r="K161" s="161"/>
      <c r="L161" s="162"/>
      <c r="M161" s="163" t="s">
        <v>1</v>
      </c>
      <c r="N161" s="164" t="s">
        <v>39</v>
      </c>
      <c r="O161" s="154">
        <v>0</v>
      </c>
      <c r="P161" s="154">
        <f t="shared" si="11"/>
        <v>0</v>
      </c>
      <c r="Q161" s="154">
        <v>0</v>
      </c>
      <c r="R161" s="154">
        <f t="shared" si="12"/>
        <v>0</v>
      </c>
      <c r="S161" s="154">
        <v>0</v>
      </c>
      <c r="T161" s="155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3" t="s">
        <v>191</v>
      </c>
      <c r="AT161" s="143" t="s">
        <v>254</v>
      </c>
      <c r="AU161" s="143" t="s">
        <v>144</v>
      </c>
      <c r="AY161" s="14" t="s">
        <v>143</v>
      </c>
      <c r="BE161" s="144">
        <f t="shared" si="14"/>
        <v>0</v>
      </c>
      <c r="BF161" s="144">
        <f t="shared" si="15"/>
        <v>0</v>
      </c>
      <c r="BG161" s="144">
        <f t="shared" si="16"/>
        <v>0</v>
      </c>
      <c r="BH161" s="144">
        <f t="shared" si="17"/>
        <v>0</v>
      </c>
      <c r="BI161" s="144">
        <f t="shared" si="18"/>
        <v>0</v>
      </c>
      <c r="BJ161" s="14" t="s">
        <v>144</v>
      </c>
      <c r="BK161" s="145">
        <f t="shared" si="19"/>
        <v>0</v>
      </c>
      <c r="BL161" s="14" t="s">
        <v>166</v>
      </c>
      <c r="BM161" s="143" t="s">
        <v>965</v>
      </c>
    </row>
    <row r="162" spans="1:65" s="2" customFormat="1" ht="16.5" customHeight="1">
      <c r="A162" s="26"/>
      <c r="B162" s="132"/>
      <c r="C162" s="133" t="s">
        <v>305</v>
      </c>
      <c r="D162" s="133" t="s">
        <v>145</v>
      </c>
      <c r="E162" s="134" t="s">
        <v>966</v>
      </c>
      <c r="F162" s="135" t="s">
        <v>967</v>
      </c>
      <c r="G162" s="136" t="s">
        <v>269</v>
      </c>
      <c r="H162" s="137">
        <v>95.7</v>
      </c>
      <c r="I162" s="137"/>
      <c r="J162" s="137">
        <f t="shared" si="10"/>
        <v>0</v>
      </c>
      <c r="K162" s="138"/>
      <c r="L162" s="27"/>
      <c r="M162" s="152" t="s">
        <v>1</v>
      </c>
      <c r="N162" s="153" t="s">
        <v>39</v>
      </c>
      <c r="O162" s="154">
        <v>0</v>
      </c>
      <c r="P162" s="154">
        <f t="shared" si="11"/>
        <v>0</v>
      </c>
      <c r="Q162" s="154">
        <v>0</v>
      </c>
      <c r="R162" s="154">
        <f t="shared" si="12"/>
        <v>0</v>
      </c>
      <c r="S162" s="154">
        <v>0</v>
      </c>
      <c r="T162" s="155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3" t="s">
        <v>166</v>
      </c>
      <c r="AT162" s="143" t="s">
        <v>145</v>
      </c>
      <c r="AU162" s="143" t="s">
        <v>144</v>
      </c>
      <c r="AY162" s="14" t="s">
        <v>143</v>
      </c>
      <c r="BE162" s="144">
        <f t="shared" si="14"/>
        <v>0</v>
      </c>
      <c r="BF162" s="144">
        <f t="shared" si="15"/>
        <v>0</v>
      </c>
      <c r="BG162" s="144">
        <f t="shared" si="16"/>
        <v>0</v>
      </c>
      <c r="BH162" s="144">
        <f t="shared" si="17"/>
        <v>0</v>
      </c>
      <c r="BI162" s="144">
        <f t="shared" si="18"/>
        <v>0</v>
      </c>
      <c r="BJ162" s="14" t="s">
        <v>144</v>
      </c>
      <c r="BK162" s="145">
        <f t="shared" si="19"/>
        <v>0</v>
      </c>
      <c r="BL162" s="14" t="s">
        <v>166</v>
      </c>
      <c r="BM162" s="143" t="s">
        <v>968</v>
      </c>
    </row>
    <row r="163" spans="1:65" s="2" customFormat="1" ht="16.5" customHeight="1">
      <c r="A163" s="26"/>
      <c r="B163" s="132"/>
      <c r="C163" s="133" t="s">
        <v>309</v>
      </c>
      <c r="D163" s="133" t="s">
        <v>145</v>
      </c>
      <c r="E163" s="134" t="s">
        <v>969</v>
      </c>
      <c r="F163" s="135" t="s">
        <v>970</v>
      </c>
      <c r="G163" s="136" t="s">
        <v>269</v>
      </c>
      <c r="H163" s="137">
        <v>10.199999999999999</v>
      </c>
      <c r="I163" s="137"/>
      <c r="J163" s="137">
        <f t="shared" si="10"/>
        <v>0</v>
      </c>
      <c r="K163" s="138"/>
      <c r="L163" s="27"/>
      <c r="M163" s="152" t="s">
        <v>1</v>
      </c>
      <c r="N163" s="153" t="s">
        <v>39</v>
      </c>
      <c r="O163" s="154">
        <v>0</v>
      </c>
      <c r="P163" s="154">
        <f t="shared" si="11"/>
        <v>0</v>
      </c>
      <c r="Q163" s="154">
        <v>0</v>
      </c>
      <c r="R163" s="154">
        <f t="shared" si="12"/>
        <v>0</v>
      </c>
      <c r="S163" s="154">
        <v>0</v>
      </c>
      <c r="T163" s="155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3" t="s">
        <v>166</v>
      </c>
      <c r="AT163" s="143" t="s">
        <v>145</v>
      </c>
      <c r="AU163" s="143" t="s">
        <v>144</v>
      </c>
      <c r="AY163" s="14" t="s">
        <v>143</v>
      </c>
      <c r="BE163" s="144">
        <f t="shared" si="14"/>
        <v>0</v>
      </c>
      <c r="BF163" s="144">
        <f t="shared" si="15"/>
        <v>0</v>
      </c>
      <c r="BG163" s="144">
        <f t="shared" si="16"/>
        <v>0</v>
      </c>
      <c r="BH163" s="144">
        <f t="shared" si="17"/>
        <v>0</v>
      </c>
      <c r="BI163" s="144">
        <f t="shared" si="18"/>
        <v>0</v>
      </c>
      <c r="BJ163" s="14" t="s">
        <v>144</v>
      </c>
      <c r="BK163" s="145">
        <f t="shared" si="19"/>
        <v>0</v>
      </c>
      <c r="BL163" s="14" t="s">
        <v>166</v>
      </c>
      <c r="BM163" s="143" t="s">
        <v>971</v>
      </c>
    </row>
    <row r="164" spans="1:65" s="2" customFormat="1" ht="21.75" customHeight="1">
      <c r="A164" s="26"/>
      <c r="B164" s="132"/>
      <c r="C164" s="133" t="s">
        <v>313</v>
      </c>
      <c r="D164" s="133" t="s">
        <v>145</v>
      </c>
      <c r="E164" s="134" t="s">
        <v>972</v>
      </c>
      <c r="F164" s="135" t="s">
        <v>973</v>
      </c>
      <c r="G164" s="136" t="s">
        <v>165</v>
      </c>
      <c r="H164" s="137">
        <v>19.440000000000001</v>
      </c>
      <c r="I164" s="137"/>
      <c r="J164" s="137">
        <f t="shared" si="10"/>
        <v>0</v>
      </c>
      <c r="K164" s="138"/>
      <c r="L164" s="27"/>
      <c r="M164" s="152" t="s">
        <v>1</v>
      </c>
      <c r="N164" s="153" t="s">
        <v>39</v>
      </c>
      <c r="O164" s="154">
        <v>0</v>
      </c>
      <c r="P164" s="154">
        <f t="shared" si="11"/>
        <v>0</v>
      </c>
      <c r="Q164" s="154">
        <v>0</v>
      </c>
      <c r="R164" s="154">
        <f t="shared" si="12"/>
        <v>0</v>
      </c>
      <c r="S164" s="154">
        <v>0</v>
      </c>
      <c r="T164" s="155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3" t="s">
        <v>166</v>
      </c>
      <c r="AT164" s="143" t="s">
        <v>145</v>
      </c>
      <c r="AU164" s="143" t="s">
        <v>144</v>
      </c>
      <c r="AY164" s="14" t="s">
        <v>143</v>
      </c>
      <c r="BE164" s="144">
        <f t="shared" si="14"/>
        <v>0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4" t="s">
        <v>144</v>
      </c>
      <c r="BK164" s="145">
        <f t="shared" si="19"/>
        <v>0</v>
      </c>
      <c r="BL164" s="14" t="s">
        <v>166</v>
      </c>
      <c r="BM164" s="143" t="s">
        <v>974</v>
      </c>
    </row>
    <row r="165" spans="1:65" s="2" customFormat="1" ht="16.5" customHeight="1">
      <c r="A165" s="26"/>
      <c r="B165" s="132"/>
      <c r="C165" s="156" t="s">
        <v>360</v>
      </c>
      <c r="D165" s="156" t="s">
        <v>254</v>
      </c>
      <c r="E165" s="157" t="s">
        <v>975</v>
      </c>
      <c r="F165" s="158" t="s">
        <v>976</v>
      </c>
      <c r="G165" s="159" t="s">
        <v>274</v>
      </c>
      <c r="H165" s="160">
        <v>90</v>
      </c>
      <c r="I165" s="160"/>
      <c r="J165" s="160">
        <f t="shared" si="10"/>
        <v>0</v>
      </c>
      <c r="K165" s="161"/>
      <c r="L165" s="162"/>
      <c r="M165" s="163" t="s">
        <v>1</v>
      </c>
      <c r="N165" s="164" t="s">
        <v>39</v>
      </c>
      <c r="O165" s="154">
        <v>0</v>
      </c>
      <c r="P165" s="154">
        <f t="shared" si="11"/>
        <v>0</v>
      </c>
      <c r="Q165" s="154">
        <v>0</v>
      </c>
      <c r="R165" s="154">
        <f t="shared" si="12"/>
        <v>0</v>
      </c>
      <c r="S165" s="154">
        <v>0</v>
      </c>
      <c r="T165" s="155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3" t="s">
        <v>191</v>
      </c>
      <c r="AT165" s="143" t="s">
        <v>254</v>
      </c>
      <c r="AU165" s="143" t="s">
        <v>144</v>
      </c>
      <c r="AY165" s="14" t="s">
        <v>143</v>
      </c>
      <c r="BE165" s="144">
        <f t="shared" si="14"/>
        <v>0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4" t="s">
        <v>144</v>
      </c>
      <c r="BK165" s="145">
        <f t="shared" si="19"/>
        <v>0</v>
      </c>
      <c r="BL165" s="14" t="s">
        <v>166</v>
      </c>
      <c r="BM165" s="143" t="s">
        <v>977</v>
      </c>
    </row>
    <row r="166" spans="1:65" s="2" customFormat="1" ht="16.5" customHeight="1">
      <c r="A166" s="26"/>
      <c r="B166" s="132"/>
      <c r="C166" s="156" t="s">
        <v>364</v>
      </c>
      <c r="D166" s="156" t="s">
        <v>254</v>
      </c>
      <c r="E166" s="157" t="s">
        <v>978</v>
      </c>
      <c r="F166" s="158" t="s">
        <v>979</v>
      </c>
      <c r="G166" s="159" t="s">
        <v>189</v>
      </c>
      <c r="H166" s="160">
        <v>136.08000000000001</v>
      </c>
      <c r="I166" s="160"/>
      <c r="J166" s="160">
        <f t="shared" si="10"/>
        <v>0</v>
      </c>
      <c r="K166" s="161"/>
      <c r="L166" s="162"/>
      <c r="M166" s="163" t="s">
        <v>1</v>
      </c>
      <c r="N166" s="164" t="s">
        <v>39</v>
      </c>
      <c r="O166" s="154">
        <v>0</v>
      </c>
      <c r="P166" s="154">
        <f t="shared" si="11"/>
        <v>0</v>
      </c>
      <c r="Q166" s="154">
        <v>0</v>
      </c>
      <c r="R166" s="154">
        <f t="shared" si="12"/>
        <v>0</v>
      </c>
      <c r="S166" s="154">
        <v>0</v>
      </c>
      <c r="T166" s="155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3" t="s">
        <v>191</v>
      </c>
      <c r="AT166" s="143" t="s">
        <v>254</v>
      </c>
      <c r="AU166" s="143" t="s">
        <v>144</v>
      </c>
      <c r="AY166" s="14" t="s">
        <v>143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4" t="s">
        <v>144</v>
      </c>
      <c r="BK166" s="145">
        <f t="shared" si="19"/>
        <v>0</v>
      </c>
      <c r="BL166" s="14" t="s">
        <v>166</v>
      </c>
      <c r="BM166" s="143" t="s">
        <v>980</v>
      </c>
    </row>
    <row r="167" spans="1:65" s="2" customFormat="1" ht="21.75" customHeight="1">
      <c r="A167" s="26"/>
      <c r="B167" s="132"/>
      <c r="C167" s="133" t="s">
        <v>368</v>
      </c>
      <c r="D167" s="133" t="s">
        <v>145</v>
      </c>
      <c r="E167" s="134" t="s">
        <v>981</v>
      </c>
      <c r="F167" s="135" t="s">
        <v>982</v>
      </c>
      <c r="G167" s="136" t="s">
        <v>274</v>
      </c>
      <c r="H167" s="137">
        <v>1</v>
      </c>
      <c r="I167" s="137"/>
      <c r="J167" s="137">
        <f t="shared" si="10"/>
        <v>0</v>
      </c>
      <c r="K167" s="138"/>
      <c r="L167" s="27"/>
      <c r="M167" s="152" t="s">
        <v>1</v>
      </c>
      <c r="N167" s="153" t="s">
        <v>39</v>
      </c>
      <c r="O167" s="154">
        <v>0</v>
      </c>
      <c r="P167" s="154">
        <f t="shared" si="11"/>
        <v>0</v>
      </c>
      <c r="Q167" s="154">
        <v>0</v>
      </c>
      <c r="R167" s="154">
        <f t="shared" si="12"/>
        <v>0</v>
      </c>
      <c r="S167" s="154">
        <v>0</v>
      </c>
      <c r="T167" s="155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43" t="s">
        <v>166</v>
      </c>
      <c r="AT167" s="143" t="s">
        <v>145</v>
      </c>
      <c r="AU167" s="143" t="s">
        <v>144</v>
      </c>
      <c r="AY167" s="14" t="s">
        <v>143</v>
      </c>
      <c r="BE167" s="144">
        <f t="shared" si="14"/>
        <v>0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4" t="s">
        <v>144</v>
      </c>
      <c r="BK167" s="145">
        <f t="shared" si="19"/>
        <v>0</v>
      </c>
      <c r="BL167" s="14" t="s">
        <v>166</v>
      </c>
      <c r="BM167" s="143" t="s">
        <v>983</v>
      </c>
    </row>
    <row r="168" spans="1:65" s="2" customFormat="1" ht="21.75" customHeight="1">
      <c r="A168" s="26"/>
      <c r="B168" s="132"/>
      <c r="C168" s="156" t="s">
        <v>370</v>
      </c>
      <c r="D168" s="156" t="s">
        <v>254</v>
      </c>
      <c r="E168" s="157" t="s">
        <v>984</v>
      </c>
      <c r="F168" s="158" t="s">
        <v>985</v>
      </c>
      <c r="G168" s="159" t="s">
        <v>274</v>
      </c>
      <c r="H168" s="160">
        <v>1</v>
      </c>
      <c r="I168" s="160"/>
      <c r="J168" s="160">
        <f t="shared" si="10"/>
        <v>0</v>
      </c>
      <c r="K168" s="161"/>
      <c r="L168" s="162"/>
      <c r="M168" s="163" t="s">
        <v>1</v>
      </c>
      <c r="N168" s="164" t="s">
        <v>39</v>
      </c>
      <c r="O168" s="154">
        <v>0</v>
      </c>
      <c r="P168" s="154">
        <f t="shared" si="11"/>
        <v>0</v>
      </c>
      <c r="Q168" s="154">
        <v>0</v>
      </c>
      <c r="R168" s="154">
        <f t="shared" si="12"/>
        <v>0</v>
      </c>
      <c r="S168" s="154">
        <v>0</v>
      </c>
      <c r="T168" s="155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43" t="s">
        <v>191</v>
      </c>
      <c r="AT168" s="143" t="s">
        <v>254</v>
      </c>
      <c r="AU168" s="143" t="s">
        <v>144</v>
      </c>
      <c r="AY168" s="14" t="s">
        <v>143</v>
      </c>
      <c r="BE168" s="144">
        <f t="shared" si="14"/>
        <v>0</v>
      </c>
      <c r="BF168" s="144">
        <f t="shared" si="15"/>
        <v>0</v>
      </c>
      <c r="BG168" s="144">
        <f t="shared" si="16"/>
        <v>0</v>
      </c>
      <c r="BH168" s="144">
        <f t="shared" si="17"/>
        <v>0</v>
      </c>
      <c r="BI168" s="144">
        <f t="shared" si="18"/>
        <v>0</v>
      </c>
      <c r="BJ168" s="14" t="s">
        <v>144</v>
      </c>
      <c r="BK168" s="145">
        <f t="shared" si="19"/>
        <v>0</v>
      </c>
      <c r="BL168" s="14" t="s">
        <v>166</v>
      </c>
      <c r="BM168" s="143" t="s">
        <v>986</v>
      </c>
    </row>
    <row r="169" spans="1:65" s="2" customFormat="1" ht="16.5" customHeight="1">
      <c r="A169" s="26"/>
      <c r="B169" s="132"/>
      <c r="C169" s="133" t="s">
        <v>372</v>
      </c>
      <c r="D169" s="133" t="s">
        <v>145</v>
      </c>
      <c r="E169" s="134" t="s">
        <v>987</v>
      </c>
      <c r="F169" s="135" t="s">
        <v>988</v>
      </c>
      <c r="G169" s="136" t="s">
        <v>274</v>
      </c>
      <c r="H169" s="137">
        <v>4</v>
      </c>
      <c r="I169" s="137"/>
      <c r="J169" s="137">
        <f t="shared" si="10"/>
        <v>0</v>
      </c>
      <c r="K169" s="138"/>
      <c r="L169" s="27"/>
      <c r="M169" s="152" t="s">
        <v>1</v>
      </c>
      <c r="N169" s="153" t="s">
        <v>39</v>
      </c>
      <c r="O169" s="154">
        <v>0</v>
      </c>
      <c r="P169" s="154">
        <f t="shared" si="11"/>
        <v>0</v>
      </c>
      <c r="Q169" s="154">
        <v>0</v>
      </c>
      <c r="R169" s="154">
        <f t="shared" si="12"/>
        <v>0</v>
      </c>
      <c r="S169" s="154">
        <v>0</v>
      </c>
      <c r="T169" s="155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43" t="s">
        <v>166</v>
      </c>
      <c r="AT169" s="143" t="s">
        <v>145</v>
      </c>
      <c r="AU169" s="143" t="s">
        <v>144</v>
      </c>
      <c r="AY169" s="14" t="s">
        <v>143</v>
      </c>
      <c r="BE169" s="144">
        <f t="shared" si="14"/>
        <v>0</v>
      </c>
      <c r="BF169" s="144">
        <f t="shared" si="15"/>
        <v>0</v>
      </c>
      <c r="BG169" s="144">
        <f t="shared" si="16"/>
        <v>0</v>
      </c>
      <c r="BH169" s="144">
        <f t="shared" si="17"/>
        <v>0</v>
      </c>
      <c r="BI169" s="144">
        <f t="shared" si="18"/>
        <v>0</v>
      </c>
      <c r="BJ169" s="14" t="s">
        <v>144</v>
      </c>
      <c r="BK169" s="145">
        <f t="shared" si="19"/>
        <v>0</v>
      </c>
      <c r="BL169" s="14" t="s">
        <v>166</v>
      </c>
      <c r="BM169" s="143" t="s">
        <v>989</v>
      </c>
    </row>
    <row r="170" spans="1:65" s="2" customFormat="1" ht="21.75" customHeight="1">
      <c r="A170" s="26"/>
      <c r="B170" s="132"/>
      <c r="C170" s="156" t="s">
        <v>374</v>
      </c>
      <c r="D170" s="156" t="s">
        <v>254</v>
      </c>
      <c r="E170" s="157" t="s">
        <v>990</v>
      </c>
      <c r="F170" s="158" t="s">
        <v>991</v>
      </c>
      <c r="G170" s="159" t="s">
        <v>274</v>
      </c>
      <c r="H170" s="160">
        <v>11</v>
      </c>
      <c r="I170" s="160"/>
      <c r="J170" s="160">
        <f t="shared" si="10"/>
        <v>0</v>
      </c>
      <c r="K170" s="161"/>
      <c r="L170" s="162"/>
      <c r="M170" s="163" t="s">
        <v>1</v>
      </c>
      <c r="N170" s="164" t="s">
        <v>39</v>
      </c>
      <c r="O170" s="154">
        <v>0</v>
      </c>
      <c r="P170" s="154">
        <f t="shared" si="11"/>
        <v>0</v>
      </c>
      <c r="Q170" s="154">
        <v>0</v>
      </c>
      <c r="R170" s="154">
        <f t="shared" si="12"/>
        <v>0</v>
      </c>
      <c r="S170" s="154">
        <v>0</v>
      </c>
      <c r="T170" s="155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43" t="s">
        <v>191</v>
      </c>
      <c r="AT170" s="143" t="s">
        <v>254</v>
      </c>
      <c r="AU170" s="143" t="s">
        <v>144</v>
      </c>
      <c r="AY170" s="14" t="s">
        <v>143</v>
      </c>
      <c r="BE170" s="144">
        <f t="shared" si="14"/>
        <v>0</v>
      </c>
      <c r="BF170" s="144">
        <f t="shared" si="15"/>
        <v>0</v>
      </c>
      <c r="BG170" s="144">
        <f t="shared" si="16"/>
        <v>0</v>
      </c>
      <c r="BH170" s="144">
        <f t="shared" si="17"/>
        <v>0</v>
      </c>
      <c r="BI170" s="144">
        <f t="shared" si="18"/>
        <v>0</v>
      </c>
      <c r="BJ170" s="14" t="s">
        <v>144</v>
      </c>
      <c r="BK170" s="145">
        <f t="shared" si="19"/>
        <v>0</v>
      </c>
      <c r="BL170" s="14" t="s">
        <v>166</v>
      </c>
      <c r="BM170" s="143" t="s">
        <v>992</v>
      </c>
    </row>
    <row r="171" spans="1:65" s="2" customFormat="1" ht="21.75" customHeight="1">
      <c r="A171" s="26"/>
      <c r="B171" s="132"/>
      <c r="C171" s="156" t="s">
        <v>376</v>
      </c>
      <c r="D171" s="156" t="s">
        <v>254</v>
      </c>
      <c r="E171" s="157" t="s">
        <v>993</v>
      </c>
      <c r="F171" s="158" t="s">
        <v>994</v>
      </c>
      <c r="G171" s="159" t="s">
        <v>274</v>
      </c>
      <c r="H171" s="160">
        <v>4</v>
      </c>
      <c r="I171" s="160"/>
      <c r="J171" s="160">
        <f t="shared" si="10"/>
        <v>0</v>
      </c>
      <c r="K171" s="161"/>
      <c r="L171" s="162"/>
      <c r="M171" s="163" t="s">
        <v>1</v>
      </c>
      <c r="N171" s="164" t="s">
        <v>39</v>
      </c>
      <c r="O171" s="154">
        <v>0</v>
      </c>
      <c r="P171" s="154">
        <f t="shared" si="11"/>
        <v>0</v>
      </c>
      <c r="Q171" s="154">
        <v>0</v>
      </c>
      <c r="R171" s="154">
        <f t="shared" si="12"/>
        <v>0</v>
      </c>
      <c r="S171" s="154">
        <v>0</v>
      </c>
      <c r="T171" s="155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43" t="s">
        <v>191</v>
      </c>
      <c r="AT171" s="143" t="s">
        <v>254</v>
      </c>
      <c r="AU171" s="143" t="s">
        <v>144</v>
      </c>
      <c r="AY171" s="14" t="s">
        <v>143</v>
      </c>
      <c r="BE171" s="144">
        <f t="shared" si="14"/>
        <v>0</v>
      </c>
      <c r="BF171" s="144">
        <f t="shared" si="15"/>
        <v>0</v>
      </c>
      <c r="BG171" s="144">
        <f t="shared" si="16"/>
        <v>0</v>
      </c>
      <c r="BH171" s="144">
        <f t="shared" si="17"/>
        <v>0</v>
      </c>
      <c r="BI171" s="144">
        <f t="shared" si="18"/>
        <v>0</v>
      </c>
      <c r="BJ171" s="14" t="s">
        <v>144</v>
      </c>
      <c r="BK171" s="145">
        <f t="shared" si="19"/>
        <v>0</v>
      </c>
      <c r="BL171" s="14" t="s">
        <v>166</v>
      </c>
      <c r="BM171" s="143" t="s">
        <v>995</v>
      </c>
    </row>
    <row r="172" spans="1:65" s="2" customFormat="1" ht="33" customHeight="1">
      <c r="A172" s="26"/>
      <c r="B172" s="132"/>
      <c r="C172" s="156" t="s">
        <v>378</v>
      </c>
      <c r="D172" s="156" t="s">
        <v>254</v>
      </c>
      <c r="E172" s="157" t="s">
        <v>996</v>
      </c>
      <c r="F172" s="158" t="s">
        <v>997</v>
      </c>
      <c r="G172" s="159" t="s">
        <v>274</v>
      </c>
      <c r="H172" s="160">
        <v>1</v>
      </c>
      <c r="I172" s="160"/>
      <c r="J172" s="160">
        <f t="shared" si="10"/>
        <v>0</v>
      </c>
      <c r="K172" s="161"/>
      <c r="L172" s="162"/>
      <c r="M172" s="163" t="s">
        <v>1</v>
      </c>
      <c r="N172" s="164" t="s">
        <v>39</v>
      </c>
      <c r="O172" s="154">
        <v>0</v>
      </c>
      <c r="P172" s="154">
        <f t="shared" si="11"/>
        <v>0</v>
      </c>
      <c r="Q172" s="154">
        <v>0</v>
      </c>
      <c r="R172" s="154">
        <f t="shared" si="12"/>
        <v>0</v>
      </c>
      <c r="S172" s="154">
        <v>0</v>
      </c>
      <c r="T172" s="155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43" t="s">
        <v>191</v>
      </c>
      <c r="AT172" s="143" t="s">
        <v>254</v>
      </c>
      <c r="AU172" s="143" t="s">
        <v>144</v>
      </c>
      <c r="AY172" s="14" t="s">
        <v>143</v>
      </c>
      <c r="BE172" s="144">
        <f t="shared" si="14"/>
        <v>0</v>
      </c>
      <c r="BF172" s="144">
        <f t="shared" si="15"/>
        <v>0</v>
      </c>
      <c r="BG172" s="144">
        <f t="shared" si="16"/>
        <v>0</v>
      </c>
      <c r="BH172" s="144">
        <f t="shared" si="17"/>
        <v>0</v>
      </c>
      <c r="BI172" s="144">
        <f t="shared" si="18"/>
        <v>0</v>
      </c>
      <c r="BJ172" s="14" t="s">
        <v>144</v>
      </c>
      <c r="BK172" s="145">
        <f t="shared" si="19"/>
        <v>0</v>
      </c>
      <c r="BL172" s="14" t="s">
        <v>166</v>
      </c>
      <c r="BM172" s="143" t="s">
        <v>998</v>
      </c>
    </row>
    <row r="173" spans="1:65" s="2" customFormat="1" ht="21.75" customHeight="1">
      <c r="A173" s="26"/>
      <c r="B173" s="132"/>
      <c r="C173" s="133" t="s">
        <v>380</v>
      </c>
      <c r="D173" s="133" t="s">
        <v>145</v>
      </c>
      <c r="E173" s="134" t="s">
        <v>999</v>
      </c>
      <c r="F173" s="135" t="s">
        <v>1000</v>
      </c>
      <c r="G173" s="136" t="s">
        <v>274</v>
      </c>
      <c r="H173" s="137">
        <v>3</v>
      </c>
      <c r="I173" s="137"/>
      <c r="J173" s="137">
        <f t="shared" si="10"/>
        <v>0</v>
      </c>
      <c r="K173" s="138"/>
      <c r="L173" s="27"/>
      <c r="M173" s="152" t="s">
        <v>1</v>
      </c>
      <c r="N173" s="153" t="s">
        <v>39</v>
      </c>
      <c r="O173" s="154">
        <v>0</v>
      </c>
      <c r="P173" s="154">
        <f t="shared" si="11"/>
        <v>0</v>
      </c>
      <c r="Q173" s="154">
        <v>0</v>
      </c>
      <c r="R173" s="154">
        <f t="shared" si="12"/>
        <v>0</v>
      </c>
      <c r="S173" s="154">
        <v>0</v>
      </c>
      <c r="T173" s="155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43" t="s">
        <v>166</v>
      </c>
      <c r="AT173" s="143" t="s">
        <v>145</v>
      </c>
      <c r="AU173" s="143" t="s">
        <v>144</v>
      </c>
      <c r="AY173" s="14" t="s">
        <v>143</v>
      </c>
      <c r="BE173" s="144">
        <f t="shared" si="14"/>
        <v>0</v>
      </c>
      <c r="BF173" s="144">
        <f t="shared" si="15"/>
        <v>0</v>
      </c>
      <c r="BG173" s="144">
        <f t="shared" si="16"/>
        <v>0</v>
      </c>
      <c r="BH173" s="144">
        <f t="shared" si="17"/>
        <v>0</v>
      </c>
      <c r="BI173" s="144">
        <f t="shared" si="18"/>
        <v>0</v>
      </c>
      <c r="BJ173" s="14" t="s">
        <v>144</v>
      </c>
      <c r="BK173" s="145">
        <f t="shared" si="19"/>
        <v>0</v>
      </c>
      <c r="BL173" s="14" t="s">
        <v>166</v>
      </c>
      <c r="BM173" s="143" t="s">
        <v>1001</v>
      </c>
    </row>
    <row r="174" spans="1:65" s="2" customFormat="1" ht="33" customHeight="1">
      <c r="A174" s="26"/>
      <c r="B174" s="132"/>
      <c r="C174" s="156" t="s">
        <v>384</v>
      </c>
      <c r="D174" s="156" t="s">
        <v>254</v>
      </c>
      <c r="E174" s="157" t="s">
        <v>1002</v>
      </c>
      <c r="F174" s="158" t="s">
        <v>1003</v>
      </c>
      <c r="G174" s="159" t="s">
        <v>274</v>
      </c>
      <c r="H174" s="160">
        <v>3</v>
      </c>
      <c r="I174" s="160"/>
      <c r="J174" s="160">
        <f t="shared" si="10"/>
        <v>0</v>
      </c>
      <c r="K174" s="161"/>
      <c r="L174" s="162"/>
      <c r="M174" s="163" t="s">
        <v>1</v>
      </c>
      <c r="N174" s="164" t="s">
        <v>39</v>
      </c>
      <c r="O174" s="154">
        <v>0</v>
      </c>
      <c r="P174" s="154">
        <f t="shared" si="11"/>
        <v>0</v>
      </c>
      <c r="Q174" s="154">
        <v>0</v>
      </c>
      <c r="R174" s="154">
        <f t="shared" si="12"/>
        <v>0</v>
      </c>
      <c r="S174" s="154">
        <v>0</v>
      </c>
      <c r="T174" s="155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43" t="s">
        <v>191</v>
      </c>
      <c r="AT174" s="143" t="s">
        <v>254</v>
      </c>
      <c r="AU174" s="143" t="s">
        <v>144</v>
      </c>
      <c r="AY174" s="14" t="s">
        <v>143</v>
      </c>
      <c r="BE174" s="144">
        <f t="shared" si="14"/>
        <v>0</v>
      </c>
      <c r="BF174" s="144">
        <f t="shared" si="15"/>
        <v>0</v>
      </c>
      <c r="BG174" s="144">
        <f t="shared" si="16"/>
        <v>0</v>
      </c>
      <c r="BH174" s="144">
        <f t="shared" si="17"/>
        <v>0</v>
      </c>
      <c r="BI174" s="144">
        <f t="shared" si="18"/>
        <v>0</v>
      </c>
      <c r="BJ174" s="14" t="s">
        <v>144</v>
      </c>
      <c r="BK174" s="145">
        <f t="shared" si="19"/>
        <v>0</v>
      </c>
      <c r="BL174" s="14" t="s">
        <v>166</v>
      </c>
      <c r="BM174" s="143" t="s">
        <v>1004</v>
      </c>
    </row>
    <row r="175" spans="1:65" s="2" customFormat="1" ht="21.75" customHeight="1">
      <c r="A175" s="26"/>
      <c r="B175" s="132"/>
      <c r="C175" s="156" t="s">
        <v>682</v>
      </c>
      <c r="D175" s="156" t="s">
        <v>254</v>
      </c>
      <c r="E175" s="157" t="s">
        <v>1005</v>
      </c>
      <c r="F175" s="158" t="s">
        <v>1006</v>
      </c>
      <c r="G175" s="159" t="s">
        <v>274</v>
      </c>
      <c r="H175" s="160">
        <v>3</v>
      </c>
      <c r="I175" s="160"/>
      <c r="J175" s="160">
        <f t="shared" si="10"/>
        <v>0</v>
      </c>
      <c r="K175" s="161"/>
      <c r="L175" s="162"/>
      <c r="M175" s="163" t="s">
        <v>1</v>
      </c>
      <c r="N175" s="164" t="s">
        <v>39</v>
      </c>
      <c r="O175" s="154">
        <v>0</v>
      </c>
      <c r="P175" s="154">
        <f t="shared" si="11"/>
        <v>0</v>
      </c>
      <c r="Q175" s="154">
        <v>0</v>
      </c>
      <c r="R175" s="154">
        <f t="shared" si="12"/>
        <v>0</v>
      </c>
      <c r="S175" s="154">
        <v>0</v>
      </c>
      <c r="T175" s="155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43" t="s">
        <v>191</v>
      </c>
      <c r="AT175" s="143" t="s">
        <v>254</v>
      </c>
      <c r="AU175" s="143" t="s">
        <v>144</v>
      </c>
      <c r="AY175" s="14" t="s">
        <v>143</v>
      </c>
      <c r="BE175" s="144">
        <f t="shared" si="14"/>
        <v>0</v>
      </c>
      <c r="BF175" s="144">
        <f t="shared" si="15"/>
        <v>0</v>
      </c>
      <c r="BG175" s="144">
        <f t="shared" si="16"/>
        <v>0</v>
      </c>
      <c r="BH175" s="144">
        <f t="shared" si="17"/>
        <v>0</v>
      </c>
      <c r="BI175" s="144">
        <f t="shared" si="18"/>
        <v>0</v>
      </c>
      <c r="BJ175" s="14" t="s">
        <v>144</v>
      </c>
      <c r="BK175" s="145">
        <f t="shared" si="19"/>
        <v>0</v>
      </c>
      <c r="BL175" s="14" t="s">
        <v>166</v>
      </c>
      <c r="BM175" s="143" t="s">
        <v>1007</v>
      </c>
    </row>
    <row r="176" spans="1:65" s="2" customFormat="1" ht="21.75" customHeight="1">
      <c r="A176" s="26"/>
      <c r="B176" s="132"/>
      <c r="C176" s="156" t="s">
        <v>686</v>
      </c>
      <c r="D176" s="156" t="s">
        <v>254</v>
      </c>
      <c r="E176" s="157" t="s">
        <v>1008</v>
      </c>
      <c r="F176" s="158" t="s">
        <v>1009</v>
      </c>
      <c r="G176" s="159" t="s">
        <v>274</v>
      </c>
      <c r="H176" s="160">
        <v>3</v>
      </c>
      <c r="I176" s="160"/>
      <c r="J176" s="160">
        <f t="shared" si="10"/>
        <v>0</v>
      </c>
      <c r="K176" s="161"/>
      <c r="L176" s="162"/>
      <c r="M176" s="163" t="s">
        <v>1</v>
      </c>
      <c r="N176" s="164" t="s">
        <v>39</v>
      </c>
      <c r="O176" s="154">
        <v>0</v>
      </c>
      <c r="P176" s="154">
        <f t="shared" si="11"/>
        <v>0</v>
      </c>
      <c r="Q176" s="154">
        <v>0</v>
      </c>
      <c r="R176" s="154">
        <f t="shared" si="12"/>
        <v>0</v>
      </c>
      <c r="S176" s="154">
        <v>0</v>
      </c>
      <c r="T176" s="155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43" t="s">
        <v>191</v>
      </c>
      <c r="AT176" s="143" t="s">
        <v>254</v>
      </c>
      <c r="AU176" s="143" t="s">
        <v>144</v>
      </c>
      <c r="AY176" s="14" t="s">
        <v>143</v>
      </c>
      <c r="BE176" s="144">
        <f t="shared" si="14"/>
        <v>0</v>
      </c>
      <c r="BF176" s="144">
        <f t="shared" si="15"/>
        <v>0</v>
      </c>
      <c r="BG176" s="144">
        <f t="shared" si="16"/>
        <v>0</v>
      </c>
      <c r="BH176" s="144">
        <f t="shared" si="17"/>
        <v>0</v>
      </c>
      <c r="BI176" s="144">
        <f t="shared" si="18"/>
        <v>0</v>
      </c>
      <c r="BJ176" s="14" t="s">
        <v>144</v>
      </c>
      <c r="BK176" s="145">
        <f t="shared" si="19"/>
        <v>0</v>
      </c>
      <c r="BL176" s="14" t="s">
        <v>166</v>
      </c>
      <c r="BM176" s="143" t="s">
        <v>1010</v>
      </c>
    </row>
    <row r="177" spans="1:65" s="2" customFormat="1" ht="21.75" customHeight="1">
      <c r="A177" s="26"/>
      <c r="B177" s="132"/>
      <c r="C177" s="133" t="s">
        <v>690</v>
      </c>
      <c r="D177" s="133" t="s">
        <v>145</v>
      </c>
      <c r="E177" s="134" t="s">
        <v>1011</v>
      </c>
      <c r="F177" s="135" t="s">
        <v>1012</v>
      </c>
      <c r="G177" s="136" t="s">
        <v>274</v>
      </c>
      <c r="H177" s="137">
        <v>3</v>
      </c>
      <c r="I177" s="137"/>
      <c r="J177" s="137">
        <f t="shared" si="10"/>
        <v>0</v>
      </c>
      <c r="K177" s="138"/>
      <c r="L177" s="27"/>
      <c r="M177" s="152" t="s">
        <v>1</v>
      </c>
      <c r="N177" s="153" t="s">
        <v>39</v>
      </c>
      <c r="O177" s="154">
        <v>0</v>
      </c>
      <c r="P177" s="154">
        <f t="shared" si="11"/>
        <v>0</v>
      </c>
      <c r="Q177" s="154">
        <v>0</v>
      </c>
      <c r="R177" s="154">
        <f t="shared" si="12"/>
        <v>0</v>
      </c>
      <c r="S177" s="154">
        <v>0</v>
      </c>
      <c r="T177" s="155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43" t="s">
        <v>166</v>
      </c>
      <c r="AT177" s="143" t="s">
        <v>145</v>
      </c>
      <c r="AU177" s="143" t="s">
        <v>144</v>
      </c>
      <c r="AY177" s="14" t="s">
        <v>143</v>
      </c>
      <c r="BE177" s="144">
        <f t="shared" si="14"/>
        <v>0</v>
      </c>
      <c r="BF177" s="144">
        <f t="shared" si="15"/>
        <v>0</v>
      </c>
      <c r="BG177" s="144">
        <f t="shared" si="16"/>
        <v>0</v>
      </c>
      <c r="BH177" s="144">
        <f t="shared" si="17"/>
        <v>0</v>
      </c>
      <c r="BI177" s="144">
        <f t="shared" si="18"/>
        <v>0</v>
      </c>
      <c r="BJ177" s="14" t="s">
        <v>144</v>
      </c>
      <c r="BK177" s="145">
        <f t="shared" si="19"/>
        <v>0</v>
      </c>
      <c r="BL177" s="14" t="s">
        <v>166</v>
      </c>
      <c r="BM177" s="143" t="s">
        <v>1013</v>
      </c>
    </row>
    <row r="178" spans="1:65" s="2" customFormat="1" ht="33" customHeight="1">
      <c r="A178" s="26"/>
      <c r="B178" s="132"/>
      <c r="C178" s="156" t="s">
        <v>694</v>
      </c>
      <c r="D178" s="156" t="s">
        <v>254</v>
      </c>
      <c r="E178" s="157" t="s">
        <v>1014</v>
      </c>
      <c r="F178" s="158" t="s">
        <v>1015</v>
      </c>
      <c r="G178" s="159" t="s">
        <v>274</v>
      </c>
      <c r="H178" s="160">
        <v>3</v>
      </c>
      <c r="I178" s="160"/>
      <c r="J178" s="160">
        <f t="shared" si="10"/>
        <v>0</v>
      </c>
      <c r="K178" s="161"/>
      <c r="L178" s="162"/>
      <c r="M178" s="163" t="s">
        <v>1</v>
      </c>
      <c r="N178" s="164" t="s">
        <v>39</v>
      </c>
      <c r="O178" s="154">
        <v>0</v>
      </c>
      <c r="P178" s="154">
        <f t="shared" si="11"/>
        <v>0</v>
      </c>
      <c r="Q178" s="154">
        <v>0</v>
      </c>
      <c r="R178" s="154">
        <f t="shared" si="12"/>
        <v>0</v>
      </c>
      <c r="S178" s="154">
        <v>0</v>
      </c>
      <c r="T178" s="155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43" t="s">
        <v>191</v>
      </c>
      <c r="AT178" s="143" t="s">
        <v>254</v>
      </c>
      <c r="AU178" s="143" t="s">
        <v>144</v>
      </c>
      <c r="AY178" s="14" t="s">
        <v>143</v>
      </c>
      <c r="BE178" s="144">
        <f t="shared" si="14"/>
        <v>0</v>
      </c>
      <c r="BF178" s="144">
        <f t="shared" si="15"/>
        <v>0</v>
      </c>
      <c r="BG178" s="144">
        <f t="shared" si="16"/>
        <v>0</v>
      </c>
      <c r="BH178" s="144">
        <f t="shared" si="17"/>
        <v>0</v>
      </c>
      <c r="BI178" s="144">
        <f t="shared" si="18"/>
        <v>0</v>
      </c>
      <c r="BJ178" s="14" t="s">
        <v>144</v>
      </c>
      <c r="BK178" s="145">
        <f t="shared" si="19"/>
        <v>0</v>
      </c>
      <c r="BL178" s="14" t="s">
        <v>166</v>
      </c>
      <c r="BM178" s="143" t="s">
        <v>1016</v>
      </c>
    </row>
    <row r="179" spans="1:65" s="2" customFormat="1" ht="21.75" customHeight="1">
      <c r="A179" s="26"/>
      <c r="B179" s="132"/>
      <c r="C179" s="156" t="s">
        <v>698</v>
      </c>
      <c r="D179" s="156" t="s">
        <v>254</v>
      </c>
      <c r="E179" s="157" t="s">
        <v>1017</v>
      </c>
      <c r="F179" s="158" t="s">
        <v>1018</v>
      </c>
      <c r="G179" s="159" t="s">
        <v>274</v>
      </c>
      <c r="H179" s="160">
        <v>3</v>
      </c>
      <c r="I179" s="160"/>
      <c r="J179" s="160">
        <f t="shared" si="10"/>
        <v>0</v>
      </c>
      <c r="K179" s="161"/>
      <c r="L179" s="162"/>
      <c r="M179" s="163" t="s">
        <v>1</v>
      </c>
      <c r="N179" s="164" t="s">
        <v>39</v>
      </c>
      <c r="O179" s="154">
        <v>0</v>
      </c>
      <c r="P179" s="154">
        <f t="shared" si="11"/>
        <v>0</v>
      </c>
      <c r="Q179" s="154">
        <v>0</v>
      </c>
      <c r="R179" s="154">
        <f t="shared" si="12"/>
        <v>0</v>
      </c>
      <c r="S179" s="154">
        <v>0</v>
      </c>
      <c r="T179" s="155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43" t="s">
        <v>191</v>
      </c>
      <c r="AT179" s="143" t="s">
        <v>254</v>
      </c>
      <c r="AU179" s="143" t="s">
        <v>144</v>
      </c>
      <c r="AY179" s="14" t="s">
        <v>143</v>
      </c>
      <c r="BE179" s="144">
        <f t="shared" si="14"/>
        <v>0</v>
      </c>
      <c r="BF179" s="144">
        <f t="shared" si="15"/>
        <v>0</v>
      </c>
      <c r="BG179" s="144">
        <f t="shared" si="16"/>
        <v>0</v>
      </c>
      <c r="BH179" s="144">
        <f t="shared" si="17"/>
        <v>0</v>
      </c>
      <c r="BI179" s="144">
        <f t="shared" si="18"/>
        <v>0</v>
      </c>
      <c r="BJ179" s="14" t="s">
        <v>144</v>
      </c>
      <c r="BK179" s="145">
        <f t="shared" si="19"/>
        <v>0</v>
      </c>
      <c r="BL179" s="14" t="s">
        <v>166</v>
      </c>
      <c r="BM179" s="143" t="s">
        <v>1019</v>
      </c>
    </row>
    <row r="180" spans="1:65" s="2" customFormat="1" ht="21.75" customHeight="1">
      <c r="A180" s="26"/>
      <c r="B180" s="132"/>
      <c r="C180" s="156" t="s">
        <v>702</v>
      </c>
      <c r="D180" s="156" t="s">
        <v>254</v>
      </c>
      <c r="E180" s="157" t="s">
        <v>1008</v>
      </c>
      <c r="F180" s="158" t="s">
        <v>1009</v>
      </c>
      <c r="G180" s="159" t="s">
        <v>274</v>
      </c>
      <c r="H180" s="160">
        <v>3</v>
      </c>
      <c r="I180" s="160"/>
      <c r="J180" s="160">
        <f t="shared" si="10"/>
        <v>0</v>
      </c>
      <c r="K180" s="161"/>
      <c r="L180" s="162"/>
      <c r="M180" s="163" t="s">
        <v>1</v>
      </c>
      <c r="N180" s="164" t="s">
        <v>39</v>
      </c>
      <c r="O180" s="154">
        <v>0</v>
      </c>
      <c r="P180" s="154">
        <f t="shared" si="11"/>
        <v>0</v>
      </c>
      <c r="Q180" s="154">
        <v>0</v>
      </c>
      <c r="R180" s="154">
        <f t="shared" si="12"/>
        <v>0</v>
      </c>
      <c r="S180" s="154">
        <v>0</v>
      </c>
      <c r="T180" s="155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43" t="s">
        <v>191</v>
      </c>
      <c r="AT180" s="143" t="s">
        <v>254</v>
      </c>
      <c r="AU180" s="143" t="s">
        <v>144</v>
      </c>
      <c r="AY180" s="14" t="s">
        <v>143</v>
      </c>
      <c r="BE180" s="144">
        <f t="shared" si="14"/>
        <v>0</v>
      </c>
      <c r="BF180" s="144">
        <f t="shared" si="15"/>
        <v>0</v>
      </c>
      <c r="BG180" s="144">
        <f t="shared" si="16"/>
        <v>0</v>
      </c>
      <c r="BH180" s="144">
        <f t="shared" si="17"/>
        <v>0</v>
      </c>
      <c r="BI180" s="144">
        <f t="shared" si="18"/>
        <v>0</v>
      </c>
      <c r="BJ180" s="14" t="s">
        <v>144</v>
      </c>
      <c r="BK180" s="145">
        <f t="shared" si="19"/>
        <v>0</v>
      </c>
      <c r="BL180" s="14" t="s">
        <v>166</v>
      </c>
      <c r="BM180" s="143" t="s">
        <v>1020</v>
      </c>
    </row>
    <row r="181" spans="1:65" s="2" customFormat="1" ht="21.75" customHeight="1">
      <c r="A181" s="26"/>
      <c r="B181" s="132"/>
      <c r="C181" s="133" t="s">
        <v>706</v>
      </c>
      <c r="D181" s="133" t="s">
        <v>145</v>
      </c>
      <c r="E181" s="134" t="s">
        <v>1021</v>
      </c>
      <c r="F181" s="135" t="s">
        <v>1022</v>
      </c>
      <c r="G181" s="136" t="s">
        <v>274</v>
      </c>
      <c r="H181" s="137">
        <v>1</v>
      </c>
      <c r="I181" s="137"/>
      <c r="J181" s="137">
        <f t="shared" si="10"/>
        <v>0</v>
      </c>
      <c r="K181" s="138"/>
      <c r="L181" s="27"/>
      <c r="M181" s="152" t="s">
        <v>1</v>
      </c>
      <c r="N181" s="153" t="s">
        <v>39</v>
      </c>
      <c r="O181" s="154">
        <v>0</v>
      </c>
      <c r="P181" s="154">
        <f t="shared" si="11"/>
        <v>0</v>
      </c>
      <c r="Q181" s="154">
        <v>0</v>
      </c>
      <c r="R181" s="154">
        <f t="shared" si="12"/>
        <v>0</v>
      </c>
      <c r="S181" s="154">
        <v>0</v>
      </c>
      <c r="T181" s="155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43" t="s">
        <v>166</v>
      </c>
      <c r="AT181" s="143" t="s">
        <v>145</v>
      </c>
      <c r="AU181" s="143" t="s">
        <v>144</v>
      </c>
      <c r="AY181" s="14" t="s">
        <v>143</v>
      </c>
      <c r="BE181" s="144">
        <f t="shared" si="14"/>
        <v>0</v>
      </c>
      <c r="BF181" s="144">
        <f t="shared" si="15"/>
        <v>0</v>
      </c>
      <c r="BG181" s="144">
        <f t="shared" si="16"/>
        <v>0</v>
      </c>
      <c r="BH181" s="144">
        <f t="shared" si="17"/>
        <v>0</v>
      </c>
      <c r="BI181" s="144">
        <f t="shared" si="18"/>
        <v>0</v>
      </c>
      <c r="BJ181" s="14" t="s">
        <v>144</v>
      </c>
      <c r="BK181" s="145">
        <f t="shared" si="19"/>
        <v>0</v>
      </c>
      <c r="BL181" s="14" t="s">
        <v>166</v>
      </c>
      <c r="BM181" s="143" t="s">
        <v>1023</v>
      </c>
    </row>
    <row r="182" spans="1:65" s="2" customFormat="1" ht="33" customHeight="1">
      <c r="A182" s="26"/>
      <c r="B182" s="132"/>
      <c r="C182" s="156" t="s">
        <v>710</v>
      </c>
      <c r="D182" s="156" t="s">
        <v>254</v>
      </c>
      <c r="E182" s="157" t="s">
        <v>1024</v>
      </c>
      <c r="F182" s="158" t="s">
        <v>1025</v>
      </c>
      <c r="G182" s="159" t="s">
        <v>274</v>
      </c>
      <c r="H182" s="160">
        <v>1</v>
      </c>
      <c r="I182" s="160"/>
      <c r="J182" s="160">
        <f t="shared" si="10"/>
        <v>0</v>
      </c>
      <c r="K182" s="161"/>
      <c r="L182" s="162"/>
      <c r="M182" s="163" t="s">
        <v>1</v>
      </c>
      <c r="N182" s="164" t="s">
        <v>39</v>
      </c>
      <c r="O182" s="154">
        <v>0</v>
      </c>
      <c r="P182" s="154">
        <f t="shared" si="11"/>
        <v>0</v>
      </c>
      <c r="Q182" s="154">
        <v>0</v>
      </c>
      <c r="R182" s="154">
        <f t="shared" si="12"/>
        <v>0</v>
      </c>
      <c r="S182" s="154">
        <v>0</v>
      </c>
      <c r="T182" s="155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43" t="s">
        <v>191</v>
      </c>
      <c r="AT182" s="143" t="s">
        <v>254</v>
      </c>
      <c r="AU182" s="143" t="s">
        <v>144</v>
      </c>
      <c r="AY182" s="14" t="s">
        <v>143</v>
      </c>
      <c r="BE182" s="144">
        <f t="shared" si="14"/>
        <v>0</v>
      </c>
      <c r="BF182" s="144">
        <f t="shared" si="15"/>
        <v>0</v>
      </c>
      <c r="BG182" s="144">
        <f t="shared" si="16"/>
        <v>0</v>
      </c>
      <c r="BH182" s="144">
        <f t="shared" si="17"/>
        <v>0</v>
      </c>
      <c r="BI182" s="144">
        <f t="shared" si="18"/>
        <v>0</v>
      </c>
      <c r="BJ182" s="14" t="s">
        <v>144</v>
      </c>
      <c r="BK182" s="145">
        <f t="shared" si="19"/>
        <v>0</v>
      </c>
      <c r="BL182" s="14" t="s">
        <v>166</v>
      </c>
      <c r="BM182" s="143" t="s">
        <v>1026</v>
      </c>
    </row>
    <row r="183" spans="1:65" s="2" customFormat="1" ht="21.75" customHeight="1">
      <c r="A183" s="26"/>
      <c r="B183" s="132"/>
      <c r="C183" s="156" t="s">
        <v>714</v>
      </c>
      <c r="D183" s="156" t="s">
        <v>254</v>
      </c>
      <c r="E183" s="157" t="s">
        <v>1017</v>
      </c>
      <c r="F183" s="158" t="s">
        <v>1018</v>
      </c>
      <c r="G183" s="159" t="s">
        <v>274</v>
      </c>
      <c r="H183" s="160">
        <v>1</v>
      </c>
      <c r="I183" s="160"/>
      <c r="J183" s="160">
        <f t="shared" si="10"/>
        <v>0</v>
      </c>
      <c r="K183" s="161"/>
      <c r="L183" s="162"/>
      <c r="M183" s="163" t="s">
        <v>1</v>
      </c>
      <c r="N183" s="164" t="s">
        <v>39</v>
      </c>
      <c r="O183" s="154">
        <v>0</v>
      </c>
      <c r="P183" s="154">
        <f t="shared" si="11"/>
        <v>0</v>
      </c>
      <c r="Q183" s="154">
        <v>0</v>
      </c>
      <c r="R183" s="154">
        <f t="shared" si="12"/>
        <v>0</v>
      </c>
      <c r="S183" s="154">
        <v>0</v>
      </c>
      <c r="T183" s="155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43" t="s">
        <v>191</v>
      </c>
      <c r="AT183" s="143" t="s">
        <v>254</v>
      </c>
      <c r="AU183" s="143" t="s">
        <v>144</v>
      </c>
      <c r="AY183" s="14" t="s">
        <v>143</v>
      </c>
      <c r="BE183" s="144">
        <f t="shared" si="14"/>
        <v>0</v>
      </c>
      <c r="BF183" s="144">
        <f t="shared" si="15"/>
        <v>0</v>
      </c>
      <c r="BG183" s="144">
        <f t="shared" si="16"/>
        <v>0</v>
      </c>
      <c r="BH183" s="144">
        <f t="shared" si="17"/>
        <v>0</v>
      </c>
      <c r="BI183" s="144">
        <f t="shared" si="18"/>
        <v>0</v>
      </c>
      <c r="BJ183" s="14" t="s">
        <v>144</v>
      </c>
      <c r="BK183" s="145">
        <f t="shared" si="19"/>
        <v>0</v>
      </c>
      <c r="BL183" s="14" t="s">
        <v>166</v>
      </c>
      <c r="BM183" s="143" t="s">
        <v>1027</v>
      </c>
    </row>
    <row r="184" spans="1:65" s="2" customFormat="1" ht="21.75" customHeight="1">
      <c r="A184" s="26"/>
      <c r="B184" s="132"/>
      <c r="C184" s="156" t="s">
        <v>720</v>
      </c>
      <c r="D184" s="156" t="s">
        <v>254</v>
      </c>
      <c r="E184" s="157" t="s">
        <v>1008</v>
      </c>
      <c r="F184" s="158" t="s">
        <v>1009</v>
      </c>
      <c r="G184" s="159" t="s">
        <v>274</v>
      </c>
      <c r="H184" s="160">
        <v>1</v>
      </c>
      <c r="I184" s="160"/>
      <c r="J184" s="160">
        <f t="shared" si="10"/>
        <v>0</v>
      </c>
      <c r="K184" s="161"/>
      <c r="L184" s="162"/>
      <c r="M184" s="163" t="s">
        <v>1</v>
      </c>
      <c r="N184" s="164" t="s">
        <v>39</v>
      </c>
      <c r="O184" s="154">
        <v>0</v>
      </c>
      <c r="P184" s="154">
        <f t="shared" si="11"/>
        <v>0</v>
      </c>
      <c r="Q184" s="154">
        <v>0</v>
      </c>
      <c r="R184" s="154">
        <f t="shared" si="12"/>
        <v>0</v>
      </c>
      <c r="S184" s="154">
        <v>0</v>
      </c>
      <c r="T184" s="155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43" t="s">
        <v>191</v>
      </c>
      <c r="AT184" s="143" t="s">
        <v>254</v>
      </c>
      <c r="AU184" s="143" t="s">
        <v>144</v>
      </c>
      <c r="AY184" s="14" t="s">
        <v>143</v>
      </c>
      <c r="BE184" s="144">
        <f t="shared" si="14"/>
        <v>0</v>
      </c>
      <c r="BF184" s="144">
        <f t="shared" si="15"/>
        <v>0</v>
      </c>
      <c r="BG184" s="144">
        <f t="shared" si="16"/>
        <v>0</v>
      </c>
      <c r="BH184" s="144">
        <f t="shared" si="17"/>
        <v>0</v>
      </c>
      <c r="BI184" s="144">
        <f t="shared" si="18"/>
        <v>0</v>
      </c>
      <c r="BJ184" s="14" t="s">
        <v>144</v>
      </c>
      <c r="BK184" s="145">
        <f t="shared" si="19"/>
        <v>0</v>
      </c>
      <c r="BL184" s="14" t="s">
        <v>166</v>
      </c>
      <c r="BM184" s="143" t="s">
        <v>1028</v>
      </c>
    </row>
    <row r="185" spans="1:65" s="2" customFormat="1" ht="21.75" customHeight="1">
      <c r="A185" s="26"/>
      <c r="B185" s="132"/>
      <c r="C185" s="133" t="s">
        <v>725</v>
      </c>
      <c r="D185" s="133" t="s">
        <v>145</v>
      </c>
      <c r="E185" s="134" t="s">
        <v>1029</v>
      </c>
      <c r="F185" s="135" t="s">
        <v>1030</v>
      </c>
      <c r="G185" s="136" t="s">
        <v>274</v>
      </c>
      <c r="H185" s="137">
        <v>5</v>
      </c>
      <c r="I185" s="137"/>
      <c r="J185" s="137">
        <f t="shared" si="10"/>
        <v>0</v>
      </c>
      <c r="K185" s="138"/>
      <c r="L185" s="27"/>
      <c r="M185" s="152" t="s">
        <v>1</v>
      </c>
      <c r="N185" s="153" t="s">
        <v>39</v>
      </c>
      <c r="O185" s="154">
        <v>0</v>
      </c>
      <c r="P185" s="154">
        <f t="shared" si="11"/>
        <v>0</v>
      </c>
      <c r="Q185" s="154">
        <v>0</v>
      </c>
      <c r="R185" s="154">
        <f t="shared" si="12"/>
        <v>0</v>
      </c>
      <c r="S185" s="154">
        <v>0</v>
      </c>
      <c r="T185" s="155">
        <f t="shared" si="1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43" t="s">
        <v>166</v>
      </c>
      <c r="AT185" s="143" t="s">
        <v>145</v>
      </c>
      <c r="AU185" s="143" t="s">
        <v>144</v>
      </c>
      <c r="AY185" s="14" t="s">
        <v>143</v>
      </c>
      <c r="BE185" s="144">
        <f t="shared" si="14"/>
        <v>0</v>
      </c>
      <c r="BF185" s="144">
        <f t="shared" si="15"/>
        <v>0</v>
      </c>
      <c r="BG185" s="144">
        <f t="shared" si="16"/>
        <v>0</v>
      </c>
      <c r="BH185" s="144">
        <f t="shared" si="17"/>
        <v>0</v>
      </c>
      <c r="BI185" s="144">
        <f t="shared" si="18"/>
        <v>0</v>
      </c>
      <c r="BJ185" s="14" t="s">
        <v>144</v>
      </c>
      <c r="BK185" s="145">
        <f t="shared" si="19"/>
        <v>0</v>
      </c>
      <c r="BL185" s="14" t="s">
        <v>166</v>
      </c>
      <c r="BM185" s="143" t="s">
        <v>1031</v>
      </c>
    </row>
    <row r="186" spans="1:65" s="2" customFormat="1" ht="16.5" customHeight="1">
      <c r="A186" s="26"/>
      <c r="B186" s="132"/>
      <c r="C186" s="156" t="s">
        <v>730</v>
      </c>
      <c r="D186" s="156" t="s">
        <v>254</v>
      </c>
      <c r="E186" s="157" t="s">
        <v>1032</v>
      </c>
      <c r="F186" s="158" t="s">
        <v>1033</v>
      </c>
      <c r="G186" s="159" t="s">
        <v>274</v>
      </c>
      <c r="H186" s="160">
        <v>5</v>
      </c>
      <c r="I186" s="160"/>
      <c r="J186" s="160">
        <f t="shared" si="10"/>
        <v>0</v>
      </c>
      <c r="K186" s="161"/>
      <c r="L186" s="162"/>
      <c r="M186" s="163" t="s">
        <v>1</v>
      </c>
      <c r="N186" s="164" t="s">
        <v>39</v>
      </c>
      <c r="O186" s="154">
        <v>0</v>
      </c>
      <c r="P186" s="154">
        <f t="shared" si="11"/>
        <v>0</v>
      </c>
      <c r="Q186" s="154">
        <v>0</v>
      </c>
      <c r="R186" s="154">
        <f t="shared" si="12"/>
        <v>0</v>
      </c>
      <c r="S186" s="154">
        <v>0</v>
      </c>
      <c r="T186" s="155">
        <f t="shared" si="1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43" t="s">
        <v>191</v>
      </c>
      <c r="AT186" s="143" t="s">
        <v>254</v>
      </c>
      <c r="AU186" s="143" t="s">
        <v>144</v>
      </c>
      <c r="AY186" s="14" t="s">
        <v>143</v>
      </c>
      <c r="BE186" s="144">
        <f t="shared" si="14"/>
        <v>0</v>
      </c>
      <c r="BF186" s="144">
        <f t="shared" si="15"/>
        <v>0</v>
      </c>
      <c r="BG186" s="144">
        <f t="shared" si="16"/>
        <v>0</v>
      </c>
      <c r="BH186" s="144">
        <f t="shared" si="17"/>
        <v>0</v>
      </c>
      <c r="BI186" s="144">
        <f t="shared" si="18"/>
        <v>0</v>
      </c>
      <c r="BJ186" s="14" t="s">
        <v>144</v>
      </c>
      <c r="BK186" s="145">
        <f t="shared" si="19"/>
        <v>0</v>
      </c>
      <c r="BL186" s="14" t="s">
        <v>166</v>
      </c>
      <c r="BM186" s="143" t="s">
        <v>1034</v>
      </c>
    </row>
    <row r="187" spans="1:65" s="2" customFormat="1" ht="21.75" customHeight="1">
      <c r="A187" s="26"/>
      <c r="B187" s="132"/>
      <c r="C187" s="133" t="s">
        <v>736</v>
      </c>
      <c r="D187" s="133" t="s">
        <v>145</v>
      </c>
      <c r="E187" s="134" t="s">
        <v>1035</v>
      </c>
      <c r="F187" s="135" t="s">
        <v>1036</v>
      </c>
      <c r="G187" s="136" t="s">
        <v>269</v>
      </c>
      <c r="H187" s="137">
        <v>112</v>
      </c>
      <c r="I187" s="137"/>
      <c r="J187" s="137">
        <f t="shared" si="10"/>
        <v>0</v>
      </c>
      <c r="K187" s="138"/>
      <c r="L187" s="27"/>
      <c r="M187" s="152" t="s">
        <v>1</v>
      </c>
      <c r="N187" s="153" t="s">
        <v>39</v>
      </c>
      <c r="O187" s="154">
        <v>0</v>
      </c>
      <c r="P187" s="154">
        <f t="shared" si="11"/>
        <v>0</v>
      </c>
      <c r="Q187" s="154">
        <v>0</v>
      </c>
      <c r="R187" s="154">
        <f t="shared" si="12"/>
        <v>0</v>
      </c>
      <c r="S187" s="154">
        <v>0</v>
      </c>
      <c r="T187" s="155">
        <f t="shared" si="1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43" t="s">
        <v>166</v>
      </c>
      <c r="AT187" s="143" t="s">
        <v>145</v>
      </c>
      <c r="AU187" s="143" t="s">
        <v>144</v>
      </c>
      <c r="AY187" s="14" t="s">
        <v>143</v>
      </c>
      <c r="BE187" s="144">
        <f t="shared" si="14"/>
        <v>0</v>
      </c>
      <c r="BF187" s="144">
        <f t="shared" si="15"/>
        <v>0</v>
      </c>
      <c r="BG187" s="144">
        <f t="shared" si="16"/>
        <v>0</v>
      </c>
      <c r="BH187" s="144">
        <f t="shared" si="17"/>
        <v>0</v>
      </c>
      <c r="BI187" s="144">
        <f t="shared" si="18"/>
        <v>0</v>
      </c>
      <c r="BJ187" s="14" t="s">
        <v>144</v>
      </c>
      <c r="BK187" s="145">
        <f t="shared" si="19"/>
        <v>0</v>
      </c>
      <c r="BL187" s="14" t="s">
        <v>166</v>
      </c>
      <c r="BM187" s="143" t="s">
        <v>1037</v>
      </c>
    </row>
    <row r="188" spans="1:65" s="11" customFormat="1" ht="22.75" customHeight="1">
      <c r="B188" s="122"/>
      <c r="D188" s="123" t="s">
        <v>72</v>
      </c>
      <c r="E188" s="150" t="s">
        <v>280</v>
      </c>
      <c r="F188" s="150" t="s">
        <v>281</v>
      </c>
      <c r="J188" s="151">
        <f>BK188</f>
        <v>0</v>
      </c>
      <c r="L188" s="122"/>
      <c r="M188" s="126"/>
      <c r="N188" s="127"/>
      <c r="O188" s="127"/>
      <c r="P188" s="128">
        <f>P189</f>
        <v>0</v>
      </c>
      <c r="Q188" s="127"/>
      <c r="R188" s="128">
        <f>R189</f>
        <v>0</v>
      </c>
      <c r="S188" s="127"/>
      <c r="T188" s="129">
        <f>T189</f>
        <v>0</v>
      </c>
      <c r="AR188" s="123" t="s">
        <v>81</v>
      </c>
      <c r="AT188" s="130" t="s">
        <v>72</v>
      </c>
      <c r="AU188" s="130" t="s">
        <v>81</v>
      </c>
      <c r="AY188" s="123" t="s">
        <v>143</v>
      </c>
      <c r="BK188" s="131">
        <f>BK189</f>
        <v>0</v>
      </c>
    </row>
    <row r="189" spans="1:65" s="2" customFormat="1" ht="21.75" customHeight="1">
      <c r="A189" s="26"/>
      <c r="B189" s="132"/>
      <c r="C189" s="133" t="s">
        <v>1038</v>
      </c>
      <c r="D189" s="133" t="s">
        <v>145</v>
      </c>
      <c r="E189" s="134" t="s">
        <v>812</v>
      </c>
      <c r="F189" s="135" t="s">
        <v>813</v>
      </c>
      <c r="G189" s="136" t="s">
        <v>202</v>
      </c>
      <c r="H189" s="137">
        <v>153.33500000000001</v>
      </c>
      <c r="I189" s="137"/>
      <c r="J189" s="137">
        <f>ROUND(I189*H189,3)</f>
        <v>0</v>
      </c>
      <c r="K189" s="138"/>
      <c r="L189" s="27"/>
      <c r="M189" s="139" t="s">
        <v>1</v>
      </c>
      <c r="N189" s="140" t="s">
        <v>39</v>
      </c>
      <c r="O189" s="141">
        <v>0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43" t="s">
        <v>166</v>
      </c>
      <c r="AT189" s="143" t="s">
        <v>145</v>
      </c>
      <c r="AU189" s="143" t="s">
        <v>144</v>
      </c>
      <c r="AY189" s="14" t="s">
        <v>143</v>
      </c>
      <c r="BE189" s="144">
        <f>IF(N189="základná",J189,0)</f>
        <v>0</v>
      </c>
      <c r="BF189" s="144">
        <f>IF(N189="znížená",J189,0)</f>
        <v>0</v>
      </c>
      <c r="BG189" s="144">
        <f>IF(N189="zákl. prenesená",J189,0)</f>
        <v>0</v>
      </c>
      <c r="BH189" s="144">
        <f>IF(N189="zníž. prenesená",J189,0)</f>
        <v>0</v>
      </c>
      <c r="BI189" s="144">
        <f>IF(N189="nulová",J189,0)</f>
        <v>0</v>
      </c>
      <c r="BJ189" s="14" t="s">
        <v>144</v>
      </c>
      <c r="BK189" s="145">
        <f>ROUND(I189*H189,3)</f>
        <v>0</v>
      </c>
      <c r="BL189" s="14" t="s">
        <v>166</v>
      </c>
      <c r="BM189" s="143" t="s">
        <v>1039</v>
      </c>
    </row>
    <row r="190" spans="1:65" s="2" customFormat="1" ht="7" customHeight="1">
      <c r="A190" s="26"/>
      <c r="B190" s="41"/>
      <c r="C190" s="42"/>
      <c r="D190" s="42"/>
      <c r="E190" s="42"/>
      <c r="F190" s="42"/>
      <c r="G190" s="42"/>
      <c r="H190" s="42"/>
      <c r="I190" s="42"/>
      <c r="J190" s="42"/>
      <c r="K190" s="42"/>
      <c r="L190" s="27"/>
      <c r="M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</row>
  </sheetData>
  <autoFilter ref="C122:K189" xr:uid="{00000000-0009-0000-0000-00000C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M125"/>
  <sheetViews>
    <sheetView showGridLines="0" tabSelected="1" topLeftCell="A111" workbookViewId="0">
      <selection activeCell="H134" sqref="H134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118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1040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ROUND(J117,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ROUND((SUM(BE117:BE124)),  2)</f>
        <v>0</v>
      </c>
      <c r="G33" s="26"/>
      <c r="H33" s="26"/>
      <c r="I33" s="95">
        <v>0.2</v>
      </c>
      <c r="J33" s="94">
        <f>ROUND(((SUM(BE117:BE124))*I33),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ROUND((SUM(BF117:BF124)),  2)</f>
        <v>0</v>
      </c>
      <c r="G34" s="26"/>
      <c r="H34" s="26"/>
      <c r="I34" s="95">
        <v>0.2</v>
      </c>
      <c r="J34" s="94">
        <f>ROUND(((SUM(BF117:BF124))*I34),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ROUND((SUM(BG117:BG124)),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ROUND((SUM(BH117:BH124)),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ROUND((SUM(BI117:BI124)),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tech - Technológia kompostárne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J117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1041</v>
      </c>
      <c r="E97" s="109"/>
      <c r="F97" s="109"/>
      <c r="G97" s="109"/>
      <c r="H97" s="109"/>
      <c r="I97" s="109"/>
      <c r="J97" s="110">
        <f>J118</f>
        <v>0</v>
      </c>
      <c r="L97" s="107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7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3" spans="1:31" s="2" customFormat="1" ht="7" customHeight="1">
      <c r="A103" s="26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5" customHeight="1">
      <c r="A104" s="26"/>
      <c r="B104" s="27"/>
      <c r="C104" s="18" t="s">
        <v>128</v>
      </c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7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2" customHeight="1">
      <c r="A106" s="26"/>
      <c r="B106" s="27"/>
      <c r="C106" s="23" t="s">
        <v>12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6.5" customHeight="1">
      <c r="A107" s="26"/>
      <c r="B107" s="27"/>
      <c r="C107" s="26"/>
      <c r="D107" s="26"/>
      <c r="E107" s="200" t="str">
        <f>E7</f>
        <v>Kompostáreň Prameň</v>
      </c>
      <c r="F107" s="201"/>
      <c r="G107" s="201"/>
      <c r="H107" s="201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120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194" t="str">
        <f>E9</f>
        <v>tech - Technológia kompostárne</v>
      </c>
      <c r="F109" s="199"/>
      <c r="G109" s="199"/>
      <c r="H109" s="199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7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16</v>
      </c>
      <c r="D111" s="26"/>
      <c r="E111" s="26"/>
      <c r="F111" s="21" t="str">
        <f>F12</f>
        <v>Kamenná Poruba</v>
      </c>
      <c r="G111" s="26"/>
      <c r="H111" s="26"/>
      <c r="I111" s="23" t="s">
        <v>18</v>
      </c>
      <c r="J111" s="49" t="str">
        <f>IF(J12="","",J12)</f>
        <v/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7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40" customHeight="1">
      <c r="A113" s="26"/>
      <c r="B113" s="27"/>
      <c r="C113" s="23" t="s">
        <v>20</v>
      </c>
      <c r="D113" s="26"/>
      <c r="E113" s="26"/>
      <c r="F113" s="21" t="str">
        <f>E15</f>
        <v xml:space="preserve">Prameň združenie </v>
      </c>
      <c r="G113" s="26"/>
      <c r="H113" s="26"/>
      <c r="I113" s="23" t="s">
        <v>26</v>
      </c>
      <c r="J113" s="24" t="str">
        <f>E21</f>
        <v>Ing. M. Pisár (stupeň PD pre stav.povolenie)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5" customHeight="1">
      <c r="A114" s="26"/>
      <c r="B114" s="27"/>
      <c r="C114" s="23" t="s">
        <v>24</v>
      </c>
      <c r="D114" s="26"/>
      <c r="E114" s="26"/>
      <c r="F114" s="21" t="str">
        <f>IF(E18="","",E18)</f>
        <v xml:space="preserve"> </v>
      </c>
      <c r="G114" s="26"/>
      <c r="H114" s="26"/>
      <c r="I114" s="23" t="s">
        <v>30</v>
      </c>
      <c r="J114" s="24" t="str">
        <f>E24</f>
        <v>Ing. G. Gabčová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2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0" customFormat="1" ht="29.25" customHeight="1">
      <c r="A116" s="111"/>
      <c r="B116" s="112"/>
      <c r="C116" s="113" t="s">
        <v>129</v>
      </c>
      <c r="D116" s="114" t="s">
        <v>58</v>
      </c>
      <c r="E116" s="114" t="s">
        <v>54</v>
      </c>
      <c r="F116" s="114" t="s">
        <v>55</v>
      </c>
      <c r="G116" s="114" t="s">
        <v>130</v>
      </c>
      <c r="H116" s="114" t="s">
        <v>131</v>
      </c>
      <c r="I116" s="114" t="s">
        <v>132</v>
      </c>
      <c r="J116" s="115" t="s">
        <v>124</v>
      </c>
      <c r="K116" s="116" t="s">
        <v>133</v>
      </c>
      <c r="L116" s="117"/>
      <c r="M116" s="56" t="s">
        <v>1</v>
      </c>
      <c r="N116" s="57" t="s">
        <v>37</v>
      </c>
      <c r="O116" s="57" t="s">
        <v>134</v>
      </c>
      <c r="P116" s="57" t="s">
        <v>135</v>
      </c>
      <c r="Q116" s="57" t="s">
        <v>136</v>
      </c>
      <c r="R116" s="57" t="s">
        <v>137</v>
      </c>
      <c r="S116" s="57" t="s">
        <v>138</v>
      </c>
      <c r="T116" s="58" t="s">
        <v>139</v>
      </c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</row>
    <row r="117" spans="1:65" s="2" customFormat="1" ht="22.75" customHeight="1">
      <c r="A117" s="26"/>
      <c r="B117" s="27"/>
      <c r="C117" s="63" t="s">
        <v>125</v>
      </c>
      <c r="D117" s="26"/>
      <c r="E117" s="26"/>
      <c r="F117" s="26"/>
      <c r="G117" s="26"/>
      <c r="H117" s="26"/>
      <c r="I117" s="26"/>
      <c r="J117" s="118">
        <f>BK117</f>
        <v>0</v>
      </c>
      <c r="K117" s="26"/>
      <c r="L117" s="27"/>
      <c r="M117" s="59"/>
      <c r="N117" s="50"/>
      <c r="O117" s="60"/>
      <c r="P117" s="119">
        <f>P118</f>
        <v>0</v>
      </c>
      <c r="Q117" s="60"/>
      <c r="R117" s="119">
        <f>R118</f>
        <v>0</v>
      </c>
      <c r="S117" s="60"/>
      <c r="T117" s="120">
        <f>T118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72</v>
      </c>
      <c r="AU117" s="14" t="s">
        <v>126</v>
      </c>
      <c r="BK117" s="121">
        <f>BK118</f>
        <v>0</v>
      </c>
    </row>
    <row r="118" spans="1:65" s="11" customFormat="1" ht="26" customHeight="1">
      <c r="B118" s="122"/>
      <c r="D118" s="123" t="s">
        <v>72</v>
      </c>
      <c r="E118" s="124" t="s">
        <v>731</v>
      </c>
      <c r="F118" s="124" t="s">
        <v>1042</v>
      </c>
      <c r="J118" s="125">
        <f>BK118</f>
        <v>0</v>
      </c>
      <c r="L118" s="122"/>
      <c r="M118" s="126"/>
      <c r="N118" s="127"/>
      <c r="O118" s="127"/>
      <c r="P118" s="128">
        <f>SUM(P119:P124)</f>
        <v>0</v>
      </c>
      <c r="Q118" s="127"/>
      <c r="R118" s="128">
        <f>SUM(R119:R124)</f>
        <v>0</v>
      </c>
      <c r="S118" s="127"/>
      <c r="T118" s="129">
        <f>SUM(T119:T124)</f>
        <v>0</v>
      </c>
      <c r="AR118" s="123" t="s">
        <v>166</v>
      </c>
      <c r="AT118" s="130" t="s">
        <v>72</v>
      </c>
      <c r="AU118" s="130" t="s">
        <v>73</v>
      </c>
      <c r="AY118" s="123" t="s">
        <v>143</v>
      </c>
      <c r="BK118" s="131">
        <f>SUM(BK119:BK124)</f>
        <v>0</v>
      </c>
    </row>
    <row r="119" spans="1:65" s="2" customFormat="1" ht="16.5" customHeight="1">
      <c r="A119" s="26"/>
      <c r="B119" s="132"/>
      <c r="C119" s="133" t="s">
        <v>144</v>
      </c>
      <c r="D119" s="133" t="s">
        <v>145</v>
      </c>
      <c r="E119" s="134" t="s">
        <v>1043</v>
      </c>
      <c r="F119" s="135" t="s">
        <v>1044</v>
      </c>
      <c r="G119" s="136" t="s">
        <v>269</v>
      </c>
      <c r="H119" s="137">
        <v>160</v>
      </c>
      <c r="I119" s="137"/>
      <c r="J119" s="137">
        <f t="shared" ref="J119:J124" si="0">ROUND(I119*H119,3)</f>
        <v>0</v>
      </c>
      <c r="K119" s="138"/>
      <c r="L119" s="27"/>
      <c r="M119" s="152" t="s">
        <v>1</v>
      </c>
      <c r="N119" s="153" t="s">
        <v>39</v>
      </c>
      <c r="O119" s="154">
        <v>0</v>
      </c>
      <c r="P119" s="154">
        <f t="shared" ref="P119:P124" si="1">O119*H119</f>
        <v>0</v>
      </c>
      <c r="Q119" s="154">
        <v>0</v>
      </c>
      <c r="R119" s="154">
        <f t="shared" ref="R119:R124" si="2">Q119*H119</f>
        <v>0</v>
      </c>
      <c r="S119" s="154">
        <v>0</v>
      </c>
      <c r="T119" s="155">
        <f t="shared" ref="T119:T124" si="3">S119*H119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43" t="s">
        <v>166</v>
      </c>
      <c r="AT119" s="143" t="s">
        <v>145</v>
      </c>
      <c r="AU119" s="143" t="s">
        <v>81</v>
      </c>
      <c r="AY119" s="14" t="s">
        <v>143</v>
      </c>
      <c r="BE119" s="144">
        <f t="shared" ref="BE119:BE124" si="4">IF(N119="základná",J119,0)</f>
        <v>0</v>
      </c>
      <c r="BF119" s="144">
        <f t="shared" ref="BF119:BF124" si="5">IF(N119="znížená",J119,0)</f>
        <v>0</v>
      </c>
      <c r="BG119" s="144">
        <f t="shared" ref="BG119:BG124" si="6">IF(N119="zákl. prenesená",J119,0)</f>
        <v>0</v>
      </c>
      <c r="BH119" s="144">
        <f t="shared" ref="BH119:BH124" si="7">IF(N119="zníž. prenesená",J119,0)</f>
        <v>0</v>
      </c>
      <c r="BI119" s="144">
        <f t="shared" ref="BI119:BI124" si="8">IF(N119="nulová",J119,0)</f>
        <v>0</v>
      </c>
      <c r="BJ119" s="14" t="s">
        <v>144</v>
      </c>
      <c r="BK119" s="145">
        <f t="shared" ref="BK119:BK124" si="9">ROUND(I119*H119,3)</f>
        <v>0</v>
      </c>
      <c r="BL119" s="14" t="s">
        <v>166</v>
      </c>
      <c r="BM119" s="143" t="s">
        <v>1045</v>
      </c>
    </row>
    <row r="120" spans="1:65" s="2" customFormat="1" ht="16.5" customHeight="1">
      <c r="A120" s="26"/>
      <c r="B120" s="132"/>
      <c r="C120" s="133" t="s">
        <v>171</v>
      </c>
      <c r="D120" s="133" t="s">
        <v>145</v>
      </c>
      <c r="E120" s="134" t="s">
        <v>144</v>
      </c>
      <c r="F120" s="135" t="s">
        <v>1046</v>
      </c>
      <c r="G120" s="136" t="s">
        <v>274</v>
      </c>
      <c r="H120" s="137">
        <v>2</v>
      </c>
      <c r="I120" s="137"/>
      <c r="J120" s="137">
        <f t="shared" si="0"/>
        <v>0</v>
      </c>
      <c r="K120" s="138"/>
      <c r="L120" s="27"/>
      <c r="M120" s="152" t="s">
        <v>1</v>
      </c>
      <c r="N120" s="153" t="s">
        <v>39</v>
      </c>
      <c r="O120" s="154">
        <v>0</v>
      </c>
      <c r="P120" s="154">
        <f t="shared" si="1"/>
        <v>0</v>
      </c>
      <c r="Q120" s="154">
        <v>0</v>
      </c>
      <c r="R120" s="154">
        <f t="shared" si="2"/>
        <v>0</v>
      </c>
      <c r="S120" s="154">
        <v>0</v>
      </c>
      <c r="T120" s="155">
        <f t="shared" si="3"/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43" t="s">
        <v>166</v>
      </c>
      <c r="AT120" s="143" t="s">
        <v>145</v>
      </c>
      <c r="AU120" s="143" t="s">
        <v>81</v>
      </c>
      <c r="AY120" s="14" t="s">
        <v>143</v>
      </c>
      <c r="BE120" s="144">
        <f t="shared" si="4"/>
        <v>0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4" t="s">
        <v>144</v>
      </c>
      <c r="BK120" s="145">
        <f t="shared" si="9"/>
        <v>0</v>
      </c>
      <c r="BL120" s="14" t="s">
        <v>166</v>
      </c>
      <c r="BM120" s="143" t="s">
        <v>1047</v>
      </c>
    </row>
    <row r="121" spans="1:65" s="2" customFormat="1" ht="16.5" customHeight="1">
      <c r="A121" s="26"/>
      <c r="B121" s="132"/>
      <c r="C121" s="133" t="s">
        <v>166</v>
      </c>
      <c r="D121" s="133" t="s">
        <v>145</v>
      </c>
      <c r="E121" s="134" t="s">
        <v>171</v>
      </c>
      <c r="F121" s="135" t="s">
        <v>1048</v>
      </c>
      <c r="G121" s="136" t="s">
        <v>274</v>
      </c>
      <c r="H121" s="137">
        <v>5</v>
      </c>
      <c r="I121" s="137"/>
      <c r="J121" s="137">
        <f t="shared" si="0"/>
        <v>0</v>
      </c>
      <c r="K121" s="138"/>
      <c r="L121" s="27"/>
      <c r="M121" s="152" t="s">
        <v>1</v>
      </c>
      <c r="N121" s="153" t="s">
        <v>39</v>
      </c>
      <c r="O121" s="154">
        <v>0</v>
      </c>
      <c r="P121" s="154">
        <f t="shared" si="1"/>
        <v>0</v>
      </c>
      <c r="Q121" s="154">
        <v>0</v>
      </c>
      <c r="R121" s="154">
        <f t="shared" si="2"/>
        <v>0</v>
      </c>
      <c r="S121" s="154">
        <v>0</v>
      </c>
      <c r="T121" s="155">
        <f t="shared" si="3"/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3" t="s">
        <v>166</v>
      </c>
      <c r="AT121" s="143" t="s">
        <v>145</v>
      </c>
      <c r="AU121" s="143" t="s">
        <v>81</v>
      </c>
      <c r="AY121" s="14" t="s">
        <v>143</v>
      </c>
      <c r="BE121" s="144">
        <f t="shared" si="4"/>
        <v>0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4" t="s">
        <v>144</v>
      </c>
      <c r="BK121" s="145">
        <f t="shared" si="9"/>
        <v>0</v>
      </c>
      <c r="BL121" s="14" t="s">
        <v>166</v>
      </c>
      <c r="BM121" s="143" t="s">
        <v>1049</v>
      </c>
    </row>
    <row r="122" spans="1:65" s="2" customFormat="1" ht="16.5" customHeight="1">
      <c r="A122" s="26"/>
      <c r="B122" s="132"/>
      <c r="C122" s="133" t="s">
        <v>142</v>
      </c>
      <c r="D122" s="133" t="s">
        <v>145</v>
      </c>
      <c r="E122" s="134" t="s">
        <v>166</v>
      </c>
      <c r="F122" s="135" t="s">
        <v>1050</v>
      </c>
      <c r="G122" s="136" t="s">
        <v>274</v>
      </c>
      <c r="H122" s="137">
        <v>5</v>
      </c>
      <c r="I122" s="137"/>
      <c r="J122" s="137">
        <f t="shared" si="0"/>
        <v>0</v>
      </c>
      <c r="K122" s="138"/>
      <c r="L122" s="27"/>
      <c r="M122" s="152" t="s">
        <v>1</v>
      </c>
      <c r="N122" s="153" t="s">
        <v>39</v>
      </c>
      <c r="O122" s="154">
        <v>0</v>
      </c>
      <c r="P122" s="154">
        <f t="shared" si="1"/>
        <v>0</v>
      </c>
      <c r="Q122" s="154">
        <v>0</v>
      </c>
      <c r="R122" s="154">
        <f t="shared" si="2"/>
        <v>0</v>
      </c>
      <c r="S122" s="154">
        <v>0</v>
      </c>
      <c r="T122" s="155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3" t="s">
        <v>166</v>
      </c>
      <c r="AT122" s="143" t="s">
        <v>145</v>
      </c>
      <c r="AU122" s="143" t="s">
        <v>81</v>
      </c>
      <c r="AY122" s="14" t="s">
        <v>143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4" t="s">
        <v>144</v>
      </c>
      <c r="BK122" s="145">
        <f t="shared" si="9"/>
        <v>0</v>
      </c>
      <c r="BL122" s="14" t="s">
        <v>166</v>
      </c>
      <c r="BM122" s="143" t="s">
        <v>1051</v>
      </c>
    </row>
    <row r="123" spans="1:65" s="2" customFormat="1" ht="16.5" customHeight="1">
      <c r="A123" s="26"/>
      <c r="B123" s="132"/>
      <c r="C123" s="133" t="s">
        <v>181</v>
      </c>
      <c r="D123" s="133" t="s">
        <v>145</v>
      </c>
      <c r="E123" s="134" t="s">
        <v>142</v>
      </c>
      <c r="F123" s="135" t="s">
        <v>1052</v>
      </c>
      <c r="G123" s="136" t="s">
        <v>274</v>
      </c>
      <c r="H123" s="137">
        <v>1</v>
      </c>
      <c r="I123" s="137"/>
      <c r="J123" s="137">
        <f t="shared" si="0"/>
        <v>0</v>
      </c>
      <c r="K123" s="138"/>
      <c r="L123" s="27"/>
      <c r="M123" s="152" t="s">
        <v>1</v>
      </c>
      <c r="N123" s="153" t="s">
        <v>39</v>
      </c>
      <c r="O123" s="154">
        <v>0</v>
      </c>
      <c r="P123" s="154">
        <f t="shared" si="1"/>
        <v>0</v>
      </c>
      <c r="Q123" s="154">
        <v>0</v>
      </c>
      <c r="R123" s="154">
        <f t="shared" si="2"/>
        <v>0</v>
      </c>
      <c r="S123" s="154">
        <v>0</v>
      </c>
      <c r="T123" s="155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3" t="s">
        <v>166</v>
      </c>
      <c r="AT123" s="143" t="s">
        <v>145</v>
      </c>
      <c r="AU123" s="143" t="s">
        <v>81</v>
      </c>
      <c r="AY123" s="14" t="s">
        <v>143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4" t="s">
        <v>144</v>
      </c>
      <c r="BK123" s="145">
        <f t="shared" si="9"/>
        <v>0</v>
      </c>
      <c r="BL123" s="14" t="s">
        <v>166</v>
      </c>
      <c r="BM123" s="143" t="s">
        <v>1053</v>
      </c>
    </row>
    <row r="124" spans="1:65" s="2" customFormat="1" ht="21.75" customHeight="1">
      <c r="A124" s="26"/>
      <c r="B124" s="132"/>
      <c r="C124" s="133" t="s">
        <v>81</v>
      </c>
      <c r="D124" s="133" t="s">
        <v>145</v>
      </c>
      <c r="E124" s="134" t="s">
        <v>181</v>
      </c>
      <c r="F124" s="135" t="s">
        <v>1054</v>
      </c>
      <c r="G124" s="136" t="s">
        <v>274</v>
      </c>
      <c r="H124" s="137">
        <v>1</v>
      </c>
      <c r="I124" s="137"/>
      <c r="J124" s="137">
        <f t="shared" si="0"/>
        <v>0</v>
      </c>
      <c r="K124" s="138"/>
      <c r="L124" s="27"/>
      <c r="M124" s="139" t="s">
        <v>1</v>
      </c>
      <c r="N124" s="140" t="s">
        <v>39</v>
      </c>
      <c r="O124" s="141">
        <v>0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3" t="s">
        <v>166</v>
      </c>
      <c r="AT124" s="143" t="s">
        <v>145</v>
      </c>
      <c r="AU124" s="143" t="s">
        <v>81</v>
      </c>
      <c r="AY124" s="14" t="s">
        <v>143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4" t="s">
        <v>144</v>
      </c>
      <c r="BK124" s="145">
        <f t="shared" si="9"/>
        <v>0</v>
      </c>
      <c r="BL124" s="14" t="s">
        <v>166</v>
      </c>
      <c r="BM124" s="143" t="s">
        <v>1055</v>
      </c>
    </row>
    <row r="125" spans="1:65" s="2" customFormat="1" ht="7" customHeight="1">
      <c r="A125" s="26"/>
      <c r="B125" s="41"/>
      <c r="C125" s="42"/>
      <c r="D125" s="42"/>
      <c r="E125" s="42"/>
      <c r="F125" s="42"/>
      <c r="G125" s="42"/>
      <c r="H125" s="42"/>
      <c r="I125" s="42"/>
      <c r="J125" s="42"/>
      <c r="K125" s="42"/>
      <c r="L125" s="27"/>
      <c r="M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</sheetData>
  <autoFilter ref="C116:K124" xr:uid="{00000000-0009-0000-0000-00000D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20"/>
  <sheetViews>
    <sheetView showGridLines="0" topLeftCell="A113" workbookViewId="0">
      <selection activeCell="J30" sqref="J30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82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121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ROUND(J117,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ROUND((SUM(BE117:BE119)),  2)</f>
        <v>0</v>
      </c>
      <c r="G33" s="26"/>
      <c r="H33" s="26"/>
      <c r="I33" s="95">
        <v>0.2</v>
      </c>
      <c r="J33" s="94">
        <f>ROUND(((SUM(BE117:BE119))*I33),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ROUND((SUM(BF117:BF119)),  2)</f>
        <v>0</v>
      </c>
      <c r="G34" s="26"/>
      <c r="H34" s="26"/>
      <c r="I34" s="95">
        <v>0.2</v>
      </c>
      <c r="J34" s="94">
        <f>ROUND(((SUM(BF117:BF119))*I34),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ROUND((SUM(BG117:BG119)),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ROUND((SUM(BH117:BH119)),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ROUND((SUM(BI117:BI119)),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ost - Ostatné náklady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J117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127</v>
      </c>
      <c r="E97" s="109"/>
      <c r="F97" s="109"/>
      <c r="G97" s="109"/>
      <c r="H97" s="109"/>
      <c r="I97" s="109"/>
      <c r="J97" s="110">
        <f>J118</f>
        <v>0</v>
      </c>
      <c r="L97" s="107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7" customHeight="1">
      <c r="A99" s="26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3" spans="1:31" s="2" customFormat="1" ht="7" customHeight="1">
      <c r="A103" s="26"/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5" customHeight="1">
      <c r="A104" s="26"/>
      <c r="B104" s="27"/>
      <c r="C104" s="18" t="s">
        <v>128</v>
      </c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7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12" customHeight="1">
      <c r="A106" s="26"/>
      <c r="B106" s="27"/>
      <c r="C106" s="23" t="s">
        <v>12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6.5" customHeight="1">
      <c r="A107" s="26"/>
      <c r="B107" s="27"/>
      <c r="C107" s="26"/>
      <c r="D107" s="26"/>
      <c r="E107" s="200" t="str">
        <f>E7</f>
        <v>Kompostáreň Prameň</v>
      </c>
      <c r="F107" s="201"/>
      <c r="G107" s="201"/>
      <c r="H107" s="201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120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194" t="str">
        <f>E9</f>
        <v>ost - Ostatné náklady</v>
      </c>
      <c r="F109" s="199"/>
      <c r="G109" s="199"/>
      <c r="H109" s="199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7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16</v>
      </c>
      <c r="D111" s="26"/>
      <c r="E111" s="26"/>
      <c r="F111" s="21" t="str">
        <f>F12</f>
        <v>Kamenná Poruba</v>
      </c>
      <c r="G111" s="26"/>
      <c r="H111" s="26"/>
      <c r="I111" s="23" t="s">
        <v>18</v>
      </c>
      <c r="J111" s="49" t="str">
        <f>IF(J12="","",J12)</f>
        <v/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7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40" customHeight="1">
      <c r="A113" s="26"/>
      <c r="B113" s="27"/>
      <c r="C113" s="23" t="s">
        <v>20</v>
      </c>
      <c r="D113" s="26"/>
      <c r="E113" s="26"/>
      <c r="F113" s="21" t="str">
        <f>E15</f>
        <v xml:space="preserve">Prameň združenie </v>
      </c>
      <c r="G113" s="26"/>
      <c r="H113" s="26"/>
      <c r="I113" s="23" t="s">
        <v>26</v>
      </c>
      <c r="J113" s="24" t="str">
        <f>E21</f>
        <v>Ing. M. Pisár (stupeň PD pre stav.povolenie)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5" customHeight="1">
      <c r="A114" s="26"/>
      <c r="B114" s="27"/>
      <c r="C114" s="23" t="s">
        <v>24</v>
      </c>
      <c r="D114" s="26"/>
      <c r="E114" s="26"/>
      <c r="F114" s="21" t="str">
        <f>IF(E18="","",E18)</f>
        <v xml:space="preserve"> </v>
      </c>
      <c r="G114" s="26"/>
      <c r="H114" s="26"/>
      <c r="I114" s="23" t="s">
        <v>30</v>
      </c>
      <c r="J114" s="24" t="str">
        <f>E24</f>
        <v>Ing. G. Gabčová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2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0" customFormat="1" ht="29.25" customHeight="1">
      <c r="A116" s="111"/>
      <c r="B116" s="112"/>
      <c r="C116" s="113" t="s">
        <v>129</v>
      </c>
      <c r="D116" s="114" t="s">
        <v>58</v>
      </c>
      <c r="E116" s="114" t="s">
        <v>54</v>
      </c>
      <c r="F116" s="114" t="s">
        <v>55</v>
      </c>
      <c r="G116" s="114" t="s">
        <v>130</v>
      </c>
      <c r="H116" s="114" t="s">
        <v>131</v>
      </c>
      <c r="I116" s="114" t="s">
        <v>132</v>
      </c>
      <c r="J116" s="115" t="s">
        <v>124</v>
      </c>
      <c r="K116" s="116" t="s">
        <v>133</v>
      </c>
      <c r="L116" s="117"/>
      <c r="M116" s="56" t="s">
        <v>1</v>
      </c>
      <c r="N116" s="57" t="s">
        <v>37</v>
      </c>
      <c r="O116" s="57" t="s">
        <v>134</v>
      </c>
      <c r="P116" s="57" t="s">
        <v>135</v>
      </c>
      <c r="Q116" s="57" t="s">
        <v>136</v>
      </c>
      <c r="R116" s="57" t="s">
        <v>137</v>
      </c>
      <c r="S116" s="57" t="s">
        <v>138</v>
      </c>
      <c r="T116" s="58" t="s">
        <v>139</v>
      </c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</row>
    <row r="117" spans="1:65" s="2" customFormat="1" ht="22.75" customHeight="1">
      <c r="A117" s="26"/>
      <c r="B117" s="27"/>
      <c r="C117" s="63" t="s">
        <v>125</v>
      </c>
      <c r="D117" s="26"/>
      <c r="E117" s="26"/>
      <c r="F117" s="26"/>
      <c r="G117" s="26"/>
      <c r="H117" s="26"/>
      <c r="I117" s="26"/>
      <c r="J117" s="118">
        <f>BK117</f>
        <v>0</v>
      </c>
      <c r="K117" s="26"/>
      <c r="L117" s="27"/>
      <c r="M117" s="59"/>
      <c r="N117" s="50"/>
      <c r="O117" s="60"/>
      <c r="P117" s="119">
        <f>P118</f>
        <v>0</v>
      </c>
      <c r="Q117" s="60"/>
      <c r="R117" s="119">
        <f>R118</f>
        <v>0</v>
      </c>
      <c r="S117" s="60"/>
      <c r="T117" s="120">
        <f>T118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72</v>
      </c>
      <c r="AU117" s="14" t="s">
        <v>126</v>
      </c>
      <c r="BK117" s="121">
        <f>BK118</f>
        <v>0</v>
      </c>
    </row>
    <row r="118" spans="1:65" s="11" customFormat="1" ht="26" customHeight="1">
      <c r="B118" s="122"/>
      <c r="D118" s="123" t="s">
        <v>72</v>
      </c>
      <c r="E118" s="124" t="s">
        <v>140</v>
      </c>
      <c r="F118" s="124" t="s">
        <v>141</v>
      </c>
      <c r="J118" s="125">
        <f>BK118</f>
        <v>0</v>
      </c>
      <c r="L118" s="122"/>
      <c r="M118" s="126"/>
      <c r="N118" s="127"/>
      <c r="O118" s="127"/>
      <c r="P118" s="128">
        <f>P119</f>
        <v>0</v>
      </c>
      <c r="Q118" s="127"/>
      <c r="R118" s="128">
        <f>R119</f>
        <v>0</v>
      </c>
      <c r="S118" s="127"/>
      <c r="T118" s="129">
        <f>T119</f>
        <v>0</v>
      </c>
      <c r="AR118" s="123" t="s">
        <v>142</v>
      </c>
      <c r="AT118" s="130" t="s">
        <v>72</v>
      </c>
      <c r="AU118" s="130" t="s">
        <v>73</v>
      </c>
      <c r="AY118" s="123" t="s">
        <v>143</v>
      </c>
      <c r="BK118" s="131">
        <f>BK119</f>
        <v>0</v>
      </c>
    </row>
    <row r="119" spans="1:65" s="2" customFormat="1" ht="47" customHeight="1">
      <c r="A119" s="26"/>
      <c r="B119" s="132"/>
      <c r="C119" s="133" t="s">
        <v>144</v>
      </c>
      <c r="D119" s="133" t="s">
        <v>145</v>
      </c>
      <c r="E119" s="134" t="s">
        <v>81</v>
      </c>
      <c r="F119" s="135" t="s">
        <v>146</v>
      </c>
      <c r="G119" s="136" t="s">
        <v>147</v>
      </c>
      <c r="H119" s="137">
        <v>1</v>
      </c>
      <c r="I119" s="137"/>
      <c r="J119" s="137">
        <f>ROUND(I119*H119,3)</f>
        <v>0</v>
      </c>
      <c r="K119" s="138"/>
      <c r="L119" s="27"/>
      <c r="M119" s="139" t="s">
        <v>1</v>
      </c>
      <c r="N119" s="140" t="s">
        <v>39</v>
      </c>
      <c r="O119" s="141">
        <v>0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R119" s="143" t="s">
        <v>148</v>
      </c>
      <c r="AT119" s="143" t="s">
        <v>145</v>
      </c>
      <c r="AU119" s="143" t="s">
        <v>81</v>
      </c>
      <c r="AY119" s="14" t="s">
        <v>143</v>
      </c>
      <c r="BE119" s="144">
        <f>IF(N119="základná",J119,0)</f>
        <v>0</v>
      </c>
      <c r="BF119" s="144">
        <f>IF(N119="znížená",J119,0)</f>
        <v>0</v>
      </c>
      <c r="BG119" s="144">
        <f>IF(N119="zákl. prenesená",J119,0)</f>
        <v>0</v>
      </c>
      <c r="BH119" s="144">
        <f>IF(N119="zníž. prenesená",J119,0)</f>
        <v>0</v>
      </c>
      <c r="BI119" s="144">
        <f>IF(N119="nulová",J119,0)</f>
        <v>0</v>
      </c>
      <c r="BJ119" s="14" t="s">
        <v>144</v>
      </c>
      <c r="BK119" s="145">
        <f>ROUND(I119*H119,3)</f>
        <v>0</v>
      </c>
      <c r="BL119" s="14" t="s">
        <v>148</v>
      </c>
      <c r="BM119" s="143" t="s">
        <v>149</v>
      </c>
    </row>
    <row r="120" spans="1:65" s="2" customFormat="1" ht="7" customHeight="1">
      <c r="A120" s="26"/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27"/>
      <c r="M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</sheetData>
  <autoFilter ref="C116:K119" xr:uid="{00000000-0009-0000-0000-000001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70"/>
  <sheetViews>
    <sheetView showGridLines="0" workbookViewId="0">
      <selection activeCell="J13" sqref="J13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2.7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85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150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ROUND(J125,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ROUND((SUM(BE125:BE169)),  2)</f>
        <v>0</v>
      </c>
      <c r="G33" s="26"/>
      <c r="H33" s="26"/>
      <c r="I33" s="95">
        <v>0.2</v>
      </c>
      <c r="J33" s="94">
        <f>ROUND(((SUM(BE125:BE169))*I33),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ROUND((SUM(BF125:BF169)),  2)</f>
        <v>0</v>
      </c>
      <c r="G34" s="26"/>
      <c r="H34" s="26"/>
      <c r="I34" s="95">
        <v>0.2</v>
      </c>
      <c r="J34" s="94">
        <f>ROUND(((SUM(BF125:BF169))*I34),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ROUND((SUM(BG125:BG169)),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ROUND((SUM(BH125:BH169)),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ROUND((SUM(BI125:BI169)),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01 - Kompostovacia plocha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J125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J126</f>
        <v>0</v>
      </c>
      <c r="L97" s="107"/>
    </row>
    <row r="98" spans="1:31" s="12" customFormat="1" ht="20" customHeight="1">
      <c r="B98" s="146"/>
      <c r="D98" s="147" t="s">
        <v>152</v>
      </c>
      <c r="E98" s="148"/>
      <c r="F98" s="148"/>
      <c r="G98" s="148"/>
      <c r="H98" s="148"/>
      <c r="I98" s="148"/>
      <c r="J98" s="149">
        <f>J127</f>
        <v>0</v>
      </c>
      <c r="L98" s="146"/>
    </row>
    <row r="99" spans="1:31" s="12" customFormat="1" ht="20" customHeight="1">
      <c r="B99" s="146"/>
      <c r="D99" s="147" t="s">
        <v>153</v>
      </c>
      <c r="E99" s="148"/>
      <c r="F99" s="148"/>
      <c r="G99" s="148"/>
      <c r="H99" s="148"/>
      <c r="I99" s="148"/>
      <c r="J99" s="149">
        <f>J134</f>
        <v>0</v>
      </c>
      <c r="L99" s="146"/>
    </row>
    <row r="100" spans="1:31" s="12" customFormat="1" ht="20" customHeight="1">
      <c r="B100" s="146"/>
      <c r="D100" s="147" t="s">
        <v>154</v>
      </c>
      <c r="E100" s="148"/>
      <c r="F100" s="148"/>
      <c r="G100" s="148"/>
      <c r="H100" s="148"/>
      <c r="I100" s="148"/>
      <c r="J100" s="149">
        <f>J143</f>
        <v>0</v>
      </c>
      <c r="L100" s="146"/>
    </row>
    <row r="101" spans="1:31" s="12" customFormat="1" ht="20" customHeight="1">
      <c r="B101" s="146"/>
      <c r="D101" s="147" t="s">
        <v>155</v>
      </c>
      <c r="E101" s="148"/>
      <c r="F101" s="148"/>
      <c r="G101" s="148"/>
      <c r="H101" s="148"/>
      <c r="I101" s="148"/>
      <c r="J101" s="149">
        <f>J151</f>
        <v>0</v>
      </c>
      <c r="L101" s="146"/>
    </row>
    <row r="102" spans="1:31" s="12" customFormat="1" ht="20" customHeight="1">
      <c r="B102" s="146"/>
      <c r="D102" s="147" t="s">
        <v>156</v>
      </c>
      <c r="E102" s="148"/>
      <c r="F102" s="148"/>
      <c r="G102" s="148"/>
      <c r="H102" s="148"/>
      <c r="I102" s="148"/>
      <c r="J102" s="149">
        <f>J159</f>
        <v>0</v>
      </c>
      <c r="L102" s="146"/>
    </row>
    <row r="103" spans="1:31" s="9" customFormat="1" ht="25" customHeight="1">
      <c r="B103" s="107"/>
      <c r="D103" s="108" t="s">
        <v>157</v>
      </c>
      <c r="E103" s="109"/>
      <c r="F103" s="109"/>
      <c r="G103" s="109"/>
      <c r="H103" s="109"/>
      <c r="I103" s="109"/>
      <c r="J103" s="110">
        <f>J161</f>
        <v>0</v>
      </c>
      <c r="L103" s="107"/>
    </row>
    <row r="104" spans="1:31" s="12" customFormat="1" ht="20" customHeight="1">
      <c r="B104" s="146"/>
      <c r="D104" s="147" t="s">
        <v>158</v>
      </c>
      <c r="E104" s="148"/>
      <c r="F104" s="148"/>
      <c r="G104" s="148"/>
      <c r="H104" s="148"/>
      <c r="I104" s="148"/>
      <c r="J104" s="149">
        <f>J162</f>
        <v>0</v>
      </c>
      <c r="L104" s="146"/>
    </row>
    <row r="105" spans="1:31" s="12" customFormat="1" ht="20" customHeight="1">
      <c r="B105" s="146"/>
      <c r="D105" s="147" t="s">
        <v>159</v>
      </c>
      <c r="E105" s="148"/>
      <c r="F105" s="148"/>
      <c r="G105" s="148"/>
      <c r="H105" s="148"/>
      <c r="I105" s="148"/>
      <c r="J105" s="149">
        <f>J165</f>
        <v>0</v>
      </c>
      <c r="L105" s="146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7" customHeight="1">
      <c r="A107" s="26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7" customHeight="1">
      <c r="A111" s="26"/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5" customHeight="1">
      <c r="A112" s="26"/>
      <c r="B112" s="27"/>
      <c r="C112" s="18" t="s">
        <v>128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7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12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200" t="str">
        <f>E7</f>
        <v>Kompostáreň Prameň</v>
      </c>
      <c r="F115" s="201"/>
      <c r="G115" s="201"/>
      <c r="H115" s="201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120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94" t="str">
        <f>E9</f>
        <v>SO 01 - Kompostovacia plocha</v>
      </c>
      <c r="F117" s="199"/>
      <c r="G117" s="199"/>
      <c r="H117" s="199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7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16</v>
      </c>
      <c r="D119" s="26"/>
      <c r="E119" s="26"/>
      <c r="F119" s="21" t="str">
        <f>F12</f>
        <v>Kamenná Poruba</v>
      </c>
      <c r="G119" s="26"/>
      <c r="H119" s="26"/>
      <c r="I119" s="23" t="s">
        <v>18</v>
      </c>
      <c r="J119" s="49" t="str">
        <f>IF(J12="","",J12)</f>
        <v/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7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40" customHeight="1">
      <c r="A121" s="26"/>
      <c r="B121" s="27"/>
      <c r="C121" s="23" t="s">
        <v>20</v>
      </c>
      <c r="D121" s="26"/>
      <c r="E121" s="26"/>
      <c r="F121" s="21" t="str">
        <f>E15</f>
        <v xml:space="preserve">Prameň združenie </v>
      </c>
      <c r="G121" s="26"/>
      <c r="H121" s="26"/>
      <c r="I121" s="23" t="s">
        <v>26</v>
      </c>
      <c r="J121" s="24" t="str">
        <f>E21</f>
        <v>Ing. M. Pisár (stupeň PD pre stav.povolenie)</v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5" customHeight="1">
      <c r="A122" s="26"/>
      <c r="B122" s="27"/>
      <c r="C122" s="23" t="s">
        <v>24</v>
      </c>
      <c r="D122" s="26"/>
      <c r="E122" s="26"/>
      <c r="F122" s="21" t="str">
        <f>IF(E18="","",E18)</f>
        <v xml:space="preserve"> </v>
      </c>
      <c r="G122" s="26"/>
      <c r="H122" s="26"/>
      <c r="I122" s="23" t="s">
        <v>30</v>
      </c>
      <c r="J122" s="24" t="str">
        <f>E24</f>
        <v>Ing. G. Gabčová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2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0" customFormat="1" ht="29.25" customHeight="1">
      <c r="A124" s="111"/>
      <c r="B124" s="112"/>
      <c r="C124" s="113" t="s">
        <v>129</v>
      </c>
      <c r="D124" s="114" t="s">
        <v>58</v>
      </c>
      <c r="E124" s="114" t="s">
        <v>54</v>
      </c>
      <c r="F124" s="114" t="s">
        <v>55</v>
      </c>
      <c r="G124" s="114" t="s">
        <v>130</v>
      </c>
      <c r="H124" s="114" t="s">
        <v>131</v>
      </c>
      <c r="I124" s="114" t="s">
        <v>132</v>
      </c>
      <c r="J124" s="115" t="s">
        <v>124</v>
      </c>
      <c r="K124" s="116" t="s">
        <v>133</v>
      </c>
      <c r="L124" s="117"/>
      <c r="M124" s="56" t="s">
        <v>1</v>
      </c>
      <c r="N124" s="57" t="s">
        <v>37</v>
      </c>
      <c r="O124" s="57" t="s">
        <v>134</v>
      </c>
      <c r="P124" s="57" t="s">
        <v>135</v>
      </c>
      <c r="Q124" s="57" t="s">
        <v>136</v>
      </c>
      <c r="R124" s="57" t="s">
        <v>137</v>
      </c>
      <c r="S124" s="57" t="s">
        <v>138</v>
      </c>
      <c r="T124" s="58" t="s">
        <v>139</v>
      </c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</row>
    <row r="125" spans="1:65" s="2" customFormat="1" ht="22.75" customHeight="1">
      <c r="A125" s="26"/>
      <c r="B125" s="27"/>
      <c r="C125" s="63" t="s">
        <v>125</v>
      </c>
      <c r="D125" s="26"/>
      <c r="E125" s="26"/>
      <c r="F125" s="26"/>
      <c r="G125" s="26"/>
      <c r="H125" s="26"/>
      <c r="I125" s="26"/>
      <c r="J125" s="118">
        <f>BK125</f>
        <v>0</v>
      </c>
      <c r="K125" s="26"/>
      <c r="L125" s="27"/>
      <c r="M125" s="59"/>
      <c r="N125" s="50"/>
      <c r="O125" s="60"/>
      <c r="P125" s="119">
        <f>P126+P161</f>
        <v>1927.4051412199999</v>
      </c>
      <c r="Q125" s="60"/>
      <c r="R125" s="119">
        <f>R126+R161</f>
        <v>1453.8376020999999</v>
      </c>
      <c r="S125" s="60"/>
      <c r="T125" s="120">
        <f>T126+T161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72</v>
      </c>
      <c r="AU125" s="14" t="s">
        <v>126</v>
      </c>
      <c r="BK125" s="121">
        <f>BK126+BK161</f>
        <v>0</v>
      </c>
    </row>
    <row r="126" spans="1:65" s="11" customFormat="1" ht="26" customHeight="1">
      <c r="B126" s="122"/>
      <c r="D126" s="123" t="s">
        <v>72</v>
      </c>
      <c r="E126" s="124" t="s">
        <v>160</v>
      </c>
      <c r="F126" s="124" t="s">
        <v>161</v>
      </c>
      <c r="J126" s="125">
        <f>BK126</f>
        <v>0</v>
      </c>
      <c r="L126" s="122"/>
      <c r="M126" s="126"/>
      <c r="N126" s="127"/>
      <c r="O126" s="127"/>
      <c r="P126" s="128">
        <f>P127+P134+P143+P151+P159</f>
        <v>1907.4333732199998</v>
      </c>
      <c r="Q126" s="127"/>
      <c r="R126" s="128">
        <f>R127+R134+R143+R151+R159</f>
        <v>1453.6284456999999</v>
      </c>
      <c r="S126" s="127"/>
      <c r="T126" s="129">
        <f>T127+T134+T143+T151+T159</f>
        <v>0</v>
      </c>
      <c r="AR126" s="123" t="s">
        <v>81</v>
      </c>
      <c r="AT126" s="130" t="s">
        <v>72</v>
      </c>
      <c r="AU126" s="130" t="s">
        <v>73</v>
      </c>
      <c r="AY126" s="123" t="s">
        <v>143</v>
      </c>
      <c r="BK126" s="131">
        <f>BK127+BK134+BK143+BK151+BK159</f>
        <v>0</v>
      </c>
    </row>
    <row r="127" spans="1:65" s="11" customFormat="1" ht="22.75" customHeight="1">
      <c r="B127" s="122"/>
      <c r="D127" s="123" t="s">
        <v>72</v>
      </c>
      <c r="E127" s="150" t="s">
        <v>81</v>
      </c>
      <c r="F127" s="150" t="s">
        <v>162</v>
      </c>
      <c r="J127" s="151">
        <f>BK127</f>
        <v>0</v>
      </c>
      <c r="L127" s="122"/>
      <c r="M127" s="126"/>
      <c r="N127" s="127"/>
      <c r="O127" s="127"/>
      <c r="P127" s="128">
        <f>SUM(P128:P133)</f>
        <v>214.42887100000002</v>
      </c>
      <c r="Q127" s="127"/>
      <c r="R127" s="128">
        <f>SUM(R128:R133)</f>
        <v>0</v>
      </c>
      <c r="S127" s="127"/>
      <c r="T127" s="129">
        <f>SUM(T128:T133)</f>
        <v>0</v>
      </c>
      <c r="AR127" s="123" t="s">
        <v>81</v>
      </c>
      <c r="AT127" s="130" t="s">
        <v>72</v>
      </c>
      <c r="AU127" s="130" t="s">
        <v>81</v>
      </c>
      <c r="AY127" s="123" t="s">
        <v>143</v>
      </c>
      <c r="BK127" s="131">
        <f>SUM(BK128:BK133)</f>
        <v>0</v>
      </c>
    </row>
    <row r="128" spans="1:65" s="2" customFormat="1" ht="21.75" customHeight="1">
      <c r="A128" s="26"/>
      <c r="B128" s="132"/>
      <c r="C128" s="133" t="s">
        <v>81</v>
      </c>
      <c r="D128" s="133" t="s">
        <v>145</v>
      </c>
      <c r="E128" s="134" t="s">
        <v>163</v>
      </c>
      <c r="F128" s="135" t="s">
        <v>164</v>
      </c>
      <c r="G128" s="136" t="s">
        <v>165</v>
      </c>
      <c r="H128" s="137">
        <v>308.67200000000003</v>
      </c>
      <c r="I128" s="137"/>
      <c r="J128" s="137">
        <f t="shared" ref="J128:J133" si="0">ROUND(I128*H128,3)</f>
        <v>0</v>
      </c>
      <c r="K128" s="138"/>
      <c r="L128" s="27"/>
      <c r="M128" s="152" t="s">
        <v>1</v>
      </c>
      <c r="N128" s="153" t="s">
        <v>39</v>
      </c>
      <c r="O128" s="154">
        <v>1.2E-2</v>
      </c>
      <c r="P128" s="154">
        <f t="shared" ref="P128:P133" si="1">O128*H128</f>
        <v>3.7040640000000002</v>
      </c>
      <c r="Q128" s="154">
        <v>0</v>
      </c>
      <c r="R128" s="154">
        <f t="shared" ref="R128:R133" si="2">Q128*H128</f>
        <v>0</v>
      </c>
      <c r="S128" s="154">
        <v>0</v>
      </c>
      <c r="T128" s="155">
        <f t="shared" ref="T128:T133" si="3"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3" t="s">
        <v>166</v>
      </c>
      <c r="AT128" s="143" t="s">
        <v>145</v>
      </c>
      <c r="AU128" s="143" t="s">
        <v>144</v>
      </c>
      <c r="AY128" s="14" t="s">
        <v>143</v>
      </c>
      <c r="BE128" s="144">
        <f t="shared" ref="BE128:BE133" si="4">IF(N128="základná",J128,0)</f>
        <v>0</v>
      </c>
      <c r="BF128" s="144">
        <f t="shared" ref="BF128:BF133" si="5">IF(N128="znížená",J128,0)</f>
        <v>0</v>
      </c>
      <c r="BG128" s="144">
        <f t="shared" ref="BG128:BG133" si="6">IF(N128="zákl. prenesená",J128,0)</f>
        <v>0</v>
      </c>
      <c r="BH128" s="144">
        <f t="shared" ref="BH128:BH133" si="7">IF(N128="zníž. prenesená",J128,0)</f>
        <v>0</v>
      </c>
      <c r="BI128" s="144">
        <f t="shared" ref="BI128:BI133" si="8">IF(N128="nulová",J128,0)</f>
        <v>0</v>
      </c>
      <c r="BJ128" s="14" t="s">
        <v>144</v>
      </c>
      <c r="BK128" s="145">
        <f t="shared" ref="BK128:BK133" si="9">ROUND(I128*H128,3)</f>
        <v>0</v>
      </c>
      <c r="BL128" s="14" t="s">
        <v>166</v>
      </c>
      <c r="BM128" s="143" t="s">
        <v>167</v>
      </c>
    </row>
    <row r="129" spans="1:65" s="2" customFormat="1" ht="21.75" customHeight="1">
      <c r="A129" s="26"/>
      <c r="B129" s="132"/>
      <c r="C129" s="133" t="s">
        <v>144</v>
      </c>
      <c r="D129" s="133" t="s">
        <v>145</v>
      </c>
      <c r="E129" s="134" t="s">
        <v>168</v>
      </c>
      <c r="F129" s="135" t="s">
        <v>169</v>
      </c>
      <c r="G129" s="136" t="s">
        <v>165</v>
      </c>
      <c r="H129" s="137">
        <v>411.56200000000001</v>
      </c>
      <c r="I129" s="137"/>
      <c r="J129" s="137">
        <f t="shared" si="0"/>
        <v>0</v>
      </c>
      <c r="K129" s="138"/>
      <c r="L129" s="27"/>
      <c r="M129" s="152" t="s">
        <v>1</v>
      </c>
      <c r="N129" s="153" t="s">
        <v>39</v>
      </c>
      <c r="O129" s="154">
        <v>0.24299999999999999</v>
      </c>
      <c r="P129" s="154">
        <f t="shared" si="1"/>
        <v>100.00956600000001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3" t="s">
        <v>166</v>
      </c>
      <c r="AT129" s="143" t="s">
        <v>145</v>
      </c>
      <c r="AU129" s="143" t="s">
        <v>144</v>
      </c>
      <c r="AY129" s="14" t="s">
        <v>143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144</v>
      </c>
      <c r="BK129" s="145">
        <f t="shared" si="9"/>
        <v>0</v>
      </c>
      <c r="BL129" s="14" t="s">
        <v>166</v>
      </c>
      <c r="BM129" s="143" t="s">
        <v>170</v>
      </c>
    </row>
    <row r="130" spans="1:65" s="2" customFormat="1" ht="21.75" customHeight="1">
      <c r="A130" s="26"/>
      <c r="B130" s="132"/>
      <c r="C130" s="133" t="s">
        <v>171</v>
      </c>
      <c r="D130" s="133" t="s">
        <v>145</v>
      </c>
      <c r="E130" s="134" t="s">
        <v>172</v>
      </c>
      <c r="F130" s="135" t="s">
        <v>173</v>
      </c>
      <c r="G130" s="136" t="s">
        <v>165</v>
      </c>
      <c r="H130" s="137">
        <v>123.46899999999999</v>
      </c>
      <c r="I130" s="137"/>
      <c r="J130" s="137">
        <f t="shared" si="0"/>
        <v>0</v>
      </c>
      <c r="K130" s="138"/>
      <c r="L130" s="27"/>
      <c r="M130" s="152" t="s">
        <v>1</v>
      </c>
      <c r="N130" s="153" t="s">
        <v>39</v>
      </c>
      <c r="O130" s="154">
        <v>5.6000000000000001E-2</v>
      </c>
      <c r="P130" s="154">
        <f t="shared" si="1"/>
        <v>6.9142640000000002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166</v>
      </c>
      <c r="AT130" s="143" t="s">
        <v>145</v>
      </c>
      <c r="AU130" s="143" t="s">
        <v>144</v>
      </c>
      <c r="AY130" s="14" t="s">
        <v>143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144</v>
      </c>
      <c r="BK130" s="145">
        <f t="shared" si="9"/>
        <v>0</v>
      </c>
      <c r="BL130" s="14" t="s">
        <v>166</v>
      </c>
      <c r="BM130" s="143" t="s">
        <v>174</v>
      </c>
    </row>
    <row r="131" spans="1:65" s="2" customFormat="1" ht="16.5" customHeight="1">
      <c r="A131" s="26"/>
      <c r="B131" s="132"/>
      <c r="C131" s="133" t="s">
        <v>166</v>
      </c>
      <c r="D131" s="133" t="s">
        <v>145</v>
      </c>
      <c r="E131" s="134" t="s">
        <v>175</v>
      </c>
      <c r="F131" s="135" t="s">
        <v>176</v>
      </c>
      <c r="G131" s="136" t="s">
        <v>165</v>
      </c>
      <c r="H131" s="137">
        <v>3.2639999999999998</v>
      </c>
      <c r="I131" s="137"/>
      <c r="J131" s="137">
        <f t="shared" si="0"/>
        <v>0</v>
      </c>
      <c r="K131" s="138"/>
      <c r="L131" s="27"/>
      <c r="M131" s="152" t="s">
        <v>1</v>
      </c>
      <c r="N131" s="153" t="s">
        <v>39</v>
      </c>
      <c r="O131" s="154">
        <v>2.5139999999999998</v>
      </c>
      <c r="P131" s="154">
        <f t="shared" si="1"/>
        <v>8.2056959999999997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3" t="s">
        <v>166</v>
      </c>
      <c r="AT131" s="143" t="s">
        <v>145</v>
      </c>
      <c r="AU131" s="143" t="s">
        <v>144</v>
      </c>
      <c r="AY131" s="14" t="s">
        <v>143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144</v>
      </c>
      <c r="BK131" s="145">
        <f t="shared" si="9"/>
        <v>0</v>
      </c>
      <c r="BL131" s="14" t="s">
        <v>166</v>
      </c>
      <c r="BM131" s="143" t="s">
        <v>177</v>
      </c>
    </row>
    <row r="132" spans="1:65" s="2" customFormat="1" ht="33" customHeight="1">
      <c r="A132" s="26"/>
      <c r="B132" s="132"/>
      <c r="C132" s="133" t="s">
        <v>142</v>
      </c>
      <c r="D132" s="133" t="s">
        <v>145</v>
      </c>
      <c r="E132" s="134" t="s">
        <v>178</v>
      </c>
      <c r="F132" s="135" t="s">
        <v>179</v>
      </c>
      <c r="G132" s="136" t="s">
        <v>165</v>
      </c>
      <c r="H132" s="137">
        <v>0.97899999999999998</v>
      </c>
      <c r="I132" s="137"/>
      <c r="J132" s="137">
        <f t="shared" si="0"/>
        <v>0</v>
      </c>
      <c r="K132" s="138"/>
      <c r="L132" s="27"/>
      <c r="M132" s="152" t="s">
        <v>1</v>
      </c>
      <c r="N132" s="153" t="s">
        <v>39</v>
      </c>
      <c r="O132" s="154">
        <v>0.61299999999999999</v>
      </c>
      <c r="P132" s="154">
        <f t="shared" si="1"/>
        <v>0.60012699999999997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166</v>
      </c>
      <c r="AT132" s="143" t="s">
        <v>145</v>
      </c>
      <c r="AU132" s="143" t="s">
        <v>144</v>
      </c>
      <c r="AY132" s="14" t="s">
        <v>143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4" t="s">
        <v>144</v>
      </c>
      <c r="BK132" s="145">
        <f t="shared" si="9"/>
        <v>0</v>
      </c>
      <c r="BL132" s="14" t="s">
        <v>166</v>
      </c>
      <c r="BM132" s="143" t="s">
        <v>180</v>
      </c>
    </row>
    <row r="133" spans="1:65" s="2" customFormat="1" ht="21.75" customHeight="1">
      <c r="A133" s="26"/>
      <c r="B133" s="132"/>
      <c r="C133" s="133" t="s">
        <v>181</v>
      </c>
      <c r="D133" s="133" t="s">
        <v>145</v>
      </c>
      <c r="E133" s="134" t="s">
        <v>182</v>
      </c>
      <c r="F133" s="135" t="s">
        <v>183</v>
      </c>
      <c r="G133" s="136" t="s">
        <v>165</v>
      </c>
      <c r="H133" s="137">
        <v>414.82600000000002</v>
      </c>
      <c r="I133" s="137"/>
      <c r="J133" s="137">
        <f t="shared" si="0"/>
        <v>0</v>
      </c>
      <c r="K133" s="138"/>
      <c r="L133" s="27"/>
      <c r="M133" s="152" t="s">
        <v>1</v>
      </c>
      <c r="N133" s="153" t="s">
        <v>39</v>
      </c>
      <c r="O133" s="154">
        <v>0.22900000000000001</v>
      </c>
      <c r="P133" s="154">
        <f t="shared" si="1"/>
        <v>94.995154000000014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166</v>
      </c>
      <c r="AT133" s="143" t="s">
        <v>145</v>
      </c>
      <c r="AU133" s="143" t="s">
        <v>144</v>
      </c>
      <c r="AY133" s="14" t="s">
        <v>143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144</v>
      </c>
      <c r="BK133" s="145">
        <f t="shared" si="9"/>
        <v>0</v>
      </c>
      <c r="BL133" s="14" t="s">
        <v>166</v>
      </c>
      <c r="BM133" s="143" t="s">
        <v>184</v>
      </c>
    </row>
    <row r="134" spans="1:65" s="11" customFormat="1" ht="22.75" customHeight="1">
      <c r="B134" s="122"/>
      <c r="D134" s="123" t="s">
        <v>72</v>
      </c>
      <c r="E134" s="150" t="s">
        <v>144</v>
      </c>
      <c r="F134" s="150" t="s">
        <v>185</v>
      </c>
      <c r="J134" s="151">
        <f>BK134</f>
        <v>0</v>
      </c>
      <c r="L134" s="122"/>
      <c r="M134" s="126"/>
      <c r="N134" s="127"/>
      <c r="O134" s="127"/>
      <c r="P134" s="128">
        <f>SUM(P135:P142)</f>
        <v>98.605867920000009</v>
      </c>
      <c r="Q134" s="127"/>
      <c r="R134" s="128">
        <f>SUM(R135:R142)</f>
        <v>20.578018579999998</v>
      </c>
      <c r="S134" s="127"/>
      <c r="T134" s="129">
        <f>SUM(T135:T142)</f>
        <v>0</v>
      </c>
      <c r="AR134" s="123" t="s">
        <v>81</v>
      </c>
      <c r="AT134" s="130" t="s">
        <v>72</v>
      </c>
      <c r="AU134" s="130" t="s">
        <v>81</v>
      </c>
      <c r="AY134" s="123" t="s">
        <v>143</v>
      </c>
      <c r="BK134" s="131">
        <f>SUM(BK135:BK142)</f>
        <v>0</v>
      </c>
    </row>
    <row r="135" spans="1:65" s="2" customFormat="1" ht="21.75" customHeight="1">
      <c r="A135" s="26"/>
      <c r="B135" s="132"/>
      <c r="C135" s="133" t="s">
        <v>186</v>
      </c>
      <c r="D135" s="133" t="s">
        <v>145</v>
      </c>
      <c r="E135" s="134" t="s">
        <v>187</v>
      </c>
      <c r="F135" s="135" t="s">
        <v>188</v>
      </c>
      <c r="G135" s="136" t="s">
        <v>189</v>
      </c>
      <c r="H135" s="137">
        <v>1028.905</v>
      </c>
      <c r="I135" s="137"/>
      <c r="J135" s="137">
        <f t="shared" ref="J135:J142" si="10">ROUND(I135*H135,3)</f>
        <v>0</v>
      </c>
      <c r="K135" s="138"/>
      <c r="L135" s="27"/>
      <c r="M135" s="152" t="s">
        <v>1</v>
      </c>
      <c r="N135" s="153" t="s">
        <v>39</v>
      </c>
      <c r="O135" s="154">
        <v>4.0000000000000001E-3</v>
      </c>
      <c r="P135" s="154">
        <f t="shared" ref="P135:P142" si="11">O135*H135</f>
        <v>4.1156199999999998</v>
      </c>
      <c r="Q135" s="154">
        <v>0</v>
      </c>
      <c r="R135" s="154">
        <f t="shared" ref="R135:R142" si="12">Q135*H135</f>
        <v>0</v>
      </c>
      <c r="S135" s="154">
        <v>0</v>
      </c>
      <c r="T135" s="155">
        <f t="shared" ref="T135:T142" si="1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3" t="s">
        <v>166</v>
      </c>
      <c r="AT135" s="143" t="s">
        <v>145</v>
      </c>
      <c r="AU135" s="143" t="s">
        <v>144</v>
      </c>
      <c r="AY135" s="14" t="s">
        <v>143</v>
      </c>
      <c r="BE135" s="144">
        <f t="shared" ref="BE135:BE142" si="14">IF(N135="základná",J135,0)</f>
        <v>0</v>
      </c>
      <c r="BF135" s="144">
        <f t="shared" ref="BF135:BF142" si="15">IF(N135="znížená",J135,0)</f>
        <v>0</v>
      </c>
      <c r="BG135" s="144">
        <f t="shared" ref="BG135:BG142" si="16">IF(N135="zákl. prenesená",J135,0)</f>
        <v>0</v>
      </c>
      <c r="BH135" s="144">
        <f t="shared" ref="BH135:BH142" si="17">IF(N135="zníž. prenesená",J135,0)</f>
        <v>0</v>
      </c>
      <c r="BI135" s="144">
        <f t="shared" ref="BI135:BI142" si="18">IF(N135="nulová",J135,0)</f>
        <v>0</v>
      </c>
      <c r="BJ135" s="14" t="s">
        <v>144</v>
      </c>
      <c r="BK135" s="145">
        <f t="shared" ref="BK135:BK142" si="19">ROUND(I135*H135,3)</f>
        <v>0</v>
      </c>
      <c r="BL135" s="14" t="s">
        <v>166</v>
      </c>
      <c r="BM135" s="143" t="s">
        <v>190</v>
      </c>
    </row>
    <row r="136" spans="1:65" s="2" customFormat="1" ht="21.75" customHeight="1">
      <c r="A136" s="26"/>
      <c r="B136" s="132"/>
      <c r="C136" s="133" t="s">
        <v>191</v>
      </c>
      <c r="D136" s="133" t="s">
        <v>145</v>
      </c>
      <c r="E136" s="134" t="s">
        <v>192</v>
      </c>
      <c r="F136" s="135" t="s">
        <v>193</v>
      </c>
      <c r="G136" s="136" t="s">
        <v>165</v>
      </c>
      <c r="H136" s="137">
        <v>0.61199999999999999</v>
      </c>
      <c r="I136" s="137"/>
      <c r="J136" s="137">
        <f t="shared" si="10"/>
        <v>0</v>
      </c>
      <c r="K136" s="138"/>
      <c r="L136" s="27"/>
      <c r="M136" s="152" t="s">
        <v>1</v>
      </c>
      <c r="N136" s="153" t="s">
        <v>39</v>
      </c>
      <c r="O136" s="154">
        <v>1.0968</v>
      </c>
      <c r="P136" s="154">
        <f t="shared" si="11"/>
        <v>0.67124159999999999</v>
      </c>
      <c r="Q136" s="154">
        <v>2.0699999999999998</v>
      </c>
      <c r="R136" s="154">
        <f t="shared" si="12"/>
        <v>1.26684</v>
      </c>
      <c r="S136" s="154">
        <v>0</v>
      </c>
      <c r="T136" s="155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3" t="s">
        <v>166</v>
      </c>
      <c r="AT136" s="143" t="s">
        <v>145</v>
      </c>
      <c r="AU136" s="143" t="s">
        <v>144</v>
      </c>
      <c r="AY136" s="14" t="s">
        <v>143</v>
      </c>
      <c r="BE136" s="144">
        <f t="shared" si="14"/>
        <v>0</v>
      </c>
      <c r="BF136" s="144">
        <f t="shared" si="15"/>
        <v>0</v>
      </c>
      <c r="BG136" s="144">
        <f t="shared" si="16"/>
        <v>0</v>
      </c>
      <c r="BH136" s="144">
        <f t="shared" si="17"/>
        <v>0</v>
      </c>
      <c r="BI136" s="144">
        <f t="shared" si="18"/>
        <v>0</v>
      </c>
      <c r="BJ136" s="14" t="s">
        <v>144</v>
      </c>
      <c r="BK136" s="145">
        <f t="shared" si="19"/>
        <v>0</v>
      </c>
      <c r="BL136" s="14" t="s">
        <v>166</v>
      </c>
      <c r="BM136" s="143" t="s">
        <v>194</v>
      </c>
    </row>
    <row r="137" spans="1:65" s="2" customFormat="1" ht="21.75" customHeight="1">
      <c r="A137" s="26"/>
      <c r="B137" s="132"/>
      <c r="C137" s="133" t="s">
        <v>195</v>
      </c>
      <c r="D137" s="133" t="s">
        <v>145</v>
      </c>
      <c r="E137" s="134" t="s">
        <v>196</v>
      </c>
      <c r="F137" s="135" t="s">
        <v>197</v>
      </c>
      <c r="G137" s="136" t="s">
        <v>165</v>
      </c>
      <c r="H137" s="137">
        <v>3.2639999999999998</v>
      </c>
      <c r="I137" s="137"/>
      <c r="J137" s="137">
        <f t="shared" si="10"/>
        <v>0</v>
      </c>
      <c r="K137" s="138"/>
      <c r="L137" s="27"/>
      <c r="M137" s="152" t="s">
        <v>1</v>
      </c>
      <c r="N137" s="153" t="s">
        <v>39</v>
      </c>
      <c r="O137" s="154">
        <v>0.50412999999999997</v>
      </c>
      <c r="P137" s="154">
        <f t="shared" si="11"/>
        <v>1.6454803199999999</v>
      </c>
      <c r="Q137" s="154">
        <v>2.3401700000000001</v>
      </c>
      <c r="R137" s="154">
        <f t="shared" si="12"/>
        <v>7.6383148799999994</v>
      </c>
      <c r="S137" s="154">
        <v>0</v>
      </c>
      <c r="T137" s="155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166</v>
      </c>
      <c r="AT137" s="143" t="s">
        <v>145</v>
      </c>
      <c r="AU137" s="143" t="s">
        <v>144</v>
      </c>
      <c r="AY137" s="14" t="s">
        <v>143</v>
      </c>
      <c r="BE137" s="144">
        <f t="shared" si="14"/>
        <v>0</v>
      </c>
      <c r="BF137" s="144">
        <f t="shared" si="15"/>
        <v>0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4" t="s">
        <v>144</v>
      </c>
      <c r="BK137" s="145">
        <f t="shared" si="19"/>
        <v>0</v>
      </c>
      <c r="BL137" s="14" t="s">
        <v>166</v>
      </c>
      <c r="BM137" s="143" t="s">
        <v>198</v>
      </c>
    </row>
    <row r="138" spans="1:65" s="2" customFormat="1" ht="16.5" customHeight="1">
      <c r="A138" s="26"/>
      <c r="B138" s="132"/>
      <c r="C138" s="133" t="s">
        <v>199</v>
      </c>
      <c r="D138" s="133" t="s">
        <v>145</v>
      </c>
      <c r="E138" s="134" t="s">
        <v>200</v>
      </c>
      <c r="F138" s="135" t="s">
        <v>201</v>
      </c>
      <c r="G138" s="136" t="s">
        <v>202</v>
      </c>
      <c r="H138" s="137">
        <v>0.81599999999999995</v>
      </c>
      <c r="I138" s="137"/>
      <c r="J138" s="137">
        <f t="shared" si="10"/>
        <v>0</v>
      </c>
      <c r="K138" s="138"/>
      <c r="L138" s="27"/>
      <c r="M138" s="152" t="s">
        <v>1</v>
      </c>
      <c r="N138" s="153" t="s">
        <v>39</v>
      </c>
      <c r="O138" s="154">
        <v>34.322000000000003</v>
      </c>
      <c r="P138" s="154">
        <f t="shared" si="11"/>
        <v>28.006751999999999</v>
      </c>
      <c r="Q138" s="154">
        <v>1.01895</v>
      </c>
      <c r="R138" s="154">
        <f t="shared" si="12"/>
        <v>0.83146319999999996</v>
      </c>
      <c r="S138" s="154">
        <v>0</v>
      </c>
      <c r="T138" s="155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166</v>
      </c>
      <c r="AT138" s="143" t="s">
        <v>145</v>
      </c>
      <c r="AU138" s="143" t="s">
        <v>144</v>
      </c>
      <c r="AY138" s="14" t="s">
        <v>143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4" t="s">
        <v>144</v>
      </c>
      <c r="BK138" s="145">
        <f t="shared" si="19"/>
        <v>0</v>
      </c>
      <c r="BL138" s="14" t="s">
        <v>166</v>
      </c>
      <c r="BM138" s="143" t="s">
        <v>203</v>
      </c>
    </row>
    <row r="139" spans="1:65" s="2" customFormat="1" ht="21.75" customHeight="1">
      <c r="A139" s="26"/>
      <c r="B139" s="132"/>
      <c r="C139" s="133" t="s">
        <v>204</v>
      </c>
      <c r="D139" s="133" t="s">
        <v>145</v>
      </c>
      <c r="E139" s="134" t="s">
        <v>205</v>
      </c>
      <c r="F139" s="135" t="s">
        <v>206</v>
      </c>
      <c r="G139" s="136" t="s">
        <v>165</v>
      </c>
      <c r="H139" s="137">
        <v>4.2</v>
      </c>
      <c r="I139" s="137"/>
      <c r="J139" s="137">
        <f t="shared" si="10"/>
        <v>0</v>
      </c>
      <c r="K139" s="138"/>
      <c r="L139" s="27"/>
      <c r="M139" s="152" t="s">
        <v>1</v>
      </c>
      <c r="N139" s="153" t="s">
        <v>39</v>
      </c>
      <c r="O139" s="154">
        <v>0.51256999999999997</v>
      </c>
      <c r="P139" s="154">
        <f t="shared" si="11"/>
        <v>2.1527940000000001</v>
      </c>
      <c r="Q139" s="154">
        <v>2.3223400000000001</v>
      </c>
      <c r="R139" s="154">
        <f t="shared" si="12"/>
        <v>9.7538280000000004</v>
      </c>
      <c r="S139" s="154">
        <v>0</v>
      </c>
      <c r="T139" s="155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3" t="s">
        <v>166</v>
      </c>
      <c r="AT139" s="143" t="s">
        <v>145</v>
      </c>
      <c r="AU139" s="143" t="s">
        <v>144</v>
      </c>
      <c r="AY139" s="14" t="s">
        <v>143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4" t="s">
        <v>144</v>
      </c>
      <c r="BK139" s="145">
        <f t="shared" si="19"/>
        <v>0</v>
      </c>
      <c r="BL139" s="14" t="s">
        <v>166</v>
      </c>
      <c r="BM139" s="143" t="s">
        <v>207</v>
      </c>
    </row>
    <row r="140" spans="1:65" s="2" customFormat="1" ht="21.75" customHeight="1">
      <c r="A140" s="26"/>
      <c r="B140" s="132"/>
      <c r="C140" s="133" t="s">
        <v>208</v>
      </c>
      <c r="D140" s="133" t="s">
        <v>145</v>
      </c>
      <c r="E140" s="134" t="s">
        <v>209</v>
      </c>
      <c r="F140" s="135" t="s">
        <v>210</v>
      </c>
      <c r="G140" s="136" t="s">
        <v>189</v>
      </c>
      <c r="H140" s="137">
        <v>35.35</v>
      </c>
      <c r="I140" s="137"/>
      <c r="J140" s="137">
        <f t="shared" si="10"/>
        <v>0</v>
      </c>
      <c r="K140" s="138"/>
      <c r="L140" s="27"/>
      <c r="M140" s="152" t="s">
        <v>1</v>
      </c>
      <c r="N140" s="153" t="s">
        <v>39</v>
      </c>
      <c r="O140" s="154">
        <v>0.43347000000000002</v>
      </c>
      <c r="P140" s="154">
        <f t="shared" si="11"/>
        <v>15.323164500000001</v>
      </c>
      <c r="Q140" s="154">
        <v>5.0000000000000001E-4</v>
      </c>
      <c r="R140" s="154">
        <f t="shared" si="12"/>
        <v>1.7675E-2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3" t="s">
        <v>166</v>
      </c>
      <c r="AT140" s="143" t="s">
        <v>145</v>
      </c>
      <c r="AU140" s="143" t="s">
        <v>144</v>
      </c>
      <c r="AY140" s="14" t="s">
        <v>143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4" t="s">
        <v>144</v>
      </c>
      <c r="BK140" s="145">
        <f t="shared" si="19"/>
        <v>0</v>
      </c>
      <c r="BL140" s="14" t="s">
        <v>166</v>
      </c>
      <c r="BM140" s="143" t="s">
        <v>211</v>
      </c>
    </row>
    <row r="141" spans="1:65" s="2" customFormat="1" ht="21.75" customHeight="1">
      <c r="A141" s="26"/>
      <c r="B141" s="132"/>
      <c r="C141" s="133" t="s">
        <v>212</v>
      </c>
      <c r="D141" s="133" t="s">
        <v>145</v>
      </c>
      <c r="E141" s="134" t="s">
        <v>213</v>
      </c>
      <c r="F141" s="135" t="s">
        <v>214</v>
      </c>
      <c r="G141" s="136" t="s">
        <v>189</v>
      </c>
      <c r="H141" s="137">
        <v>35.35</v>
      </c>
      <c r="I141" s="137"/>
      <c r="J141" s="137">
        <f t="shared" si="10"/>
        <v>0</v>
      </c>
      <c r="K141" s="138"/>
      <c r="L141" s="27"/>
      <c r="M141" s="152" t="s">
        <v>1</v>
      </c>
      <c r="N141" s="153" t="s">
        <v>39</v>
      </c>
      <c r="O141" s="154">
        <v>0.27833000000000002</v>
      </c>
      <c r="P141" s="154">
        <f t="shared" si="11"/>
        <v>9.8389655000000005</v>
      </c>
      <c r="Q141" s="154">
        <v>0</v>
      </c>
      <c r="R141" s="154">
        <f t="shared" si="12"/>
        <v>0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3" t="s">
        <v>166</v>
      </c>
      <c r="AT141" s="143" t="s">
        <v>145</v>
      </c>
      <c r="AU141" s="143" t="s">
        <v>144</v>
      </c>
      <c r="AY141" s="14" t="s">
        <v>143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4" t="s">
        <v>144</v>
      </c>
      <c r="BK141" s="145">
        <f t="shared" si="19"/>
        <v>0</v>
      </c>
      <c r="BL141" s="14" t="s">
        <v>166</v>
      </c>
      <c r="BM141" s="143" t="s">
        <v>215</v>
      </c>
    </row>
    <row r="142" spans="1:65" s="2" customFormat="1" ht="16.5" customHeight="1">
      <c r="A142" s="26"/>
      <c r="B142" s="132"/>
      <c r="C142" s="133" t="s">
        <v>216</v>
      </c>
      <c r="D142" s="133" t="s">
        <v>145</v>
      </c>
      <c r="E142" s="134" t="s">
        <v>217</v>
      </c>
      <c r="F142" s="135" t="s">
        <v>218</v>
      </c>
      <c r="G142" s="136" t="s">
        <v>202</v>
      </c>
      <c r="H142" s="137">
        <v>1.05</v>
      </c>
      <c r="I142" s="137"/>
      <c r="J142" s="137">
        <f t="shared" si="10"/>
        <v>0</v>
      </c>
      <c r="K142" s="138"/>
      <c r="L142" s="27"/>
      <c r="M142" s="152" t="s">
        <v>1</v>
      </c>
      <c r="N142" s="153" t="s">
        <v>39</v>
      </c>
      <c r="O142" s="154">
        <v>35.097000000000001</v>
      </c>
      <c r="P142" s="154">
        <f t="shared" si="11"/>
        <v>36.851850000000006</v>
      </c>
      <c r="Q142" s="154">
        <v>1.01895</v>
      </c>
      <c r="R142" s="154">
        <f t="shared" si="12"/>
        <v>1.0698975000000002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3" t="s">
        <v>166</v>
      </c>
      <c r="AT142" s="143" t="s">
        <v>145</v>
      </c>
      <c r="AU142" s="143" t="s">
        <v>144</v>
      </c>
      <c r="AY142" s="14" t="s">
        <v>143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4" t="s">
        <v>144</v>
      </c>
      <c r="BK142" s="145">
        <f t="shared" si="19"/>
        <v>0</v>
      </c>
      <c r="BL142" s="14" t="s">
        <v>166</v>
      </c>
      <c r="BM142" s="143" t="s">
        <v>219</v>
      </c>
    </row>
    <row r="143" spans="1:65" s="11" customFormat="1" ht="22.75" customHeight="1">
      <c r="B143" s="122"/>
      <c r="D143" s="123" t="s">
        <v>72</v>
      </c>
      <c r="E143" s="150" t="s">
        <v>142</v>
      </c>
      <c r="F143" s="150" t="s">
        <v>220</v>
      </c>
      <c r="J143" s="151">
        <f>BK143</f>
        <v>0</v>
      </c>
      <c r="L143" s="122"/>
      <c r="M143" s="126"/>
      <c r="N143" s="127"/>
      <c r="O143" s="127"/>
      <c r="P143" s="128">
        <f>SUM(P144:P150)</f>
        <v>177.0333943</v>
      </c>
      <c r="Q143" s="127"/>
      <c r="R143" s="128">
        <f>SUM(R144:R150)</f>
        <v>1393.3225729000001</v>
      </c>
      <c r="S143" s="127"/>
      <c r="T143" s="129">
        <f>SUM(T144:T150)</f>
        <v>0</v>
      </c>
      <c r="AR143" s="123" t="s">
        <v>81</v>
      </c>
      <c r="AT143" s="130" t="s">
        <v>72</v>
      </c>
      <c r="AU143" s="130" t="s">
        <v>81</v>
      </c>
      <c r="AY143" s="123" t="s">
        <v>143</v>
      </c>
      <c r="BK143" s="131">
        <f>SUM(BK144:BK150)</f>
        <v>0</v>
      </c>
    </row>
    <row r="144" spans="1:65" s="2" customFormat="1" ht="21.75" customHeight="1">
      <c r="A144" s="26"/>
      <c r="B144" s="132"/>
      <c r="C144" s="133" t="s">
        <v>221</v>
      </c>
      <c r="D144" s="133" t="s">
        <v>145</v>
      </c>
      <c r="E144" s="134" t="s">
        <v>222</v>
      </c>
      <c r="F144" s="135" t="s">
        <v>223</v>
      </c>
      <c r="G144" s="136" t="s">
        <v>189</v>
      </c>
      <c r="H144" s="137">
        <v>1028.905</v>
      </c>
      <c r="I144" s="137"/>
      <c r="J144" s="137">
        <f t="shared" ref="J144:J150" si="20">ROUND(I144*H144,3)</f>
        <v>0</v>
      </c>
      <c r="K144" s="138"/>
      <c r="L144" s="27"/>
      <c r="M144" s="152" t="s">
        <v>1</v>
      </c>
      <c r="N144" s="153" t="s">
        <v>39</v>
      </c>
      <c r="O144" s="154">
        <v>2.4119999999999999E-2</v>
      </c>
      <c r="P144" s="154">
        <f t="shared" ref="P144:P150" si="21">O144*H144</f>
        <v>24.817188599999998</v>
      </c>
      <c r="Q144" s="154">
        <v>0.33445999999999998</v>
      </c>
      <c r="R144" s="154">
        <f t="shared" ref="R144:R150" si="22">Q144*H144</f>
        <v>344.12756629999996</v>
      </c>
      <c r="S144" s="154">
        <v>0</v>
      </c>
      <c r="T144" s="155">
        <f t="shared" ref="T144:T150" si="23"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3" t="s">
        <v>166</v>
      </c>
      <c r="AT144" s="143" t="s">
        <v>145</v>
      </c>
      <c r="AU144" s="143" t="s">
        <v>144</v>
      </c>
      <c r="AY144" s="14" t="s">
        <v>143</v>
      </c>
      <c r="BE144" s="144">
        <f t="shared" ref="BE144:BE150" si="24">IF(N144="základná",J144,0)</f>
        <v>0</v>
      </c>
      <c r="BF144" s="144">
        <f t="shared" ref="BF144:BF150" si="25">IF(N144="znížená",J144,0)</f>
        <v>0</v>
      </c>
      <c r="BG144" s="144">
        <f t="shared" ref="BG144:BG150" si="26">IF(N144="zákl. prenesená",J144,0)</f>
        <v>0</v>
      </c>
      <c r="BH144" s="144">
        <f t="shared" ref="BH144:BH150" si="27">IF(N144="zníž. prenesená",J144,0)</f>
        <v>0</v>
      </c>
      <c r="BI144" s="144">
        <f t="shared" ref="BI144:BI150" si="28">IF(N144="nulová",J144,0)</f>
        <v>0</v>
      </c>
      <c r="BJ144" s="14" t="s">
        <v>144</v>
      </c>
      <c r="BK144" s="145">
        <f t="shared" ref="BK144:BK150" si="29">ROUND(I144*H144,3)</f>
        <v>0</v>
      </c>
      <c r="BL144" s="14" t="s">
        <v>166</v>
      </c>
      <c r="BM144" s="143" t="s">
        <v>224</v>
      </c>
    </row>
    <row r="145" spans="1:65" s="2" customFormat="1" ht="21.75" customHeight="1">
      <c r="A145" s="26"/>
      <c r="B145" s="132"/>
      <c r="C145" s="133" t="s">
        <v>225</v>
      </c>
      <c r="D145" s="133" t="s">
        <v>145</v>
      </c>
      <c r="E145" s="134" t="s">
        <v>226</v>
      </c>
      <c r="F145" s="135" t="s">
        <v>227</v>
      </c>
      <c r="G145" s="136" t="s">
        <v>189</v>
      </c>
      <c r="H145" s="137">
        <v>1028.905</v>
      </c>
      <c r="I145" s="137"/>
      <c r="J145" s="137">
        <f t="shared" si="20"/>
        <v>0</v>
      </c>
      <c r="K145" s="138"/>
      <c r="L145" s="27"/>
      <c r="M145" s="152" t="s">
        <v>1</v>
      </c>
      <c r="N145" s="153" t="s">
        <v>39</v>
      </c>
      <c r="O145" s="154">
        <v>2.7119999999999998E-2</v>
      </c>
      <c r="P145" s="154">
        <f t="shared" si="21"/>
        <v>27.903903599999996</v>
      </c>
      <c r="Q145" s="154">
        <v>0.37080000000000002</v>
      </c>
      <c r="R145" s="154">
        <f t="shared" si="22"/>
        <v>381.51797399999998</v>
      </c>
      <c r="S145" s="154">
        <v>0</v>
      </c>
      <c r="T145" s="155">
        <f t="shared" si="2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3" t="s">
        <v>166</v>
      </c>
      <c r="AT145" s="143" t="s">
        <v>145</v>
      </c>
      <c r="AU145" s="143" t="s">
        <v>144</v>
      </c>
      <c r="AY145" s="14" t="s">
        <v>143</v>
      </c>
      <c r="BE145" s="144">
        <f t="shared" si="24"/>
        <v>0</v>
      </c>
      <c r="BF145" s="144">
        <f t="shared" si="25"/>
        <v>0</v>
      </c>
      <c r="BG145" s="144">
        <f t="shared" si="26"/>
        <v>0</v>
      </c>
      <c r="BH145" s="144">
        <f t="shared" si="27"/>
        <v>0</v>
      </c>
      <c r="BI145" s="144">
        <f t="shared" si="28"/>
        <v>0</v>
      </c>
      <c r="BJ145" s="14" t="s">
        <v>144</v>
      </c>
      <c r="BK145" s="145">
        <f t="shared" si="29"/>
        <v>0</v>
      </c>
      <c r="BL145" s="14" t="s">
        <v>166</v>
      </c>
      <c r="BM145" s="143" t="s">
        <v>228</v>
      </c>
    </row>
    <row r="146" spans="1:65" s="2" customFormat="1" ht="33" customHeight="1">
      <c r="A146" s="26"/>
      <c r="B146" s="132"/>
      <c r="C146" s="133" t="s">
        <v>229</v>
      </c>
      <c r="D146" s="133" t="s">
        <v>145</v>
      </c>
      <c r="E146" s="134" t="s">
        <v>230</v>
      </c>
      <c r="F146" s="135" t="s">
        <v>231</v>
      </c>
      <c r="G146" s="136" t="s">
        <v>189</v>
      </c>
      <c r="H146" s="137">
        <v>1028.905</v>
      </c>
      <c r="I146" s="137"/>
      <c r="J146" s="137">
        <f t="shared" si="20"/>
        <v>0</v>
      </c>
      <c r="K146" s="138"/>
      <c r="L146" s="27"/>
      <c r="M146" s="152" t="s">
        <v>1</v>
      </c>
      <c r="N146" s="153" t="s">
        <v>39</v>
      </c>
      <c r="O146" s="154">
        <v>2.41E-2</v>
      </c>
      <c r="P146" s="154">
        <f t="shared" si="21"/>
        <v>24.7966105</v>
      </c>
      <c r="Q146" s="154">
        <v>0.38307999999999998</v>
      </c>
      <c r="R146" s="154">
        <f t="shared" si="22"/>
        <v>394.15292739999995</v>
      </c>
      <c r="S146" s="154">
        <v>0</v>
      </c>
      <c r="T146" s="155">
        <f t="shared" si="2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3" t="s">
        <v>166</v>
      </c>
      <c r="AT146" s="143" t="s">
        <v>145</v>
      </c>
      <c r="AU146" s="143" t="s">
        <v>144</v>
      </c>
      <c r="AY146" s="14" t="s">
        <v>143</v>
      </c>
      <c r="BE146" s="144">
        <f t="shared" si="24"/>
        <v>0</v>
      </c>
      <c r="BF146" s="144">
        <f t="shared" si="25"/>
        <v>0</v>
      </c>
      <c r="BG146" s="144">
        <f t="shared" si="26"/>
        <v>0</v>
      </c>
      <c r="BH146" s="144">
        <f t="shared" si="27"/>
        <v>0</v>
      </c>
      <c r="BI146" s="144">
        <f t="shared" si="28"/>
        <v>0</v>
      </c>
      <c r="BJ146" s="14" t="s">
        <v>144</v>
      </c>
      <c r="BK146" s="145">
        <f t="shared" si="29"/>
        <v>0</v>
      </c>
      <c r="BL146" s="14" t="s">
        <v>166</v>
      </c>
      <c r="BM146" s="143" t="s">
        <v>232</v>
      </c>
    </row>
    <row r="147" spans="1:65" s="2" customFormat="1" ht="21.75" customHeight="1">
      <c r="A147" s="26"/>
      <c r="B147" s="132"/>
      <c r="C147" s="133" t="s">
        <v>233</v>
      </c>
      <c r="D147" s="133" t="s">
        <v>145</v>
      </c>
      <c r="E147" s="134" t="s">
        <v>234</v>
      </c>
      <c r="F147" s="135" t="s">
        <v>235</v>
      </c>
      <c r="G147" s="136" t="s">
        <v>189</v>
      </c>
      <c r="H147" s="137">
        <v>1028.905</v>
      </c>
      <c r="I147" s="137"/>
      <c r="J147" s="137">
        <f t="shared" si="20"/>
        <v>0</v>
      </c>
      <c r="K147" s="138"/>
      <c r="L147" s="27"/>
      <c r="M147" s="152" t="s">
        <v>1</v>
      </c>
      <c r="N147" s="153" t="s">
        <v>39</v>
      </c>
      <c r="O147" s="154">
        <v>4.0000000000000001E-3</v>
      </c>
      <c r="P147" s="154">
        <f t="shared" si="21"/>
        <v>4.1156199999999998</v>
      </c>
      <c r="Q147" s="154">
        <v>6.0099999999999997E-3</v>
      </c>
      <c r="R147" s="154">
        <f t="shared" si="22"/>
        <v>6.1837190499999997</v>
      </c>
      <c r="S147" s="154">
        <v>0</v>
      </c>
      <c r="T147" s="155">
        <f t="shared" si="2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3" t="s">
        <v>166</v>
      </c>
      <c r="AT147" s="143" t="s">
        <v>145</v>
      </c>
      <c r="AU147" s="143" t="s">
        <v>144</v>
      </c>
      <c r="AY147" s="14" t="s">
        <v>143</v>
      </c>
      <c r="BE147" s="144">
        <f t="shared" si="24"/>
        <v>0</v>
      </c>
      <c r="BF147" s="144">
        <f t="shared" si="25"/>
        <v>0</v>
      </c>
      <c r="BG147" s="144">
        <f t="shared" si="26"/>
        <v>0</v>
      </c>
      <c r="BH147" s="144">
        <f t="shared" si="27"/>
        <v>0</v>
      </c>
      <c r="BI147" s="144">
        <f t="shared" si="28"/>
        <v>0</v>
      </c>
      <c r="BJ147" s="14" t="s">
        <v>144</v>
      </c>
      <c r="BK147" s="145">
        <f t="shared" si="29"/>
        <v>0</v>
      </c>
      <c r="BL147" s="14" t="s">
        <v>166</v>
      </c>
      <c r="BM147" s="143" t="s">
        <v>236</v>
      </c>
    </row>
    <row r="148" spans="1:65" s="2" customFormat="1" ht="21.75" customHeight="1">
      <c r="A148" s="26"/>
      <c r="B148" s="132"/>
      <c r="C148" s="133" t="s">
        <v>237</v>
      </c>
      <c r="D148" s="133" t="s">
        <v>145</v>
      </c>
      <c r="E148" s="134" t="s">
        <v>238</v>
      </c>
      <c r="F148" s="135" t="s">
        <v>239</v>
      </c>
      <c r="G148" s="136" t="s">
        <v>189</v>
      </c>
      <c r="H148" s="137">
        <v>1028.905</v>
      </c>
      <c r="I148" s="137"/>
      <c r="J148" s="137">
        <f t="shared" si="20"/>
        <v>0</v>
      </c>
      <c r="K148" s="138"/>
      <c r="L148" s="27"/>
      <c r="M148" s="152" t="s">
        <v>1</v>
      </c>
      <c r="N148" s="153" t="s">
        <v>39</v>
      </c>
      <c r="O148" s="154">
        <v>2.0200000000000001E-3</v>
      </c>
      <c r="P148" s="154">
        <f t="shared" si="21"/>
        <v>2.0783881000000002</v>
      </c>
      <c r="Q148" s="154">
        <v>5.1000000000000004E-4</v>
      </c>
      <c r="R148" s="154">
        <f t="shared" si="22"/>
        <v>0.52474155</v>
      </c>
      <c r="S148" s="154">
        <v>0</v>
      </c>
      <c r="T148" s="155">
        <f t="shared" si="2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3" t="s">
        <v>166</v>
      </c>
      <c r="AT148" s="143" t="s">
        <v>145</v>
      </c>
      <c r="AU148" s="143" t="s">
        <v>144</v>
      </c>
      <c r="AY148" s="14" t="s">
        <v>143</v>
      </c>
      <c r="BE148" s="144">
        <f t="shared" si="24"/>
        <v>0</v>
      </c>
      <c r="BF148" s="144">
        <f t="shared" si="25"/>
        <v>0</v>
      </c>
      <c r="BG148" s="144">
        <f t="shared" si="26"/>
        <v>0</v>
      </c>
      <c r="BH148" s="144">
        <f t="shared" si="27"/>
        <v>0</v>
      </c>
      <c r="BI148" s="144">
        <f t="shared" si="28"/>
        <v>0</v>
      </c>
      <c r="BJ148" s="14" t="s">
        <v>144</v>
      </c>
      <c r="BK148" s="145">
        <f t="shared" si="29"/>
        <v>0</v>
      </c>
      <c r="BL148" s="14" t="s">
        <v>166</v>
      </c>
      <c r="BM148" s="143" t="s">
        <v>240</v>
      </c>
    </row>
    <row r="149" spans="1:65" s="2" customFormat="1" ht="21.75" customHeight="1">
      <c r="A149" s="26"/>
      <c r="B149" s="132"/>
      <c r="C149" s="133" t="s">
        <v>7</v>
      </c>
      <c r="D149" s="133" t="s">
        <v>145</v>
      </c>
      <c r="E149" s="134" t="s">
        <v>241</v>
      </c>
      <c r="F149" s="135" t="s">
        <v>242</v>
      </c>
      <c r="G149" s="136" t="s">
        <v>189</v>
      </c>
      <c r="H149" s="137">
        <v>1028.905</v>
      </c>
      <c r="I149" s="137"/>
      <c r="J149" s="137">
        <f t="shared" si="20"/>
        <v>0</v>
      </c>
      <c r="K149" s="138"/>
      <c r="L149" s="27"/>
      <c r="M149" s="152" t="s">
        <v>1</v>
      </c>
      <c r="N149" s="153" t="s">
        <v>39</v>
      </c>
      <c r="O149" s="154">
        <v>3.7499999999999999E-2</v>
      </c>
      <c r="P149" s="154">
        <f t="shared" si="21"/>
        <v>38.583937499999998</v>
      </c>
      <c r="Q149" s="154">
        <v>0.10373</v>
      </c>
      <c r="R149" s="154">
        <f t="shared" si="22"/>
        <v>106.72831565</v>
      </c>
      <c r="S149" s="154">
        <v>0</v>
      </c>
      <c r="T149" s="155">
        <f t="shared" si="2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3" t="s">
        <v>166</v>
      </c>
      <c r="AT149" s="143" t="s">
        <v>145</v>
      </c>
      <c r="AU149" s="143" t="s">
        <v>144</v>
      </c>
      <c r="AY149" s="14" t="s">
        <v>143</v>
      </c>
      <c r="BE149" s="144">
        <f t="shared" si="24"/>
        <v>0</v>
      </c>
      <c r="BF149" s="144">
        <f t="shared" si="25"/>
        <v>0</v>
      </c>
      <c r="BG149" s="144">
        <f t="shared" si="26"/>
        <v>0</v>
      </c>
      <c r="BH149" s="144">
        <f t="shared" si="27"/>
        <v>0</v>
      </c>
      <c r="BI149" s="144">
        <f t="shared" si="28"/>
        <v>0</v>
      </c>
      <c r="BJ149" s="14" t="s">
        <v>144</v>
      </c>
      <c r="BK149" s="145">
        <f t="shared" si="29"/>
        <v>0</v>
      </c>
      <c r="BL149" s="14" t="s">
        <v>166</v>
      </c>
      <c r="BM149" s="143" t="s">
        <v>243</v>
      </c>
    </row>
    <row r="150" spans="1:65" s="2" customFormat="1" ht="21.75" customHeight="1">
      <c r="A150" s="26"/>
      <c r="B150" s="132"/>
      <c r="C150" s="133" t="s">
        <v>244</v>
      </c>
      <c r="D150" s="133" t="s">
        <v>145</v>
      </c>
      <c r="E150" s="134" t="s">
        <v>245</v>
      </c>
      <c r="F150" s="135" t="s">
        <v>246</v>
      </c>
      <c r="G150" s="136" t="s">
        <v>189</v>
      </c>
      <c r="H150" s="137">
        <v>1028.905</v>
      </c>
      <c r="I150" s="137"/>
      <c r="J150" s="137">
        <f t="shared" si="20"/>
        <v>0</v>
      </c>
      <c r="K150" s="138"/>
      <c r="L150" s="27"/>
      <c r="M150" s="152" t="s">
        <v>1</v>
      </c>
      <c r="N150" s="153" t="s">
        <v>39</v>
      </c>
      <c r="O150" s="154">
        <v>5.3199999999999997E-2</v>
      </c>
      <c r="P150" s="154">
        <f t="shared" si="21"/>
        <v>54.737745999999994</v>
      </c>
      <c r="Q150" s="154">
        <v>0.15559000000000001</v>
      </c>
      <c r="R150" s="154">
        <f t="shared" si="22"/>
        <v>160.08732895</v>
      </c>
      <c r="S150" s="154">
        <v>0</v>
      </c>
      <c r="T150" s="155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3" t="s">
        <v>166</v>
      </c>
      <c r="AT150" s="143" t="s">
        <v>145</v>
      </c>
      <c r="AU150" s="143" t="s">
        <v>144</v>
      </c>
      <c r="AY150" s="14" t="s">
        <v>143</v>
      </c>
      <c r="BE150" s="144">
        <f t="shared" si="24"/>
        <v>0</v>
      </c>
      <c r="BF150" s="144">
        <f t="shared" si="25"/>
        <v>0</v>
      </c>
      <c r="BG150" s="144">
        <f t="shared" si="26"/>
        <v>0</v>
      </c>
      <c r="BH150" s="144">
        <f t="shared" si="27"/>
        <v>0</v>
      </c>
      <c r="BI150" s="144">
        <f t="shared" si="28"/>
        <v>0</v>
      </c>
      <c r="BJ150" s="14" t="s">
        <v>144</v>
      </c>
      <c r="BK150" s="145">
        <f t="shared" si="29"/>
        <v>0</v>
      </c>
      <c r="BL150" s="14" t="s">
        <v>166</v>
      </c>
      <c r="BM150" s="143" t="s">
        <v>247</v>
      </c>
    </row>
    <row r="151" spans="1:65" s="11" customFormat="1" ht="22.75" customHeight="1">
      <c r="B151" s="122"/>
      <c r="D151" s="123" t="s">
        <v>72</v>
      </c>
      <c r="E151" s="150" t="s">
        <v>195</v>
      </c>
      <c r="F151" s="150" t="s">
        <v>248</v>
      </c>
      <c r="J151" s="151">
        <f>BK151</f>
        <v>0</v>
      </c>
      <c r="L151" s="122"/>
      <c r="M151" s="126"/>
      <c r="N151" s="127"/>
      <c r="O151" s="127"/>
      <c r="P151" s="128">
        <f>SUM(P152:P158)</f>
        <v>1359.22012</v>
      </c>
      <c r="Q151" s="127"/>
      <c r="R151" s="128">
        <f>SUM(R152:R158)</f>
        <v>39.727854219999998</v>
      </c>
      <c r="S151" s="127"/>
      <c r="T151" s="129">
        <f>SUM(T152:T158)</f>
        <v>0</v>
      </c>
      <c r="AR151" s="123" t="s">
        <v>81</v>
      </c>
      <c r="AT151" s="130" t="s">
        <v>72</v>
      </c>
      <c r="AU151" s="130" t="s">
        <v>81</v>
      </c>
      <c r="AY151" s="123" t="s">
        <v>143</v>
      </c>
      <c r="BK151" s="131">
        <f>SUM(BK152:BK158)</f>
        <v>0</v>
      </c>
    </row>
    <row r="152" spans="1:65" s="2" customFormat="1" ht="21.75" customHeight="1">
      <c r="A152" s="26"/>
      <c r="B152" s="132"/>
      <c r="C152" s="133" t="s">
        <v>249</v>
      </c>
      <c r="D152" s="133" t="s">
        <v>145</v>
      </c>
      <c r="E152" s="134" t="s">
        <v>250</v>
      </c>
      <c r="F152" s="135" t="s">
        <v>251</v>
      </c>
      <c r="G152" s="136" t="s">
        <v>189</v>
      </c>
      <c r="H152" s="137">
        <v>1028.905</v>
      </c>
      <c r="I152" s="137"/>
      <c r="J152" s="137">
        <f t="shared" ref="J152:J158" si="30">ROUND(I152*H152,3)</f>
        <v>0</v>
      </c>
      <c r="K152" s="138"/>
      <c r="L152" s="27"/>
      <c r="M152" s="152" t="s">
        <v>1</v>
      </c>
      <c r="N152" s="153" t="s">
        <v>39</v>
      </c>
      <c r="O152" s="154">
        <v>0.65600000000000003</v>
      </c>
      <c r="P152" s="154">
        <f t="shared" ref="P152:P158" si="31">O152*H152</f>
        <v>674.96168</v>
      </c>
      <c r="Q152" s="154">
        <v>1.35E-2</v>
      </c>
      <c r="R152" s="154">
        <f t="shared" ref="R152:R158" si="32">Q152*H152</f>
        <v>13.8902175</v>
      </c>
      <c r="S152" s="154">
        <v>0</v>
      </c>
      <c r="T152" s="155">
        <f t="shared" ref="T152:T158" si="33"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43" t="s">
        <v>166</v>
      </c>
      <c r="AT152" s="143" t="s">
        <v>145</v>
      </c>
      <c r="AU152" s="143" t="s">
        <v>144</v>
      </c>
      <c r="AY152" s="14" t="s">
        <v>143</v>
      </c>
      <c r="BE152" s="144">
        <f t="shared" ref="BE152:BE158" si="34">IF(N152="základná",J152,0)</f>
        <v>0</v>
      </c>
      <c r="BF152" s="144">
        <f t="shared" ref="BF152:BF158" si="35">IF(N152="znížená",J152,0)</f>
        <v>0</v>
      </c>
      <c r="BG152" s="144">
        <f t="shared" ref="BG152:BG158" si="36">IF(N152="zákl. prenesená",J152,0)</f>
        <v>0</v>
      </c>
      <c r="BH152" s="144">
        <f t="shared" ref="BH152:BH158" si="37">IF(N152="zníž. prenesená",J152,0)</f>
        <v>0</v>
      </c>
      <c r="BI152" s="144">
        <f t="shared" ref="BI152:BI158" si="38">IF(N152="nulová",J152,0)</f>
        <v>0</v>
      </c>
      <c r="BJ152" s="14" t="s">
        <v>144</v>
      </c>
      <c r="BK152" s="145">
        <f t="shared" ref="BK152:BK158" si="39">ROUND(I152*H152,3)</f>
        <v>0</v>
      </c>
      <c r="BL152" s="14" t="s">
        <v>166</v>
      </c>
      <c r="BM152" s="143" t="s">
        <v>252</v>
      </c>
    </row>
    <row r="153" spans="1:65" s="2" customFormat="1" ht="16.5" customHeight="1">
      <c r="A153" s="26"/>
      <c r="B153" s="132"/>
      <c r="C153" s="156" t="s">
        <v>253</v>
      </c>
      <c r="D153" s="156" t="s">
        <v>254</v>
      </c>
      <c r="E153" s="157" t="s">
        <v>255</v>
      </c>
      <c r="F153" s="158" t="s">
        <v>256</v>
      </c>
      <c r="G153" s="159" t="s">
        <v>189</v>
      </c>
      <c r="H153" s="160">
        <v>1183.241</v>
      </c>
      <c r="I153" s="160"/>
      <c r="J153" s="160">
        <f t="shared" si="30"/>
        <v>0</v>
      </c>
      <c r="K153" s="161"/>
      <c r="L153" s="162"/>
      <c r="M153" s="163" t="s">
        <v>1</v>
      </c>
      <c r="N153" s="164" t="s">
        <v>39</v>
      </c>
      <c r="O153" s="154">
        <v>0</v>
      </c>
      <c r="P153" s="154">
        <f t="shared" si="31"/>
        <v>0</v>
      </c>
      <c r="Q153" s="154">
        <v>1.2E-4</v>
      </c>
      <c r="R153" s="154">
        <f t="shared" si="32"/>
        <v>0.14198891999999999</v>
      </c>
      <c r="S153" s="154">
        <v>0</v>
      </c>
      <c r="T153" s="155">
        <f t="shared" si="3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3" t="s">
        <v>191</v>
      </c>
      <c r="AT153" s="143" t="s">
        <v>254</v>
      </c>
      <c r="AU153" s="143" t="s">
        <v>144</v>
      </c>
      <c r="AY153" s="14" t="s">
        <v>143</v>
      </c>
      <c r="BE153" s="144">
        <f t="shared" si="34"/>
        <v>0</v>
      </c>
      <c r="BF153" s="144">
        <f t="shared" si="35"/>
        <v>0</v>
      </c>
      <c r="BG153" s="144">
        <f t="shared" si="36"/>
        <v>0</v>
      </c>
      <c r="BH153" s="144">
        <f t="shared" si="37"/>
        <v>0</v>
      </c>
      <c r="BI153" s="144">
        <f t="shared" si="38"/>
        <v>0</v>
      </c>
      <c r="BJ153" s="14" t="s">
        <v>144</v>
      </c>
      <c r="BK153" s="145">
        <f t="shared" si="39"/>
        <v>0</v>
      </c>
      <c r="BL153" s="14" t="s">
        <v>166</v>
      </c>
      <c r="BM153" s="143" t="s">
        <v>257</v>
      </c>
    </row>
    <row r="154" spans="1:65" s="2" customFormat="1" ht="21.75" customHeight="1">
      <c r="A154" s="26"/>
      <c r="B154" s="132"/>
      <c r="C154" s="133" t="s">
        <v>258</v>
      </c>
      <c r="D154" s="133" t="s">
        <v>145</v>
      </c>
      <c r="E154" s="134" t="s">
        <v>259</v>
      </c>
      <c r="F154" s="135" t="s">
        <v>260</v>
      </c>
      <c r="G154" s="136" t="s">
        <v>189</v>
      </c>
      <c r="H154" s="137">
        <v>1028.905</v>
      </c>
      <c r="I154" s="137"/>
      <c r="J154" s="137">
        <f t="shared" si="30"/>
        <v>0</v>
      </c>
      <c r="K154" s="138"/>
      <c r="L154" s="27"/>
      <c r="M154" s="152" t="s">
        <v>1</v>
      </c>
      <c r="N154" s="153" t="s">
        <v>39</v>
      </c>
      <c r="O154" s="154">
        <v>0.65600000000000003</v>
      </c>
      <c r="P154" s="154">
        <f t="shared" si="31"/>
        <v>674.96168</v>
      </c>
      <c r="Q154" s="154">
        <v>1.35E-2</v>
      </c>
      <c r="R154" s="154">
        <f t="shared" si="32"/>
        <v>13.8902175</v>
      </c>
      <c r="S154" s="154">
        <v>0</v>
      </c>
      <c r="T154" s="155">
        <f t="shared" si="3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3" t="s">
        <v>166</v>
      </c>
      <c r="AT154" s="143" t="s">
        <v>145</v>
      </c>
      <c r="AU154" s="143" t="s">
        <v>144</v>
      </c>
      <c r="AY154" s="14" t="s">
        <v>143</v>
      </c>
      <c r="BE154" s="144">
        <f t="shared" si="34"/>
        <v>0</v>
      </c>
      <c r="BF154" s="144">
        <f t="shared" si="35"/>
        <v>0</v>
      </c>
      <c r="BG154" s="144">
        <f t="shared" si="36"/>
        <v>0</v>
      </c>
      <c r="BH154" s="144">
        <f t="shared" si="37"/>
        <v>0</v>
      </c>
      <c r="BI154" s="144">
        <f t="shared" si="38"/>
        <v>0</v>
      </c>
      <c r="BJ154" s="14" t="s">
        <v>144</v>
      </c>
      <c r="BK154" s="145">
        <f t="shared" si="39"/>
        <v>0</v>
      </c>
      <c r="BL154" s="14" t="s">
        <v>166</v>
      </c>
      <c r="BM154" s="143" t="s">
        <v>261</v>
      </c>
    </row>
    <row r="155" spans="1:65" s="2" customFormat="1" ht="16.5" customHeight="1">
      <c r="A155" s="26"/>
      <c r="B155" s="132"/>
      <c r="C155" s="156" t="s">
        <v>262</v>
      </c>
      <c r="D155" s="156" t="s">
        <v>254</v>
      </c>
      <c r="E155" s="157" t="s">
        <v>263</v>
      </c>
      <c r="F155" s="158" t="s">
        <v>264</v>
      </c>
      <c r="G155" s="159" t="s">
        <v>189</v>
      </c>
      <c r="H155" s="160">
        <v>1183.241</v>
      </c>
      <c r="I155" s="160"/>
      <c r="J155" s="160">
        <f t="shared" si="30"/>
        <v>0</v>
      </c>
      <c r="K155" s="161"/>
      <c r="L155" s="162"/>
      <c r="M155" s="163" t="s">
        <v>1</v>
      </c>
      <c r="N155" s="164" t="s">
        <v>39</v>
      </c>
      <c r="O155" s="154">
        <v>0</v>
      </c>
      <c r="P155" s="154">
        <f t="shared" si="31"/>
        <v>0</v>
      </c>
      <c r="Q155" s="154">
        <v>5.0000000000000001E-4</v>
      </c>
      <c r="R155" s="154">
        <f t="shared" si="32"/>
        <v>0.59162049999999999</v>
      </c>
      <c r="S155" s="154">
        <v>0</v>
      </c>
      <c r="T155" s="155">
        <f t="shared" si="3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3" t="s">
        <v>191</v>
      </c>
      <c r="AT155" s="143" t="s">
        <v>254</v>
      </c>
      <c r="AU155" s="143" t="s">
        <v>144</v>
      </c>
      <c r="AY155" s="14" t="s">
        <v>143</v>
      </c>
      <c r="BE155" s="144">
        <f t="shared" si="34"/>
        <v>0</v>
      </c>
      <c r="BF155" s="144">
        <f t="shared" si="35"/>
        <v>0</v>
      </c>
      <c r="BG155" s="144">
        <f t="shared" si="36"/>
        <v>0</v>
      </c>
      <c r="BH155" s="144">
        <f t="shared" si="37"/>
        <v>0</v>
      </c>
      <c r="BI155" s="144">
        <f t="shared" si="38"/>
        <v>0</v>
      </c>
      <c r="BJ155" s="14" t="s">
        <v>144</v>
      </c>
      <c r="BK155" s="145">
        <f t="shared" si="39"/>
        <v>0</v>
      </c>
      <c r="BL155" s="14" t="s">
        <v>166</v>
      </c>
      <c r="BM155" s="143" t="s">
        <v>265</v>
      </c>
    </row>
    <row r="156" spans="1:65" s="2" customFormat="1" ht="21.75" customHeight="1">
      <c r="A156" s="26"/>
      <c r="B156" s="132"/>
      <c r="C156" s="133" t="s">
        <v>266</v>
      </c>
      <c r="D156" s="133" t="s">
        <v>145</v>
      </c>
      <c r="E156" s="134" t="s">
        <v>267</v>
      </c>
      <c r="F156" s="135" t="s">
        <v>268</v>
      </c>
      <c r="G156" s="136" t="s">
        <v>269</v>
      </c>
      <c r="H156" s="137">
        <v>35.619999999999997</v>
      </c>
      <c r="I156" s="137"/>
      <c r="J156" s="137">
        <f t="shared" si="30"/>
        <v>0</v>
      </c>
      <c r="K156" s="138"/>
      <c r="L156" s="27"/>
      <c r="M156" s="152" t="s">
        <v>1</v>
      </c>
      <c r="N156" s="153" t="s">
        <v>39</v>
      </c>
      <c r="O156" s="154">
        <v>0.223</v>
      </c>
      <c r="P156" s="154">
        <f t="shared" si="31"/>
        <v>7.9432599999999995</v>
      </c>
      <c r="Q156" s="154">
        <v>0.14679</v>
      </c>
      <c r="R156" s="154">
        <f t="shared" si="32"/>
        <v>5.2286598</v>
      </c>
      <c r="S156" s="154">
        <v>0</v>
      </c>
      <c r="T156" s="155">
        <f t="shared" si="3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3" t="s">
        <v>166</v>
      </c>
      <c r="AT156" s="143" t="s">
        <v>145</v>
      </c>
      <c r="AU156" s="143" t="s">
        <v>144</v>
      </c>
      <c r="AY156" s="14" t="s">
        <v>143</v>
      </c>
      <c r="BE156" s="144">
        <f t="shared" si="34"/>
        <v>0</v>
      </c>
      <c r="BF156" s="144">
        <f t="shared" si="35"/>
        <v>0</v>
      </c>
      <c r="BG156" s="144">
        <f t="shared" si="36"/>
        <v>0</v>
      </c>
      <c r="BH156" s="144">
        <f t="shared" si="37"/>
        <v>0</v>
      </c>
      <c r="BI156" s="144">
        <f t="shared" si="38"/>
        <v>0</v>
      </c>
      <c r="BJ156" s="14" t="s">
        <v>144</v>
      </c>
      <c r="BK156" s="145">
        <f t="shared" si="39"/>
        <v>0</v>
      </c>
      <c r="BL156" s="14" t="s">
        <v>166</v>
      </c>
      <c r="BM156" s="143" t="s">
        <v>270</v>
      </c>
    </row>
    <row r="157" spans="1:65" s="2" customFormat="1" ht="21.75" customHeight="1">
      <c r="A157" s="26"/>
      <c r="B157" s="132"/>
      <c r="C157" s="156" t="s">
        <v>271</v>
      </c>
      <c r="D157" s="156" t="s">
        <v>254</v>
      </c>
      <c r="E157" s="157" t="s">
        <v>272</v>
      </c>
      <c r="F157" s="158" t="s">
        <v>273</v>
      </c>
      <c r="G157" s="159" t="s">
        <v>274</v>
      </c>
      <c r="H157" s="160">
        <v>119.68300000000001</v>
      </c>
      <c r="I157" s="160"/>
      <c r="J157" s="160">
        <f t="shared" si="30"/>
        <v>0</v>
      </c>
      <c r="K157" s="161"/>
      <c r="L157" s="162"/>
      <c r="M157" s="163" t="s">
        <v>1</v>
      </c>
      <c r="N157" s="164" t="s">
        <v>39</v>
      </c>
      <c r="O157" s="154">
        <v>0</v>
      </c>
      <c r="P157" s="154">
        <f t="shared" si="31"/>
        <v>0</v>
      </c>
      <c r="Q157" s="154">
        <v>0.05</v>
      </c>
      <c r="R157" s="154">
        <f t="shared" si="32"/>
        <v>5.9841500000000005</v>
      </c>
      <c r="S157" s="154">
        <v>0</v>
      </c>
      <c r="T157" s="155">
        <f t="shared" si="3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3" t="s">
        <v>191</v>
      </c>
      <c r="AT157" s="143" t="s">
        <v>254</v>
      </c>
      <c r="AU157" s="143" t="s">
        <v>144</v>
      </c>
      <c r="AY157" s="14" t="s">
        <v>143</v>
      </c>
      <c r="BE157" s="144">
        <f t="shared" si="34"/>
        <v>0</v>
      </c>
      <c r="BF157" s="144">
        <f t="shared" si="35"/>
        <v>0</v>
      </c>
      <c r="BG157" s="144">
        <f t="shared" si="36"/>
        <v>0</v>
      </c>
      <c r="BH157" s="144">
        <f t="shared" si="37"/>
        <v>0</v>
      </c>
      <c r="BI157" s="144">
        <f t="shared" si="38"/>
        <v>0</v>
      </c>
      <c r="BJ157" s="14" t="s">
        <v>144</v>
      </c>
      <c r="BK157" s="145">
        <f t="shared" si="39"/>
        <v>0</v>
      </c>
      <c r="BL157" s="14" t="s">
        <v>166</v>
      </c>
      <c r="BM157" s="143" t="s">
        <v>275</v>
      </c>
    </row>
    <row r="158" spans="1:65" s="2" customFormat="1" ht="33" customHeight="1">
      <c r="A158" s="26"/>
      <c r="B158" s="132"/>
      <c r="C158" s="133" t="s">
        <v>276</v>
      </c>
      <c r="D158" s="133" t="s">
        <v>145</v>
      </c>
      <c r="E158" s="134" t="s">
        <v>277</v>
      </c>
      <c r="F158" s="135" t="s">
        <v>278</v>
      </c>
      <c r="G158" s="136" t="s">
        <v>274</v>
      </c>
      <c r="H158" s="137">
        <v>10</v>
      </c>
      <c r="I158" s="137"/>
      <c r="J158" s="137">
        <f t="shared" si="30"/>
        <v>0</v>
      </c>
      <c r="K158" s="138"/>
      <c r="L158" s="27"/>
      <c r="M158" s="152" t="s">
        <v>1</v>
      </c>
      <c r="N158" s="153" t="s">
        <v>39</v>
      </c>
      <c r="O158" s="154">
        <v>0.13535</v>
      </c>
      <c r="P158" s="154">
        <f t="shared" si="31"/>
        <v>1.3534999999999999</v>
      </c>
      <c r="Q158" s="154">
        <v>1E-4</v>
      </c>
      <c r="R158" s="154">
        <f t="shared" si="32"/>
        <v>1E-3</v>
      </c>
      <c r="S158" s="154">
        <v>0</v>
      </c>
      <c r="T158" s="155">
        <f t="shared" si="3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3" t="s">
        <v>166</v>
      </c>
      <c r="AT158" s="143" t="s">
        <v>145</v>
      </c>
      <c r="AU158" s="143" t="s">
        <v>144</v>
      </c>
      <c r="AY158" s="14" t="s">
        <v>143</v>
      </c>
      <c r="BE158" s="144">
        <f t="shared" si="34"/>
        <v>0</v>
      </c>
      <c r="BF158" s="144">
        <f t="shared" si="35"/>
        <v>0</v>
      </c>
      <c r="BG158" s="144">
        <f t="shared" si="36"/>
        <v>0</v>
      </c>
      <c r="BH158" s="144">
        <f t="shared" si="37"/>
        <v>0</v>
      </c>
      <c r="BI158" s="144">
        <f t="shared" si="38"/>
        <v>0</v>
      </c>
      <c r="BJ158" s="14" t="s">
        <v>144</v>
      </c>
      <c r="BK158" s="145">
        <f t="shared" si="39"/>
        <v>0</v>
      </c>
      <c r="BL158" s="14" t="s">
        <v>166</v>
      </c>
      <c r="BM158" s="143" t="s">
        <v>279</v>
      </c>
    </row>
    <row r="159" spans="1:65" s="11" customFormat="1" ht="22.75" customHeight="1">
      <c r="B159" s="122"/>
      <c r="D159" s="123" t="s">
        <v>72</v>
      </c>
      <c r="E159" s="150" t="s">
        <v>280</v>
      </c>
      <c r="F159" s="150" t="s">
        <v>281</v>
      </c>
      <c r="J159" s="151">
        <f>BK159</f>
        <v>0</v>
      </c>
      <c r="L159" s="122"/>
      <c r="M159" s="126"/>
      <c r="N159" s="127"/>
      <c r="O159" s="127"/>
      <c r="P159" s="128">
        <f>P160</f>
        <v>58.145119999999999</v>
      </c>
      <c r="Q159" s="127"/>
      <c r="R159" s="128">
        <f>R160</f>
        <v>0</v>
      </c>
      <c r="S159" s="127"/>
      <c r="T159" s="129">
        <f>T160</f>
        <v>0</v>
      </c>
      <c r="AR159" s="123" t="s">
        <v>81</v>
      </c>
      <c r="AT159" s="130" t="s">
        <v>72</v>
      </c>
      <c r="AU159" s="130" t="s">
        <v>81</v>
      </c>
      <c r="AY159" s="123" t="s">
        <v>143</v>
      </c>
      <c r="BK159" s="131">
        <f>BK160</f>
        <v>0</v>
      </c>
    </row>
    <row r="160" spans="1:65" s="2" customFormat="1" ht="21.75" customHeight="1">
      <c r="A160" s="26"/>
      <c r="B160" s="132"/>
      <c r="C160" s="133" t="s">
        <v>282</v>
      </c>
      <c r="D160" s="133" t="s">
        <v>145</v>
      </c>
      <c r="E160" s="134" t="s">
        <v>283</v>
      </c>
      <c r="F160" s="135" t="s">
        <v>284</v>
      </c>
      <c r="G160" s="136" t="s">
        <v>202</v>
      </c>
      <c r="H160" s="137">
        <v>1453.6279999999999</v>
      </c>
      <c r="I160" s="137"/>
      <c r="J160" s="137">
        <f>ROUND(I160*H160,3)</f>
        <v>0</v>
      </c>
      <c r="K160" s="138"/>
      <c r="L160" s="27"/>
      <c r="M160" s="152" t="s">
        <v>1</v>
      </c>
      <c r="N160" s="153" t="s">
        <v>39</v>
      </c>
      <c r="O160" s="154">
        <v>0.04</v>
      </c>
      <c r="P160" s="154">
        <f>O160*H160</f>
        <v>58.145119999999999</v>
      </c>
      <c r="Q160" s="154">
        <v>0</v>
      </c>
      <c r="R160" s="154">
        <f>Q160*H160</f>
        <v>0</v>
      </c>
      <c r="S160" s="154">
        <v>0</v>
      </c>
      <c r="T160" s="155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3" t="s">
        <v>166</v>
      </c>
      <c r="AT160" s="143" t="s">
        <v>145</v>
      </c>
      <c r="AU160" s="143" t="s">
        <v>144</v>
      </c>
      <c r="AY160" s="14" t="s">
        <v>143</v>
      </c>
      <c r="BE160" s="144">
        <f>IF(N160="základná",J160,0)</f>
        <v>0</v>
      </c>
      <c r="BF160" s="144">
        <f>IF(N160="znížená",J160,0)</f>
        <v>0</v>
      </c>
      <c r="BG160" s="144">
        <f>IF(N160="zákl. prenesená",J160,0)</f>
        <v>0</v>
      </c>
      <c r="BH160" s="144">
        <f>IF(N160="zníž. prenesená",J160,0)</f>
        <v>0</v>
      </c>
      <c r="BI160" s="144">
        <f>IF(N160="nulová",J160,0)</f>
        <v>0</v>
      </c>
      <c r="BJ160" s="14" t="s">
        <v>144</v>
      </c>
      <c r="BK160" s="145">
        <f>ROUND(I160*H160,3)</f>
        <v>0</v>
      </c>
      <c r="BL160" s="14" t="s">
        <v>166</v>
      </c>
      <c r="BM160" s="143" t="s">
        <v>285</v>
      </c>
    </row>
    <row r="161" spans="1:65" s="11" customFormat="1" ht="26" customHeight="1">
      <c r="B161" s="122"/>
      <c r="D161" s="123" t="s">
        <v>72</v>
      </c>
      <c r="E161" s="124" t="s">
        <v>286</v>
      </c>
      <c r="F161" s="124" t="s">
        <v>287</v>
      </c>
      <c r="J161" s="125">
        <f>BK161</f>
        <v>0</v>
      </c>
      <c r="L161" s="122"/>
      <c r="M161" s="126"/>
      <c r="N161" s="127"/>
      <c r="O161" s="127"/>
      <c r="P161" s="128">
        <f>P162+P165</f>
        <v>19.971768000000001</v>
      </c>
      <c r="Q161" s="127"/>
      <c r="R161" s="128">
        <f>R162+R165</f>
        <v>0.20915640000000002</v>
      </c>
      <c r="S161" s="127"/>
      <c r="T161" s="129">
        <f>T162+T165</f>
        <v>0</v>
      </c>
      <c r="AR161" s="123" t="s">
        <v>144</v>
      </c>
      <c r="AT161" s="130" t="s">
        <v>72</v>
      </c>
      <c r="AU161" s="130" t="s">
        <v>73</v>
      </c>
      <c r="AY161" s="123" t="s">
        <v>143</v>
      </c>
      <c r="BK161" s="131">
        <f>BK162+BK165</f>
        <v>0</v>
      </c>
    </row>
    <row r="162" spans="1:65" s="11" customFormat="1" ht="22.75" customHeight="1">
      <c r="B162" s="122"/>
      <c r="D162" s="123" t="s">
        <v>72</v>
      </c>
      <c r="E162" s="150" t="s">
        <v>288</v>
      </c>
      <c r="F162" s="150" t="s">
        <v>289</v>
      </c>
      <c r="J162" s="151">
        <f>BK162</f>
        <v>0</v>
      </c>
      <c r="L162" s="122"/>
      <c r="M162" s="126"/>
      <c r="N162" s="127"/>
      <c r="O162" s="127"/>
      <c r="P162" s="128">
        <f>SUM(P163:P164)</f>
        <v>4.8388689999999999</v>
      </c>
      <c r="Q162" s="127"/>
      <c r="R162" s="128">
        <f>SUM(R163:R164)</f>
        <v>0.10626140000000001</v>
      </c>
      <c r="S162" s="127"/>
      <c r="T162" s="129">
        <f>SUM(T163:T164)</f>
        <v>0</v>
      </c>
      <c r="AR162" s="123" t="s">
        <v>144</v>
      </c>
      <c r="AT162" s="130" t="s">
        <v>72</v>
      </c>
      <c r="AU162" s="130" t="s">
        <v>81</v>
      </c>
      <c r="AY162" s="123" t="s">
        <v>143</v>
      </c>
      <c r="BK162" s="131">
        <f>SUM(BK163:BK164)</f>
        <v>0</v>
      </c>
    </row>
    <row r="163" spans="1:65" s="2" customFormat="1" ht="21.75" customHeight="1">
      <c r="A163" s="26"/>
      <c r="B163" s="132"/>
      <c r="C163" s="133" t="s">
        <v>290</v>
      </c>
      <c r="D163" s="133" t="s">
        <v>145</v>
      </c>
      <c r="E163" s="134" t="s">
        <v>291</v>
      </c>
      <c r="F163" s="135" t="s">
        <v>292</v>
      </c>
      <c r="G163" s="136" t="s">
        <v>189</v>
      </c>
      <c r="H163" s="137">
        <v>6.86</v>
      </c>
      <c r="I163" s="137"/>
      <c r="J163" s="137">
        <f>ROUND(I163*H163,3)</f>
        <v>0</v>
      </c>
      <c r="K163" s="138"/>
      <c r="L163" s="27"/>
      <c r="M163" s="152" t="s">
        <v>1</v>
      </c>
      <c r="N163" s="153" t="s">
        <v>39</v>
      </c>
      <c r="O163" s="154">
        <v>0.63614999999999999</v>
      </c>
      <c r="P163" s="154">
        <f>O163*H163</f>
        <v>4.3639890000000001</v>
      </c>
      <c r="Q163" s="154">
        <v>1.549E-2</v>
      </c>
      <c r="R163" s="154">
        <f>Q163*H163</f>
        <v>0.10626140000000001</v>
      </c>
      <c r="S163" s="154">
        <v>0</v>
      </c>
      <c r="T163" s="155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3" t="s">
        <v>225</v>
      </c>
      <c r="AT163" s="143" t="s">
        <v>145</v>
      </c>
      <c r="AU163" s="143" t="s">
        <v>144</v>
      </c>
      <c r="AY163" s="14" t="s">
        <v>143</v>
      </c>
      <c r="BE163" s="144">
        <f>IF(N163="základná",J163,0)</f>
        <v>0</v>
      </c>
      <c r="BF163" s="144">
        <f>IF(N163="znížená",J163,0)</f>
        <v>0</v>
      </c>
      <c r="BG163" s="144">
        <f>IF(N163="zákl. prenesená",J163,0)</f>
        <v>0</v>
      </c>
      <c r="BH163" s="144">
        <f>IF(N163="zníž. prenesená",J163,0)</f>
        <v>0</v>
      </c>
      <c r="BI163" s="144">
        <f>IF(N163="nulová",J163,0)</f>
        <v>0</v>
      </c>
      <c r="BJ163" s="14" t="s">
        <v>144</v>
      </c>
      <c r="BK163" s="145">
        <f>ROUND(I163*H163,3)</f>
        <v>0</v>
      </c>
      <c r="BL163" s="14" t="s">
        <v>225</v>
      </c>
      <c r="BM163" s="143" t="s">
        <v>293</v>
      </c>
    </row>
    <row r="164" spans="1:65" s="2" customFormat="1" ht="21.75" customHeight="1">
      <c r="A164" s="26"/>
      <c r="B164" s="132"/>
      <c r="C164" s="133" t="s">
        <v>294</v>
      </c>
      <c r="D164" s="133" t="s">
        <v>145</v>
      </c>
      <c r="E164" s="134" t="s">
        <v>295</v>
      </c>
      <c r="F164" s="135" t="s">
        <v>296</v>
      </c>
      <c r="G164" s="136" t="s">
        <v>202</v>
      </c>
      <c r="H164" s="137">
        <v>0.106</v>
      </c>
      <c r="I164" s="137"/>
      <c r="J164" s="137">
        <f>ROUND(I164*H164,3)</f>
        <v>0</v>
      </c>
      <c r="K164" s="138"/>
      <c r="L164" s="27"/>
      <c r="M164" s="152" t="s">
        <v>1</v>
      </c>
      <c r="N164" s="153" t="s">
        <v>39</v>
      </c>
      <c r="O164" s="154">
        <v>4.4800000000000004</v>
      </c>
      <c r="P164" s="154">
        <f>O164*H164</f>
        <v>0.47488000000000002</v>
      </c>
      <c r="Q164" s="154">
        <v>0</v>
      </c>
      <c r="R164" s="154">
        <f>Q164*H164</f>
        <v>0</v>
      </c>
      <c r="S164" s="154">
        <v>0</v>
      </c>
      <c r="T164" s="155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3" t="s">
        <v>225</v>
      </c>
      <c r="AT164" s="143" t="s">
        <v>145</v>
      </c>
      <c r="AU164" s="143" t="s">
        <v>144</v>
      </c>
      <c r="AY164" s="14" t="s">
        <v>143</v>
      </c>
      <c r="BE164" s="144">
        <f>IF(N164="základná",J164,0)</f>
        <v>0</v>
      </c>
      <c r="BF164" s="144">
        <f>IF(N164="znížená",J164,0)</f>
        <v>0</v>
      </c>
      <c r="BG164" s="144">
        <f>IF(N164="zákl. prenesená",J164,0)</f>
        <v>0</v>
      </c>
      <c r="BH164" s="144">
        <f>IF(N164="zníž. prenesená",J164,0)</f>
        <v>0</v>
      </c>
      <c r="BI164" s="144">
        <f>IF(N164="nulová",J164,0)</f>
        <v>0</v>
      </c>
      <c r="BJ164" s="14" t="s">
        <v>144</v>
      </c>
      <c r="BK164" s="145">
        <f>ROUND(I164*H164,3)</f>
        <v>0</v>
      </c>
      <c r="BL164" s="14" t="s">
        <v>225</v>
      </c>
      <c r="BM164" s="143" t="s">
        <v>297</v>
      </c>
    </row>
    <row r="165" spans="1:65" s="11" customFormat="1" ht="22.75" customHeight="1">
      <c r="B165" s="122"/>
      <c r="D165" s="123" t="s">
        <v>72</v>
      </c>
      <c r="E165" s="150" t="s">
        <v>298</v>
      </c>
      <c r="F165" s="150" t="s">
        <v>299</v>
      </c>
      <c r="J165" s="151">
        <f>BK165</f>
        <v>0</v>
      </c>
      <c r="L165" s="122"/>
      <c r="M165" s="126"/>
      <c r="N165" s="127"/>
      <c r="O165" s="127"/>
      <c r="P165" s="128">
        <f>SUM(P166:P169)</f>
        <v>15.132899</v>
      </c>
      <c r="Q165" s="127"/>
      <c r="R165" s="128">
        <f>SUM(R166:R169)</f>
        <v>0.102895</v>
      </c>
      <c r="S165" s="127"/>
      <c r="T165" s="129">
        <f>SUM(T166:T169)</f>
        <v>0</v>
      </c>
      <c r="AR165" s="123" t="s">
        <v>144</v>
      </c>
      <c r="AT165" s="130" t="s">
        <v>72</v>
      </c>
      <c r="AU165" s="130" t="s">
        <v>81</v>
      </c>
      <c r="AY165" s="123" t="s">
        <v>143</v>
      </c>
      <c r="BK165" s="131">
        <f>SUM(BK166:BK169)</f>
        <v>0</v>
      </c>
    </row>
    <row r="166" spans="1:65" s="2" customFormat="1" ht="21.75" customHeight="1">
      <c r="A166" s="26"/>
      <c r="B166" s="132"/>
      <c r="C166" s="133" t="s">
        <v>300</v>
      </c>
      <c r="D166" s="133" t="s">
        <v>145</v>
      </c>
      <c r="E166" s="134" t="s">
        <v>301</v>
      </c>
      <c r="F166" s="135" t="s">
        <v>302</v>
      </c>
      <c r="G166" s="136" t="s">
        <v>303</v>
      </c>
      <c r="H166" s="137">
        <v>97.9</v>
      </c>
      <c r="I166" s="137"/>
      <c r="J166" s="137">
        <f>ROUND(I166*H166,3)</f>
        <v>0</v>
      </c>
      <c r="K166" s="138"/>
      <c r="L166" s="27"/>
      <c r="M166" s="152" t="s">
        <v>1</v>
      </c>
      <c r="N166" s="153" t="s">
        <v>39</v>
      </c>
      <c r="O166" s="154">
        <v>8.4099999999999994E-2</v>
      </c>
      <c r="P166" s="154">
        <f>O166*H166</f>
        <v>8.23339</v>
      </c>
      <c r="Q166" s="154">
        <v>5.0000000000000002E-5</v>
      </c>
      <c r="R166" s="154">
        <f>Q166*H166</f>
        <v>4.8950000000000009E-3</v>
      </c>
      <c r="S166" s="154">
        <v>0</v>
      </c>
      <c r="T166" s="155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3" t="s">
        <v>225</v>
      </c>
      <c r="AT166" s="143" t="s">
        <v>145</v>
      </c>
      <c r="AU166" s="143" t="s">
        <v>144</v>
      </c>
      <c r="AY166" s="14" t="s">
        <v>143</v>
      </c>
      <c r="BE166" s="144">
        <f>IF(N166="základná",J166,0)</f>
        <v>0</v>
      </c>
      <c r="BF166" s="144">
        <f>IF(N166="znížená",J166,0)</f>
        <v>0</v>
      </c>
      <c r="BG166" s="144">
        <f>IF(N166="zákl. prenesená",J166,0)</f>
        <v>0</v>
      </c>
      <c r="BH166" s="144">
        <f>IF(N166="zníž. prenesená",J166,0)</f>
        <v>0</v>
      </c>
      <c r="BI166" s="144">
        <f>IF(N166="nulová",J166,0)</f>
        <v>0</v>
      </c>
      <c r="BJ166" s="14" t="s">
        <v>144</v>
      </c>
      <c r="BK166" s="145">
        <f>ROUND(I166*H166,3)</f>
        <v>0</v>
      </c>
      <c r="BL166" s="14" t="s">
        <v>225</v>
      </c>
      <c r="BM166" s="143" t="s">
        <v>304</v>
      </c>
    </row>
    <row r="167" spans="1:65" s="2" customFormat="1" ht="21.75" customHeight="1">
      <c r="A167" s="26"/>
      <c r="B167" s="132"/>
      <c r="C167" s="133" t="s">
        <v>305</v>
      </c>
      <c r="D167" s="133" t="s">
        <v>145</v>
      </c>
      <c r="E167" s="134" t="s">
        <v>306</v>
      </c>
      <c r="F167" s="135" t="s">
        <v>307</v>
      </c>
      <c r="G167" s="136" t="s">
        <v>303</v>
      </c>
      <c r="H167" s="137">
        <v>97.9</v>
      </c>
      <c r="I167" s="137"/>
      <c r="J167" s="137">
        <f>ROUND(I167*H167,3)</f>
        <v>0</v>
      </c>
      <c r="K167" s="138"/>
      <c r="L167" s="27"/>
      <c r="M167" s="152" t="s">
        <v>1</v>
      </c>
      <c r="N167" s="153" t="s">
        <v>39</v>
      </c>
      <c r="O167" s="154">
        <v>6.7000000000000004E-2</v>
      </c>
      <c r="P167" s="154">
        <f>O167*H167</f>
        <v>6.5593000000000004</v>
      </c>
      <c r="Q167" s="154">
        <v>0</v>
      </c>
      <c r="R167" s="154">
        <f>Q167*H167</f>
        <v>0</v>
      </c>
      <c r="S167" s="154">
        <v>0</v>
      </c>
      <c r="T167" s="155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43" t="s">
        <v>225</v>
      </c>
      <c r="AT167" s="143" t="s">
        <v>145</v>
      </c>
      <c r="AU167" s="143" t="s">
        <v>144</v>
      </c>
      <c r="AY167" s="14" t="s">
        <v>143</v>
      </c>
      <c r="BE167" s="144">
        <f>IF(N167="základná",J167,0)</f>
        <v>0</v>
      </c>
      <c r="BF167" s="144">
        <f>IF(N167="znížená",J167,0)</f>
        <v>0</v>
      </c>
      <c r="BG167" s="144">
        <f>IF(N167="zákl. prenesená",J167,0)</f>
        <v>0</v>
      </c>
      <c r="BH167" s="144">
        <f>IF(N167="zníž. prenesená",J167,0)</f>
        <v>0</v>
      </c>
      <c r="BI167" s="144">
        <f>IF(N167="nulová",J167,0)</f>
        <v>0</v>
      </c>
      <c r="BJ167" s="14" t="s">
        <v>144</v>
      </c>
      <c r="BK167" s="145">
        <f>ROUND(I167*H167,3)</f>
        <v>0</v>
      </c>
      <c r="BL167" s="14" t="s">
        <v>225</v>
      </c>
      <c r="BM167" s="143" t="s">
        <v>308</v>
      </c>
    </row>
    <row r="168" spans="1:65" s="2" customFormat="1" ht="21.75" customHeight="1">
      <c r="A168" s="26"/>
      <c r="B168" s="132"/>
      <c r="C168" s="156" t="s">
        <v>309</v>
      </c>
      <c r="D168" s="156" t="s">
        <v>254</v>
      </c>
      <c r="E168" s="157" t="s">
        <v>310</v>
      </c>
      <c r="F168" s="158" t="s">
        <v>311</v>
      </c>
      <c r="G168" s="159" t="s">
        <v>202</v>
      </c>
      <c r="H168" s="160">
        <v>9.8000000000000004E-2</v>
      </c>
      <c r="I168" s="160"/>
      <c r="J168" s="160">
        <f>ROUND(I168*H168,3)</f>
        <v>0</v>
      </c>
      <c r="K168" s="161"/>
      <c r="L168" s="162"/>
      <c r="M168" s="163" t="s">
        <v>1</v>
      </c>
      <c r="N168" s="164" t="s">
        <v>39</v>
      </c>
      <c r="O168" s="154">
        <v>0</v>
      </c>
      <c r="P168" s="154">
        <f>O168*H168</f>
        <v>0</v>
      </c>
      <c r="Q168" s="154">
        <v>1</v>
      </c>
      <c r="R168" s="154">
        <f>Q168*H168</f>
        <v>9.8000000000000004E-2</v>
      </c>
      <c r="S168" s="154">
        <v>0</v>
      </c>
      <c r="T168" s="155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43" t="s">
        <v>300</v>
      </c>
      <c r="AT168" s="143" t="s">
        <v>254</v>
      </c>
      <c r="AU168" s="143" t="s">
        <v>144</v>
      </c>
      <c r="AY168" s="14" t="s">
        <v>143</v>
      </c>
      <c r="BE168" s="144">
        <f>IF(N168="základná",J168,0)</f>
        <v>0</v>
      </c>
      <c r="BF168" s="144">
        <f>IF(N168="znížená",J168,0)</f>
        <v>0</v>
      </c>
      <c r="BG168" s="144">
        <f>IF(N168="zákl. prenesená",J168,0)</f>
        <v>0</v>
      </c>
      <c r="BH168" s="144">
        <f>IF(N168="zníž. prenesená",J168,0)</f>
        <v>0</v>
      </c>
      <c r="BI168" s="144">
        <f>IF(N168="nulová",J168,0)</f>
        <v>0</v>
      </c>
      <c r="BJ168" s="14" t="s">
        <v>144</v>
      </c>
      <c r="BK168" s="145">
        <f>ROUND(I168*H168,3)</f>
        <v>0</v>
      </c>
      <c r="BL168" s="14" t="s">
        <v>225</v>
      </c>
      <c r="BM168" s="143" t="s">
        <v>312</v>
      </c>
    </row>
    <row r="169" spans="1:65" s="2" customFormat="1" ht="21.75" customHeight="1">
      <c r="A169" s="26"/>
      <c r="B169" s="132"/>
      <c r="C169" s="133" t="s">
        <v>313</v>
      </c>
      <c r="D169" s="133" t="s">
        <v>145</v>
      </c>
      <c r="E169" s="134" t="s">
        <v>314</v>
      </c>
      <c r="F169" s="135" t="s">
        <v>315</v>
      </c>
      <c r="G169" s="136" t="s">
        <v>202</v>
      </c>
      <c r="H169" s="137">
        <v>0.10299999999999999</v>
      </c>
      <c r="I169" s="137"/>
      <c r="J169" s="137">
        <f>ROUND(I169*H169,3)</f>
        <v>0</v>
      </c>
      <c r="K169" s="138"/>
      <c r="L169" s="27"/>
      <c r="M169" s="139" t="s">
        <v>1</v>
      </c>
      <c r="N169" s="140" t="s">
        <v>39</v>
      </c>
      <c r="O169" s="141">
        <v>3.3029999999999999</v>
      </c>
      <c r="P169" s="141">
        <f>O169*H169</f>
        <v>0.34020899999999998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43" t="s">
        <v>225</v>
      </c>
      <c r="AT169" s="143" t="s">
        <v>145</v>
      </c>
      <c r="AU169" s="143" t="s">
        <v>144</v>
      </c>
      <c r="AY169" s="14" t="s">
        <v>143</v>
      </c>
      <c r="BE169" s="144">
        <f>IF(N169="základná",J169,0)</f>
        <v>0</v>
      </c>
      <c r="BF169" s="144">
        <f>IF(N169="znížená",J169,0)</f>
        <v>0</v>
      </c>
      <c r="BG169" s="144">
        <f>IF(N169="zákl. prenesená",J169,0)</f>
        <v>0</v>
      </c>
      <c r="BH169" s="144">
        <f>IF(N169="zníž. prenesená",J169,0)</f>
        <v>0</v>
      </c>
      <c r="BI169" s="144">
        <f>IF(N169="nulová",J169,0)</f>
        <v>0</v>
      </c>
      <c r="BJ169" s="14" t="s">
        <v>144</v>
      </c>
      <c r="BK169" s="145">
        <f>ROUND(I169*H169,3)</f>
        <v>0</v>
      </c>
      <c r="BL169" s="14" t="s">
        <v>225</v>
      </c>
      <c r="BM169" s="143" t="s">
        <v>316</v>
      </c>
    </row>
    <row r="170" spans="1:65" s="2" customFormat="1" ht="7" customHeight="1">
      <c r="A170" s="26"/>
      <c r="B170" s="41"/>
      <c r="C170" s="42"/>
      <c r="D170" s="42"/>
      <c r="E170" s="42"/>
      <c r="F170" s="42"/>
      <c r="G170" s="42"/>
      <c r="H170" s="42"/>
      <c r="I170" s="42"/>
      <c r="J170" s="42"/>
      <c r="K170" s="42"/>
      <c r="L170" s="27"/>
      <c r="M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</row>
  </sheetData>
  <autoFilter ref="C124:K169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77"/>
  <sheetViews>
    <sheetView showGridLines="0" workbookViewId="0">
      <selection activeCell="J13" sqref="J13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88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317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ROUND(J126,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ROUND((SUM(BE126:BE176)),  2)</f>
        <v>0</v>
      </c>
      <c r="G33" s="26"/>
      <c r="H33" s="26"/>
      <c r="I33" s="95">
        <v>0.2</v>
      </c>
      <c r="J33" s="94">
        <f>ROUND(((SUM(BE126:BE176))*I33),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ROUND((SUM(BF126:BF176)),  2)</f>
        <v>0</v>
      </c>
      <c r="G34" s="26"/>
      <c r="H34" s="26"/>
      <c r="I34" s="95">
        <v>0.2</v>
      </c>
      <c r="J34" s="94">
        <f>ROUND(((SUM(BF126:BF176))*I34),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ROUND((SUM(BG126:BG176)),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ROUND((SUM(BH126:BH176)),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ROUND((SUM(BI126:BI176)),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02 - Preosev a skladovanie hotového produktu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J126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J127</f>
        <v>0</v>
      </c>
      <c r="L97" s="107"/>
    </row>
    <row r="98" spans="1:31" s="12" customFormat="1" ht="20" customHeight="1">
      <c r="B98" s="146"/>
      <c r="D98" s="147" t="s">
        <v>152</v>
      </c>
      <c r="E98" s="148"/>
      <c r="F98" s="148"/>
      <c r="G98" s="148"/>
      <c r="H98" s="148"/>
      <c r="I98" s="148"/>
      <c r="J98" s="149">
        <f>J128</f>
        <v>0</v>
      </c>
      <c r="L98" s="146"/>
    </row>
    <row r="99" spans="1:31" s="12" customFormat="1" ht="20" customHeight="1">
      <c r="B99" s="146"/>
      <c r="D99" s="147" t="s">
        <v>153</v>
      </c>
      <c r="E99" s="148"/>
      <c r="F99" s="148"/>
      <c r="G99" s="148"/>
      <c r="H99" s="148"/>
      <c r="I99" s="148"/>
      <c r="J99" s="149">
        <f>J135</f>
        <v>0</v>
      </c>
      <c r="L99" s="146"/>
    </row>
    <row r="100" spans="1:31" s="12" customFormat="1" ht="20" customHeight="1">
      <c r="B100" s="146"/>
      <c r="D100" s="147" t="s">
        <v>318</v>
      </c>
      <c r="E100" s="148"/>
      <c r="F100" s="148"/>
      <c r="G100" s="148"/>
      <c r="H100" s="148"/>
      <c r="I100" s="148"/>
      <c r="J100" s="149">
        <f>J144</f>
        <v>0</v>
      </c>
      <c r="L100" s="146"/>
    </row>
    <row r="101" spans="1:31" s="12" customFormat="1" ht="20" customHeight="1">
      <c r="B101" s="146"/>
      <c r="D101" s="147" t="s">
        <v>154</v>
      </c>
      <c r="E101" s="148"/>
      <c r="F101" s="148"/>
      <c r="G101" s="148"/>
      <c r="H101" s="148"/>
      <c r="I101" s="148"/>
      <c r="J101" s="149">
        <f>J147</f>
        <v>0</v>
      </c>
      <c r="L101" s="146"/>
    </row>
    <row r="102" spans="1:31" s="12" customFormat="1" ht="20" customHeight="1">
      <c r="B102" s="146"/>
      <c r="D102" s="147" t="s">
        <v>155</v>
      </c>
      <c r="E102" s="148"/>
      <c r="F102" s="148"/>
      <c r="G102" s="148"/>
      <c r="H102" s="148"/>
      <c r="I102" s="148"/>
      <c r="J102" s="149">
        <f>J155</f>
        <v>0</v>
      </c>
      <c r="L102" s="146"/>
    </row>
    <row r="103" spans="1:31" s="12" customFormat="1" ht="20" customHeight="1">
      <c r="B103" s="146"/>
      <c r="D103" s="147" t="s">
        <v>156</v>
      </c>
      <c r="E103" s="148"/>
      <c r="F103" s="148"/>
      <c r="G103" s="148"/>
      <c r="H103" s="148"/>
      <c r="I103" s="148"/>
      <c r="J103" s="149">
        <f>J166</f>
        <v>0</v>
      </c>
      <c r="L103" s="146"/>
    </row>
    <row r="104" spans="1:31" s="9" customFormat="1" ht="25" customHeight="1">
      <c r="B104" s="107"/>
      <c r="D104" s="108" t="s">
        <v>157</v>
      </c>
      <c r="E104" s="109"/>
      <c r="F104" s="109"/>
      <c r="G104" s="109"/>
      <c r="H104" s="109"/>
      <c r="I104" s="109"/>
      <c r="J104" s="110">
        <f>J168</f>
        <v>0</v>
      </c>
      <c r="L104" s="107"/>
    </row>
    <row r="105" spans="1:31" s="12" customFormat="1" ht="20" customHeight="1">
      <c r="B105" s="146"/>
      <c r="D105" s="147" t="s">
        <v>158</v>
      </c>
      <c r="E105" s="148"/>
      <c r="F105" s="148"/>
      <c r="G105" s="148"/>
      <c r="H105" s="148"/>
      <c r="I105" s="148"/>
      <c r="J105" s="149">
        <f>J169</f>
        <v>0</v>
      </c>
      <c r="L105" s="146"/>
    </row>
    <row r="106" spans="1:31" s="12" customFormat="1" ht="20" customHeight="1">
      <c r="B106" s="146"/>
      <c r="D106" s="147" t="s">
        <v>159</v>
      </c>
      <c r="E106" s="148"/>
      <c r="F106" s="148"/>
      <c r="G106" s="148"/>
      <c r="H106" s="148"/>
      <c r="I106" s="148"/>
      <c r="J106" s="149">
        <f>J172</f>
        <v>0</v>
      </c>
      <c r="L106" s="146"/>
    </row>
    <row r="107" spans="1:31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7" customHeight="1">
      <c r="A108" s="26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31" s="2" customFormat="1" ht="7" customHeight="1">
      <c r="A112" s="26"/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5" customHeight="1">
      <c r="A113" s="26"/>
      <c r="B113" s="27"/>
      <c r="C113" s="18" t="s">
        <v>128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7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12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6.5" customHeight="1">
      <c r="A116" s="26"/>
      <c r="B116" s="27"/>
      <c r="C116" s="26"/>
      <c r="D116" s="26"/>
      <c r="E116" s="200" t="str">
        <f>E7</f>
        <v>Kompostáreň Prameň</v>
      </c>
      <c r="F116" s="201"/>
      <c r="G116" s="201"/>
      <c r="H116" s="201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120</v>
      </c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194" t="str">
        <f>E9</f>
        <v>SO 02 - Preosev a skladovanie hotového produktu</v>
      </c>
      <c r="F118" s="199"/>
      <c r="G118" s="199"/>
      <c r="H118" s="199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7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16</v>
      </c>
      <c r="D120" s="26"/>
      <c r="E120" s="26"/>
      <c r="F120" s="21" t="str">
        <f>F12</f>
        <v>Kamenná Poruba</v>
      </c>
      <c r="G120" s="26"/>
      <c r="H120" s="26"/>
      <c r="I120" s="23" t="s">
        <v>18</v>
      </c>
      <c r="J120" s="49" t="str">
        <f>IF(J12="","",J12)</f>
        <v/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7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40" customHeight="1">
      <c r="A122" s="26"/>
      <c r="B122" s="27"/>
      <c r="C122" s="23" t="s">
        <v>20</v>
      </c>
      <c r="D122" s="26"/>
      <c r="E122" s="26"/>
      <c r="F122" s="21" t="str">
        <f>E15</f>
        <v xml:space="preserve">Prameň združenie </v>
      </c>
      <c r="G122" s="26"/>
      <c r="H122" s="26"/>
      <c r="I122" s="23" t="s">
        <v>26</v>
      </c>
      <c r="J122" s="24" t="str">
        <f>E21</f>
        <v>Ing. M. Pisár (stupeň PD pre stav.povolenie)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5" customHeight="1">
      <c r="A123" s="26"/>
      <c r="B123" s="27"/>
      <c r="C123" s="23" t="s">
        <v>24</v>
      </c>
      <c r="D123" s="26"/>
      <c r="E123" s="26"/>
      <c r="F123" s="21" t="str">
        <f>IF(E18="","",E18)</f>
        <v xml:space="preserve"> </v>
      </c>
      <c r="G123" s="26"/>
      <c r="H123" s="26"/>
      <c r="I123" s="23" t="s">
        <v>30</v>
      </c>
      <c r="J123" s="24" t="str">
        <f>E24</f>
        <v>Ing. G. Gabčová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2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0" customFormat="1" ht="29.25" customHeight="1">
      <c r="A125" s="111"/>
      <c r="B125" s="112"/>
      <c r="C125" s="113" t="s">
        <v>129</v>
      </c>
      <c r="D125" s="114" t="s">
        <v>58</v>
      </c>
      <c r="E125" s="114" t="s">
        <v>54</v>
      </c>
      <c r="F125" s="114" t="s">
        <v>55</v>
      </c>
      <c r="G125" s="114" t="s">
        <v>130</v>
      </c>
      <c r="H125" s="114" t="s">
        <v>131</v>
      </c>
      <c r="I125" s="114" t="s">
        <v>132</v>
      </c>
      <c r="J125" s="115" t="s">
        <v>124</v>
      </c>
      <c r="K125" s="116" t="s">
        <v>133</v>
      </c>
      <c r="L125" s="117"/>
      <c r="M125" s="56" t="s">
        <v>1</v>
      </c>
      <c r="N125" s="57" t="s">
        <v>37</v>
      </c>
      <c r="O125" s="57" t="s">
        <v>134</v>
      </c>
      <c r="P125" s="57" t="s">
        <v>135</v>
      </c>
      <c r="Q125" s="57" t="s">
        <v>136</v>
      </c>
      <c r="R125" s="57" t="s">
        <v>137</v>
      </c>
      <c r="S125" s="57" t="s">
        <v>138</v>
      </c>
      <c r="T125" s="58" t="s">
        <v>139</v>
      </c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</row>
    <row r="126" spans="1:63" s="2" customFormat="1" ht="22.75" customHeight="1">
      <c r="A126" s="26"/>
      <c r="B126" s="27"/>
      <c r="C126" s="63" t="s">
        <v>125</v>
      </c>
      <c r="D126" s="26"/>
      <c r="E126" s="26"/>
      <c r="F126" s="26"/>
      <c r="G126" s="26"/>
      <c r="H126" s="26"/>
      <c r="I126" s="26"/>
      <c r="J126" s="118">
        <f>BK126</f>
        <v>0</v>
      </c>
      <c r="K126" s="26"/>
      <c r="L126" s="27"/>
      <c r="M126" s="59"/>
      <c r="N126" s="50"/>
      <c r="O126" s="60"/>
      <c r="P126" s="119">
        <f>P127+P168</f>
        <v>1725.5890992800003</v>
      </c>
      <c r="Q126" s="60"/>
      <c r="R126" s="119">
        <f>R127+R168</f>
        <v>604.75785702000007</v>
      </c>
      <c r="S126" s="60"/>
      <c r="T126" s="120">
        <f>T127+T168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72</v>
      </c>
      <c r="AU126" s="14" t="s">
        <v>126</v>
      </c>
      <c r="BK126" s="121">
        <f>BK127+BK168</f>
        <v>0</v>
      </c>
    </row>
    <row r="127" spans="1:63" s="11" customFormat="1" ht="26" customHeight="1">
      <c r="B127" s="122"/>
      <c r="D127" s="123" t="s">
        <v>72</v>
      </c>
      <c r="E127" s="124" t="s">
        <v>160</v>
      </c>
      <c r="F127" s="124" t="s">
        <v>161</v>
      </c>
      <c r="J127" s="125">
        <f>BK127</f>
        <v>0</v>
      </c>
      <c r="L127" s="122"/>
      <c r="M127" s="126"/>
      <c r="N127" s="127"/>
      <c r="O127" s="127"/>
      <c r="P127" s="128">
        <f>P128+P135+P144+P147+P155+P166</f>
        <v>1116.6423862800002</v>
      </c>
      <c r="Q127" s="127"/>
      <c r="R127" s="128">
        <f>R128+R135+R144+R147+R155+R166</f>
        <v>598.01388682000004</v>
      </c>
      <c r="S127" s="127"/>
      <c r="T127" s="129">
        <f>T128+T135+T144+T147+T155+T166</f>
        <v>0</v>
      </c>
      <c r="AR127" s="123" t="s">
        <v>81</v>
      </c>
      <c r="AT127" s="130" t="s">
        <v>72</v>
      </c>
      <c r="AU127" s="130" t="s">
        <v>73</v>
      </c>
      <c r="AY127" s="123" t="s">
        <v>143</v>
      </c>
      <c r="BK127" s="131">
        <f>BK128+BK135+BK144+BK147+BK155+BK166</f>
        <v>0</v>
      </c>
    </row>
    <row r="128" spans="1:63" s="11" customFormat="1" ht="22.75" customHeight="1">
      <c r="B128" s="122"/>
      <c r="D128" s="123" t="s">
        <v>72</v>
      </c>
      <c r="E128" s="150" t="s">
        <v>81</v>
      </c>
      <c r="F128" s="150" t="s">
        <v>162</v>
      </c>
      <c r="J128" s="151">
        <f>BK128</f>
        <v>0</v>
      </c>
      <c r="L128" s="122"/>
      <c r="M128" s="126"/>
      <c r="N128" s="127"/>
      <c r="O128" s="127"/>
      <c r="P128" s="128">
        <f>SUM(P129:P134)</f>
        <v>115.576347</v>
      </c>
      <c r="Q128" s="127"/>
      <c r="R128" s="128">
        <f>SUM(R129:R134)</f>
        <v>0</v>
      </c>
      <c r="S128" s="127"/>
      <c r="T128" s="129">
        <f>SUM(T129:T134)</f>
        <v>0</v>
      </c>
      <c r="AR128" s="123" t="s">
        <v>81</v>
      </c>
      <c r="AT128" s="130" t="s">
        <v>72</v>
      </c>
      <c r="AU128" s="130" t="s">
        <v>81</v>
      </c>
      <c r="AY128" s="123" t="s">
        <v>143</v>
      </c>
      <c r="BK128" s="131">
        <f>SUM(BK129:BK134)</f>
        <v>0</v>
      </c>
    </row>
    <row r="129" spans="1:65" s="2" customFormat="1" ht="21.75" customHeight="1">
      <c r="A129" s="26"/>
      <c r="B129" s="132"/>
      <c r="C129" s="133" t="s">
        <v>81</v>
      </c>
      <c r="D129" s="133" t="s">
        <v>145</v>
      </c>
      <c r="E129" s="134" t="s">
        <v>163</v>
      </c>
      <c r="F129" s="135" t="s">
        <v>164</v>
      </c>
      <c r="G129" s="136" t="s">
        <v>165</v>
      </c>
      <c r="H129" s="137">
        <v>107.345</v>
      </c>
      <c r="I129" s="137"/>
      <c r="J129" s="137">
        <f t="shared" ref="J129:J134" si="0">ROUND(I129*H129,3)</f>
        <v>0</v>
      </c>
      <c r="K129" s="138"/>
      <c r="L129" s="27"/>
      <c r="M129" s="152" t="s">
        <v>1</v>
      </c>
      <c r="N129" s="153" t="s">
        <v>39</v>
      </c>
      <c r="O129" s="154">
        <v>1.2E-2</v>
      </c>
      <c r="P129" s="154">
        <f t="shared" ref="P129:P134" si="1">O129*H129</f>
        <v>1.2881400000000001</v>
      </c>
      <c r="Q129" s="154">
        <v>0</v>
      </c>
      <c r="R129" s="154">
        <f t="shared" ref="R129:R134" si="2">Q129*H129</f>
        <v>0</v>
      </c>
      <c r="S129" s="154">
        <v>0</v>
      </c>
      <c r="T129" s="155">
        <f t="shared" ref="T129:T134" si="3"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3" t="s">
        <v>166</v>
      </c>
      <c r="AT129" s="143" t="s">
        <v>145</v>
      </c>
      <c r="AU129" s="143" t="s">
        <v>144</v>
      </c>
      <c r="AY129" s="14" t="s">
        <v>143</v>
      </c>
      <c r="BE129" s="144">
        <f t="shared" ref="BE129:BE134" si="4">IF(N129="základná",J129,0)</f>
        <v>0</v>
      </c>
      <c r="BF129" s="144">
        <f t="shared" ref="BF129:BF134" si="5">IF(N129="znížená",J129,0)</f>
        <v>0</v>
      </c>
      <c r="BG129" s="144">
        <f t="shared" ref="BG129:BG134" si="6">IF(N129="zákl. prenesená",J129,0)</f>
        <v>0</v>
      </c>
      <c r="BH129" s="144">
        <f t="shared" ref="BH129:BH134" si="7">IF(N129="zníž. prenesená",J129,0)</f>
        <v>0</v>
      </c>
      <c r="BI129" s="144">
        <f t="shared" ref="BI129:BI134" si="8">IF(N129="nulová",J129,0)</f>
        <v>0</v>
      </c>
      <c r="BJ129" s="14" t="s">
        <v>144</v>
      </c>
      <c r="BK129" s="145">
        <f t="shared" ref="BK129:BK134" si="9">ROUND(I129*H129,3)</f>
        <v>0</v>
      </c>
      <c r="BL129" s="14" t="s">
        <v>166</v>
      </c>
      <c r="BM129" s="143" t="s">
        <v>319</v>
      </c>
    </row>
    <row r="130" spans="1:65" s="2" customFormat="1" ht="21.75" customHeight="1">
      <c r="A130" s="26"/>
      <c r="B130" s="132"/>
      <c r="C130" s="133" t="s">
        <v>144</v>
      </c>
      <c r="D130" s="133" t="s">
        <v>145</v>
      </c>
      <c r="E130" s="134" t="s">
        <v>168</v>
      </c>
      <c r="F130" s="135" t="s">
        <v>169</v>
      </c>
      <c r="G130" s="136" t="s">
        <v>165</v>
      </c>
      <c r="H130" s="137">
        <v>143.126</v>
      </c>
      <c r="I130" s="137"/>
      <c r="J130" s="137">
        <f t="shared" si="0"/>
        <v>0</v>
      </c>
      <c r="K130" s="138"/>
      <c r="L130" s="27"/>
      <c r="M130" s="152" t="s">
        <v>1</v>
      </c>
      <c r="N130" s="153" t="s">
        <v>39</v>
      </c>
      <c r="O130" s="154">
        <v>0.24299999999999999</v>
      </c>
      <c r="P130" s="154">
        <f t="shared" si="1"/>
        <v>34.779617999999999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166</v>
      </c>
      <c r="AT130" s="143" t="s">
        <v>145</v>
      </c>
      <c r="AU130" s="143" t="s">
        <v>144</v>
      </c>
      <c r="AY130" s="14" t="s">
        <v>143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144</v>
      </c>
      <c r="BK130" s="145">
        <f t="shared" si="9"/>
        <v>0</v>
      </c>
      <c r="BL130" s="14" t="s">
        <v>166</v>
      </c>
      <c r="BM130" s="143" t="s">
        <v>320</v>
      </c>
    </row>
    <row r="131" spans="1:65" s="2" customFormat="1" ht="21.75" customHeight="1">
      <c r="A131" s="26"/>
      <c r="B131" s="132"/>
      <c r="C131" s="133" t="s">
        <v>171</v>
      </c>
      <c r="D131" s="133" t="s">
        <v>145</v>
      </c>
      <c r="E131" s="134" t="s">
        <v>172</v>
      </c>
      <c r="F131" s="135" t="s">
        <v>173</v>
      </c>
      <c r="G131" s="136" t="s">
        <v>165</v>
      </c>
      <c r="H131" s="137">
        <v>42.938000000000002</v>
      </c>
      <c r="I131" s="137"/>
      <c r="J131" s="137">
        <f t="shared" si="0"/>
        <v>0</v>
      </c>
      <c r="K131" s="138"/>
      <c r="L131" s="27"/>
      <c r="M131" s="152" t="s">
        <v>1</v>
      </c>
      <c r="N131" s="153" t="s">
        <v>39</v>
      </c>
      <c r="O131" s="154">
        <v>5.6000000000000001E-2</v>
      </c>
      <c r="P131" s="154">
        <f t="shared" si="1"/>
        <v>2.404528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3" t="s">
        <v>166</v>
      </c>
      <c r="AT131" s="143" t="s">
        <v>145</v>
      </c>
      <c r="AU131" s="143" t="s">
        <v>144</v>
      </c>
      <c r="AY131" s="14" t="s">
        <v>143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144</v>
      </c>
      <c r="BK131" s="145">
        <f t="shared" si="9"/>
        <v>0</v>
      </c>
      <c r="BL131" s="14" t="s">
        <v>166</v>
      </c>
      <c r="BM131" s="143" t="s">
        <v>321</v>
      </c>
    </row>
    <row r="132" spans="1:65" s="2" customFormat="1" ht="16.5" customHeight="1">
      <c r="A132" s="26"/>
      <c r="B132" s="132"/>
      <c r="C132" s="133" t="s">
        <v>166</v>
      </c>
      <c r="D132" s="133" t="s">
        <v>145</v>
      </c>
      <c r="E132" s="134" t="s">
        <v>175</v>
      </c>
      <c r="F132" s="135" t="s">
        <v>176</v>
      </c>
      <c r="G132" s="136" t="s">
        <v>165</v>
      </c>
      <c r="H132" s="137">
        <v>15.145</v>
      </c>
      <c r="I132" s="137"/>
      <c r="J132" s="137">
        <f t="shared" si="0"/>
        <v>0</v>
      </c>
      <c r="K132" s="138"/>
      <c r="L132" s="27"/>
      <c r="M132" s="152" t="s">
        <v>1</v>
      </c>
      <c r="N132" s="153" t="s">
        <v>39</v>
      </c>
      <c r="O132" s="154">
        <v>2.5139999999999998</v>
      </c>
      <c r="P132" s="154">
        <f t="shared" si="1"/>
        <v>38.074529999999996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166</v>
      </c>
      <c r="AT132" s="143" t="s">
        <v>145</v>
      </c>
      <c r="AU132" s="143" t="s">
        <v>144</v>
      </c>
      <c r="AY132" s="14" t="s">
        <v>143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4" t="s">
        <v>144</v>
      </c>
      <c r="BK132" s="145">
        <f t="shared" si="9"/>
        <v>0</v>
      </c>
      <c r="BL132" s="14" t="s">
        <v>166</v>
      </c>
      <c r="BM132" s="143" t="s">
        <v>322</v>
      </c>
    </row>
    <row r="133" spans="1:65" s="2" customFormat="1" ht="33" customHeight="1">
      <c r="A133" s="26"/>
      <c r="B133" s="132"/>
      <c r="C133" s="133" t="s">
        <v>142</v>
      </c>
      <c r="D133" s="133" t="s">
        <v>145</v>
      </c>
      <c r="E133" s="134" t="s">
        <v>178</v>
      </c>
      <c r="F133" s="135" t="s">
        <v>179</v>
      </c>
      <c r="G133" s="136" t="s">
        <v>165</v>
      </c>
      <c r="H133" s="137">
        <v>4.5439999999999996</v>
      </c>
      <c r="I133" s="137"/>
      <c r="J133" s="137">
        <f t="shared" si="0"/>
        <v>0</v>
      </c>
      <c r="K133" s="138"/>
      <c r="L133" s="27"/>
      <c r="M133" s="152" t="s">
        <v>1</v>
      </c>
      <c r="N133" s="153" t="s">
        <v>39</v>
      </c>
      <c r="O133" s="154">
        <v>0.61299999999999999</v>
      </c>
      <c r="P133" s="154">
        <f t="shared" si="1"/>
        <v>2.7854719999999995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166</v>
      </c>
      <c r="AT133" s="143" t="s">
        <v>145</v>
      </c>
      <c r="AU133" s="143" t="s">
        <v>144</v>
      </c>
      <c r="AY133" s="14" t="s">
        <v>143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144</v>
      </c>
      <c r="BK133" s="145">
        <f t="shared" si="9"/>
        <v>0</v>
      </c>
      <c r="BL133" s="14" t="s">
        <v>166</v>
      </c>
      <c r="BM133" s="143" t="s">
        <v>323</v>
      </c>
    </row>
    <row r="134" spans="1:65" s="2" customFormat="1" ht="21.75" customHeight="1">
      <c r="A134" s="26"/>
      <c r="B134" s="132"/>
      <c r="C134" s="133" t="s">
        <v>181</v>
      </c>
      <c r="D134" s="133" t="s">
        <v>145</v>
      </c>
      <c r="E134" s="134" t="s">
        <v>182</v>
      </c>
      <c r="F134" s="135" t="s">
        <v>183</v>
      </c>
      <c r="G134" s="136" t="s">
        <v>165</v>
      </c>
      <c r="H134" s="137">
        <v>158.27099999999999</v>
      </c>
      <c r="I134" s="137"/>
      <c r="J134" s="137">
        <f t="shared" si="0"/>
        <v>0</v>
      </c>
      <c r="K134" s="138"/>
      <c r="L134" s="27"/>
      <c r="M134" s="152" t="s">
        <v>1</v>
      </c>
      <c r="N134" s="153" t="s">
        <v>39</v>
      </c>
      <c r="O134" s="154">
        <v>0.22900000000000001</v>
      </c>
      <c r="P134" s="154">
        <f t="shared" si="1"/>
        <v>36.244059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3" t="s">
        <v>166</v>
      </c>
      <c r="AT134" s="143" t="s">
        <v>145</v>
      </c>
      <c r="AU134" s="143" t="s">
        <v>144</v>
      </c>
      <c r="AY134" s="14" t="s">
        <v>143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144</v>
      </c>
      <c r="BK134" s="145">
        <f t="shared" si="9"/>
        <v>0</v>
      </c>
      <c r="BL134" s="14" t="s">
        <v>166</v>
      </c>
      <c r="BM134" s="143" t="s">
        <v>324</v>
      </c>
    </row>
    <row r="135" spans="1:65" s="11" customFormat="1" ht="22.75" customHeight="1">
      <c r="B135" s="122"/>
      <c r="D135" s="123" t="s">
        <v>72</v>
      </c>
      <c r="E135" s="150" t="s">
        <v>144</v>
      </c>
      <c r="F135" s="150" t="s">
        <v>185</v>
      </c>
      <c r="J135" s="151">
        <f>BK135</f>
        <v>0</v>
      </c>
      <c r="L135" s="122"/>
      <c r="M135" s="126"/>
      <c r="N135" s="127"/>
      <c r="O135" s="127"/>
      <c r="P135" s="128">
        <f>SUM(P136:P143)</f>
        <v>420.67041033000004</v>
      </c>
      <c r="Q135" s="127"/>
      <c r="R135" s="128">
        <f>SUM(R136:R143)</f>
        <v>95.055719310000001</v>
      </c>
      <c r="S135" s="127"/>
      <c r="T135" s="129">
        <f>SUM(T136:T143)</f>
        <v>0</v>
      </c>
      <c r="AR135" s="123" t="s">
        <v>81</v>
      </c>
      <c r="AT135" s="130" t="s">
        <v>72</v>
      </c>
      <c r="AU135" s="130" t="s">
        <v>81</v>
      </c>
      <c r="AY135" s="123" t="s">
        <v>143</v>
      </c>
      <c r="BK135" s="131">
        <f>SUM(BK136:BK143)</f>
        <v>0</v>
      </c>
    </row>
    <row r="136" spans="1:65" s="2" customFormat="1" ht="21.75" customHeight="1">
      <c r="A136" s="26"/>
      <c r="B136" s="132"/>
      <c r="C136" s="133" t="s">
        <v>186</v>
      </c>
      <c r="D136" s="133" t="s">
        <v>145</v>
      </c>
      <c r="E136" s="134" t="s">
        <v>187</v>
      </c>
      <c r="F136" s="135" t="s">
        <v>188</v>
      </c>
      <c r="G136" s="136" t="s">
        <v>189</v>
      </c>
      <c r="H136" s="137">
        <v>357.815</v>
      </c>
      <c r="I136" s="137"/>
      <c r="J136" s="137">
        <f t="shared" ref="J136:J143" si="10">ROUND(I136*H136,3)</f>
        <v>0</v>
      </c>
      <c r="K136" s="138"/>
      <c r="L136" s="27"/>
      <c r="M136" s="152" t="s">
        <v>1</v>
      </c>
      <c r="N136" s="153" t="s">
        <v>39</v>
      </c>
      <c r="O136" s="154">
        <v>4.0000000000000001E-3</v>
      </c>
      <c r="P136" s="154">
        <f t="shared" ref="P136:P143" si="11">O136*H136</f>
        <v>1.43126</v>
      </c>
      <c r="Q136" s="154">
        <v>0</v>
      </c>
      <c r="R136" s="154">
        <f t="shared" ref="R136:R143" si="12">Q136*H136</f>
        <v>0</v>
      </c>
      <c r="S136" s="154">
        <v>0</v>
      </c>
      <c r="T136" s="155">
        <f t="shared" ref="T136:T143" si="13"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3" t="s">
        <v>166</v>
      </c>
      <c r="AT136" s="143" t="s">
        <v>145</v>
      </c>
      <c r="AU136" s="143" t="s">
        <v>144</v>
      </c>
      <c r="AY136" s="14" t="s">
        <v>143</v>
      </c>
      <c r="BE136" s="144">
        <f t="shared" ref="BE136:BE143" si="14">IF(N136="základná",J136,0)</f>
        <v>0</v>
      </c>
      <c r="BF136" s="144">
        <f t="shared" ref="BF136:BF143" si="15">IF(N136="znížená",J136,0)</f>
        <v>0</v>
      </c>
      <c r="BG136" s="144">
        <f t="shared" ref="BG136:BG143" si="16">IF(N136="zákl. prenesená",J136,0)</f>
        <v>0</v>
      </c>
      <c r="BH136" s="144">
        <f t="shared" ref="BH136:BH143" si="17">IF(N136="zníž. prenesená",J136,0)</f>
        <v>0</v>
      </c>
      <c r="BI136" s="144">
        <f t="shared" ref="BI136:BI143" si="18">IF(N136="nulová",J136,0)</f>
        <v>0</v>
      </c>
      <c r="BJ136" s="14" t="s">
        <v>144</v>
      </c>
      <c r="BK136" s="145">
        <f t="shared" ref="BK136:BK143" si="19">ROUND(I136*H136,3)</f>
        <v>0</v>
      </c>
      <c r="BL136" s="14" t="s">
        <v>166</v>
      </c>
      <c r="BM136" s="143" t="s">
        <v>325</v>
      </c>
    </row>
    <row r="137" spans="1:65" s="2" customFormat="1" ht="21.75" customHeight="1">
      <c r="A137" s="26"/>
      <c r="B137" s="132"/>
      <c r="C137" s="133" t="s">
        <v>191</v>
      </c>
      <c r="D137" s="133" t="s">
        <v>145</v>
      </c>
      <c r="E137" s="134" t="s">
        <v>192</v>
      </c>
      <c r="F137" s="135" t="s">
        <v>193</v>
      </c>
      <c r="G137" s="136" t="s">
        <v>165</v>
      </c>
      <c r="H137" s="137">
        <v>3.4950000000000001</v>
      </c>
      <c r="I137" s="137"/>
      <c r="J137" s="137">
        <f t="shared" si="10"/>
        <v>0</v>
      </c>
      <c r="K137" s="138"/>
      <c r="L137" s="27"/>
      <c r="M137" s="152" t="s">
        <v>1</v>
      </c>
      <c r="N137" s="153" t="s">
        <v>39</v>
      </c>
      <c r="O137" s="154">
        <v>1.0968</v>
      </c>
      <c r="P137" s="154">
        <f t="shared" si="11"/>
        <v>3.8333159999999999</v>
      </c>
      <c r="Q137" s="154">
        <v>2.0699999999999998</v>
      </c>
      <c r="R137" s="154">
        <f t="shared" si="12"/>
        <v>7.2346499999999994</v>
      </c>
      <c r="S137" s="154">
        <v>0</v>
      </c>
      <c r="T137" s="155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166</v>
      </c>
      <c r="AT137" s="143" t="s">
        <v>145</v>
      </c>
      <c r="AU137" s="143" t="s">
        <v>144</v>
      </c>
      <c r="AY137" s="14" t="s">
        <v>143</v>
      </c>
      <c r="BE137" s="144">
        <f t="shared" si="14"/>
        <v>0</v>
      </c>
      <c r="BF137" s="144">
        <f t="shared" si="15"/>
        <v>0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4" t="s">
        <v>144</v>
      </c>
      <c r="BK137" s="145">
        <f t="shared" si="19"/>
        <v>0</v>
      </c>
      <c r="BL137" s="14" t="s">
        <v>166</v>
      </c>
      <c r="BM137" s="143" t="s">
        <v>326</v>
      </c>
    </row>
    <row r="138" spans="1:65" s="2" customFormat="1" ht="21.75" customHeight="1">
      <c r="A138" s="26"/>
      <c r="B138" s="132"/>
      <c r="C138" s="133" t="s">
        <v>195</v>
      </c>
      <c r="D138" s="133" t="s">
        <v>145</v>
      </c>
      <c r="E138" s="134" t="s">
        <v>196</v>
      </c>
      <c r="F138" s="135" t="s">
        <v>197</v>
      </c>
      <c r="G138" s="136" t="s">
        <v>165</v>
      </c>
      <c r="H138" s="137">
        <v>11.65</v>
      </c>
      <c r="I138" s="137"/>
      <c r="J138" s="137">
        <f t="shared" si="10"/>
        <v>0</v>
      </c>
      <c r="K138" s="138"/>
      <c r="L138" s="27"/>
      <c r="M138" s="152" t="s">
        <v>1</v>
      </c>
      <c r="N138" s="153" t="s">
        <v>39</v>
      </c>
      <c r="O138" s="154">
        <v>0.50412999999999997</v>
      </c>
      <c r="P138" s="154">
        <f t="shared" si="11"/>
        <v>5.8731144999999998</v>
      </c>
      <c r="Q138" s="154">
        <v>2.3401700000000001</v>
      </c>
      <c r="R138" s="154">
        <f t="shared" si="12"/>
        <v>27.262980500000001</v>
      </c>
      <c r="S138" s="154">
        <v>0</v>
      </c>
      <c r="T138" s="155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166</v>
      </c>
      <c r="AT138" s="143" t="s">
        <v>145</v>
      </c>
      <c r="AU138" s="143" t="s">
        <v>144</v>
      </c>
      <c r="AY138" s="14" t="s">
        <v>143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4" t="s">
        <v>144</v>
      </c>
      <c r="BK138" s="145">
        <f t="shared" si="19"/>
        <v>0</v>
      </c>
      <c r="BL138" s="14" t="s">
        <v>166</v>
      </c>
      <c r="BM138" s="143" t="s">
        <v>327</v>
      </c>
    </row>
    <row r="139" spans="1:65" s="2" customFormat="1" ht="16.5" customHeight="1">
      <c r="A139" s="26"/>
      <c r="B139" s="132"/>
      <c r="C139" s="133" t="s">
        <v>199</v>
      </c>
      <c r="D139" s="133" t="s">
        <v>145</v>
      </c>
      <c r="E139" s="134" t="s">
        <v>200</v>
      </c>
      <c r="F139" s="135" t="s">
        <v>201</v>
      </c>
      <c r="G139" s="136" t="s">
        <v>202</v>
      </c>
      <c r="H139" s="137">
        <v>2.9129999999999998</v>
      </c>
      <c r="I139" s="137"/>
      <c r="J139" s="137">
        <f t="shared" si="10"/>
        <v>0</v>
      </c>
      <c r="K139" s="138"/>
      <c r="L139" s="27"/>
      <c r="M139" s="152" t="s">
        <v>1</v>
      </c>
      <c r="N139" s="153" t="s">
        <v>39</v>
      </c>
      <c r="O139" s="154">
        <v>34.322000000000003</v>
      </c>
      <c r="P139" s="154">
        <f t="shared" si="11"/>
        <v>99.979985999999997</v>
      </c>
      <c r="Q139" s="154">
        <v>1.01895</v>
      </c>
      <c r="R139" s="154">
        <f t="shared" si="12"/>
        <v>2.9682013499999997</v>
      </c>
      <c r="S139" s="154">
        <v>0</v>
      </c>
      <c r="T139" s="155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3" t="s">
        <v>166</v>
      </c>
      <c r="AT139" s="143" t="s">
        <v>145</v>
      </c>
      <c r="AU139" s="143" t="s">
        <v>144</v>
      </c>
      <c r="AY139" s="14" t="s">
        <v>143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4" t="s">
        <v>144</v>
      </c>
      <c r="BK139" s="145">
        <f t="shared" si="19"/>
        <v>0</v>
      </c>
      <c r="BL139" s="14" t="s">
        <v>166</v>
      </c>
      <c r="BM139" s="143" t="s">
        <v>328</v>
      </c>
    </row>
    <row r="140" spans="1:65" s="2" customFormat="1" ht="21.75" customHeight="1">
      <c r="A140" s="26"/>
      <c r="B140" s="132"/>
      <c r="C140" s="133" t="s">
        <v>204</v>
      </c>
      <c r="D140" s="133" t="s">
        <v>145</v>
      </c>
      <c r="E140" s="134" t="s">
        <v>205</v>
      </c>
      <c r="F140" s="135" t="s">
        <v>206</v>
      </c>
      <c r="G140" s="136" t="s">
        <v>165</v>
      </c>
      <c r="H140" s="137">
        <v>22.318999999999999</v>
      </c>
      <c r="I140" s="137"/>
      <c r="J140" s="137">
        <f t="shared" si="10"/>
        <v>0</v>
      </c>
      <c r="K140" s="138"/>
      <c r="L140" s="27"/>
      <c r="M140" s="152" t="s">
        <v>1</v>
      </c>
      <c r="N140" s="153" t="s">
        <v>39</v>
      </c>
      <c r="O140" s="154">
        <v>0.51256999999999997</v>
      </c>
      <c r="P140" s="154">
        <f t="shared" si="11"/>
        <v>11.44004983</v>
      </c>
      <c r="Q140" s="154">
        <v>2.3223400000000001</v>
      </c>
      <c r="R140" s="154">
        <f t="shared" si="12"/>
        <v>51.832306459999998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3" t="s">
        <v>166</v>
      </c>
      <c r="AT140" s="143" t="s">
        <v>145</v>
      </c>
      <c r="AU140" s="143" t="s">
        <v>144</v>
      </c>
      <c r="AY140" s="14" t="s">
        <v>143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4" t="s">
        <v>144</v>
      </c>
      <c r="BK140" s="145">
        <f t="shared" si="19"/>
        <v>0</v>
      </c>
      <c r="BL140" s="14" t="s">
        <v>166</v>
      </c>
      <c r="BM140" s="143" t="s">
        <v>329</v>
      </c>
    </row>
    <row r="141" spans="1:65" s="2" customFormat="1" ht="21.75" customHeight="1">
      <c r="A141" s="26"/>
      <c r="B141" s="132"/>
      <c r="C141" s="133" t="s">
        <v>208</v>
      </c>
      <c r="D141" s="133" t="s">
        <v>145</v>
      </c>
      <c r="E141" s="134" t="s">
        <v>209</v>
      </c>
      <c r="F141" s="135" t="s">
        <v>210</v>
      </c>
      <c r="G141" s="136" t="s">
        <v>189</v>
      </c>
      <c r="H141" s="137">
        <v>143.68</v>
      </c>
      <c r="I141" s="137"/>
      <c r="J141" s="137">
        <f t="shared" si="10"/>
        <v>0</v>
      </c>
      <c r="K141" s="138"/>
      <c r="L141" s="27"/>
      <c r="M141" s="152" t="s">
        <v>1</v>
      </c>
      <c r="N141" s="153" t="s">
        <v>39</v>
      </c>
      <c r="O141" s="154">
        <v>0.43347000000000002</v>
      </c>
      <c r="P141" s="154">
        <f t="shared" si="11"/>
        <v>62.280969600000006</v>
      </c>
      <c r="Q141" s="154">
        <v>5.0000000000000001E-4</v>
      </c>
      <c r="R141" s="154">
        <f t="shared" si="12"/>
        <v>7.1840000000000001E-2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3" t="s">
        <v>166</v>
      </c>
      <c r="AT141" s="143" t="s">
        <v>145</v>
      </c>
      <c r="AU141" s="143" t="s">
        <v>144</v>
      </c>
      <c r="AY141" s="14" t="s">
        <v>143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4" t="s">
        <v>144</v>
      </c>
      <c r="BK141" s="145">
        <f t="shared" si="19"/>
        <v>0</v>
      </c>
      <c r="BL141" s="14" t="s">
        <v>166</v>
      </c>
      <c r="BM141" s="143" t="s">
        <v>330</v>
      </c>
    </row>
    <row r="142" spans="1:65" s="2" customFormat="1" ht="21.75" customHeight="1">
      <c r="A142" s="26"/>
      <c r="B142" s="132"/>
      <c r="C142" s="133" t="s">
        <v>212</v>
      </c>
      <c r="D142" s="133" t="s">
        <v>145</v>
      </c>
      <c r="E142" s="134" t="s">
        <v>213</v>
      </c>
      <c r="F142" s="135" t="s">
        <v>214</v>
      </c>
      <c r="G142" s="136" t="s">
        <v>189</v>
      </c>
      <c r="H142" s="137">
        <v>143.68</v>
      </c>
      <c r="I142" s="137"/>
      <c r="J142" s="137">
        <f t="shared" si="10"/>
        <v>0</v>
      </c>
      <c r="K142" s="138"/>
      <c r="L142" s="27"/>
      <c r="M142" s="152" t="s">
        <v>1</v>
      </c>
      <c r="N142" s="153" t="s">
        <v>39</v>
      </c>
      <c r="O142" s="154">
        <v>0.27833000000000002</v>
      </c>
      <c r="P142" s="154">
        <f t="shared" si="11"/>
        <v>39.990454400000004</v>
      </c>
      <c r="Q142" s="154">
        <v>0</v>
      </c>
      <c r="R142" s="154">
        <f t="shared" si="12"/>
        <v>0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3" t="s">
        <v>166</v>
      </c>
      <c r="AT142" s="143" t="s">
        <v>145</v>
      </c>
      <c r="AU142" s="143" t="s">
        <v>144</v>
      </c>
      <c r="AY142" s="14" t="s">
        <v>143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4" t="s">
        <v>144</v>
      </c>
      <c r="BK142" s="145">
        <f t="shared" si="19"/>
        <v>0</v>
      </c>
      <c r="BL142" s="14" t="s">
        <v>166</v>
      </c>
      <c r="BM142" s="143" t="s">
        <v>331</v>
      </c>
    </row>
    <row r="143" spans="1:65" s="2" customFormat="1" ht="16.5" customHeight="1">
      <c r="A143" s="26"/>
      <c r="B143" s="132"/>
      <c r="C143" s="133" t="s">
        <v>216</v>
      </c>
      <c r="D143" s="133" t="s">
        <v>145</v>
      </c>
      <c r="E143" s="134" t="s">
        <v>217</v>
      </c>
      <c r="F143" s="135" t="s">
        <v>218</v>
      </c>
      <c r="G143" s="136" t="s">
        <v>202</v>
      </c>
      <c r="H143" s="137">
        <v>5.58</v>
      </c>
      <c r="I143" s="137"/>
      <c r="J143" s="137">
        <f t="shared" si="10"/>
        <v>0</v>
      </c>
      <c r="K143" s="138"/>
      <c r="L143" s="27"/>
      <c r="M143" s="152" t="s">
        <v>1</v>
      </c>
      <c r="N143" s="153" t="s">
        <v>39</v>
      </c>
      <c r="O143" s="154">
        <v>35.097000000000001</v>
      </c>
      <c r="P143" s="154">
        <f t="shared" si="11"/>
        <v>195.84126000000001</v>
      </c>
      <c r="Q143" s="154">
        <v>1.01895</v>
      </c>
      <c r="R143" s="154">
        <f t="shared" si="12"/>
        <v>5.6857410000000002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3" t="s">
        <v>166</v>
      </c>
      <c r="AT143" s="143" t="s">
        <v>145</v>
      </c>
      <c r="AU143" s="143" t="s">
        <v>144</v>
      </c>
      <c r="AY143" s="14" t="s">
        <v>143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4" t="s">
        <v>144</v>
      </c>
      <c r="BK143" s="145">
        <f t="shared" si="19"/>
        <v>0</v>
      </c>
      <c r="BL143" s="14" t="s">
        <v>166</v>
      </c>
      <c r="BM143" s="143" t="s">
        <v>332</v>
      </c>
    </row>
    <row r="144" spans="1:65" s="11" customFormat="1" ht="22.75" customHeight="1">
      <c r="B144" s="122"/>
      <c r="D144" s="123" t="s">
        <v>72</v>
      </c>
      <c r="E144" s="150" t="s">
        <v>171</v>
      </c>
      <c r="F144" s="150" t="s">
        <v>333</v>
      </c>
      <c r="J144" s="151">
        <f>BK144</f>
        <v>0</v>
      </c>
      <c r="L144" s="122"/>
      <c r="M144" s="126"/>
      <c r="N144" s="127"/>
      <c r="O144" s="127"/>
      <c r="P144" s="128">
        <f>SUM(P145:P146)</f>
        <v>13.68219805</v>
      </c>
      <c r="Q144" s="127"/>
      <c r="R144" s="128">
        <f>SUM(R145:R146)</f>
        <v>0.89179904999999993</v>
      </c>
      <c r="S144" s="127"/>
      <c r="T144" s="129">
        <f>SUM(T145:T146)</f>
        <v>0</v>
      </c>
      <c r="AR144" s="123" t="s">
        <v>81</v>
      </c>
      <c r="AT144" s="130" t="s">
        <v>72</v>
      </c>
      <c r="AU144" s="130" t="s">
        <v>81</v>
      </c>
      <c r="AY144" s="123" t="s">
        <v>143</v>
      </c>
      <c r="BK144" s="131">
        <f>SUM(BK145:BK146)</f>
        <v>0</v>
      </c>
    </row>
    <row r="145" spans="1:65" s="2" customFormat="1" ht="21.75" customHeight="1">
      <c r="A145" s="26"/>
      <c r="B145" s="132"/>
      <c r="C145" s="133" t="s">
        <v>221</v>
      </c>
      <c r="D145" s="133" t="s">
        <v>145</v>
      </c>
      <c r="E145" s="134" t="s">
        <v>334</v>
      </c>
      <c r="F145" s="135" t="s">
        <v>335</v>
      </c>
      <c r="G145" s="136" t="s">
        <v>202</v>
      </c>
      <c r="H145" s="137">
        <v>0.86499999999999999</v>
      </c>
      <c r="I145" s="137"/>
      <c r="J145" s="137">
        <f>ROUND(I145*H145,3)</f>
        <v>0</v>
      </c>
      <c r="K145" s="138"/>
      <c r="L145" s="27"/>
      <c r="M145" s="152" t="s">
        <v>1</v>
      </c>
      <c r="N145" s="153" t="s">
        <v>39</v>
      </c>
      <c r="O145" s="154">
        <v>15.81757</v>
      </c>
      <c r="P145" s="154">
        <f>O145*H145</f>
        <v>13.68219805</v>
      </c>
      <c r="Q145" s="154">
        <v>1.4970000000000001E-2</v>
      </c>
      <c r="R145" s="154">
        <f>Q145*H145</f>
        <v>1.294905E-2</v>
      </c>
      <c r="S145" s="154">
        <v>0</v>
      </c>
      <c r="T145" s="15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3" t="s">
        <v>166</v>
      </c>
      <c r="AT145" s="143" t="s">
        <v>145</v>
      </c>
      <c r="AU145" s="143" t="s">
        <v>144</v>
      </c>
      <c r="AY145" s="14" t="s">
        <v>143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4" t="s">
        <v>144</v>
      </c>
      <c r="BK145" s="145">
        <f>ROUND(I145*H145,3)</f>
        <v>0</v>
      </c>
      <c r="BL145" s="14" t="s">
        <v>166</v>
      </c>
      <c r="BM145" s="143" t="s">
        <v>336</v>
      </c>
    </row>
    <row r="146" spans="1:65" s="2" customFormat="1" ht="16.5" customHeight="1">
      <c r="A146" s="26"/>
      <c r="B146" s="132"/>
      <c r="C146" s="156" t="s">
        <v>225</v>
      </c>
      <c r="D146" s="156" t="s">
        <v>254</v>
      </c>
      <c r="E146" s="157" t="s">
        <v>337</v>
      </c>
      <c r="F146" s="158" t="s">
        <v>338</v>
      </c>
      <c r="G146" s="159" t="s">
        <v>269</v>
      </c>
      <c r="H146" s="160">
        <v>13.95</v>
      </c>
      <c r="I146" s="160"/>
      <c r="J146" s="160">
        <f>ROUND(I146*H146,3)</f>
        <v>0</v>
      </c>
      <c r="K146" s="161"/>
      <c r="L146" s="162"/>
      <c r="M146" s="163" t="s">
        <v>1</v>
      </c>
      <c r="N146" s="164" t="s">
        <v>39</v>
      </c>
      <c r="O146" s="154">
        <v>0</v>
      </c>
      <c r="P146" s="154">
        <f>O146*H146</f>
        <v>0</v>
      </c>
      <c r="Q146" s="154">
        <v>6.3E-2</v>
      </c>
      <c r="R146" s="154">
        <f>Q146*H146</f>
        <v>0.87884999999999991</v>
      </c>
      <c r="S146" s="154">
        <v>0</v>
      </c>
      <c r="T146" s="155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3" t="s">
        <v>191</v>
      </c>
      <c r="AT146" s="143" t="s">
        <v>254</v>
      </c>
      <c r="AU146" s="143" t="s">
        <v>144</v>
      </c>
      <c r="AY146" s="14" t="s">
        <v>143</v>
      </c>
      <c r="BE146" s="144">
        <f>IF(N146="základná",J146,0)</f>
        <v>0</v>
      </c>
      <c r="BF146" s="144">
        <f>IF(N146="znížená",J146,0)</f>
        <v>0</v>
      </c>
      <c r="BG146" s="144">
        <f>IF(N146="zákl. prenesená",J146,0)</f>
        <v>0</v>
      </c>
      <c r="BH146" s="144">
        <f>IF(N146="zníž. prenesená",J146,0)</f>
        <v>0</v>
      </c>
      <c r="BI146" s="144">
        <f>IF(N146="nulová",J146,0)</f>
        <v>0</v>
      </c>
      <c r="BJ146" s="14" t="s">
        <v>144</v>
      </c>
      <c r="BK146" s="145">
        <f>ROUND(I146*H146,3)</f>
        <v>0</v>
      </c>
      <c r="BL146" s="14" t="s">
        <v>166</v>
      </c>
      <c r="BM146" s="143" t="s">
        <v>339</v>
      </c>
    </row>
    <row r="147" spans="1:65" s="11" customFormat="1" ht="22.75" customHeight="1">
      <c r="B147" s="122"/>
      <c r="D147" s="123" t="s">
        <v>72</v>
      </c>
      <c r="E147" s="150" t="s">
        <v>142</v>
      </c>
      <c r="F147" s="150" t="s">
        <v>220</v>
      </c>
      <c r="J147" s="151">
        <f>BK147</f>
        <v>0</v>
      </c>
      <c r="L147" s="122"/>
      <c r="M147" s="126"/>
      <c r="N147" s="127"/>
      <c r="O147" s="127"/>
      <c r="P147" s="128">
        <f>SUM(P148:P154)</f>
        <v>61.565648899999999</v>
      </c>
      <c r="Q147" s="127"/>
      <c r="R147" s="128">
        <f>SUM(R148:R154)</f>
        <v>484.54591670000002</v>
      </c>
      <c r="S147" s="127"/>
      <c r="T147" s="129">
        <f>SUM(T148:T154)</f>
        <v>0</v>
      </c>
      <c r="AR147" s="123" t="s">
        <v>81</v>
      </c>
      <c r="AT147" s="130" t="s">
        <v>72</v>
      </c>
      <c r="AU147" s="130" t="s">
        <v>81</v>
      </c>
      <c r="AY147" s="123" t="s">
        <v>143</v>
      </c>
      <c r="BK147" s="131">
        <f>SUM(BK148:BK154)</f>
        <v>0</v>
      </c>
    </row>
    <row r="148" spans="1:65" s="2" customFormat="1" ht="21.75" customHeight="1">
      <c r="A148" s="26"/>
      <c r="B148" s="132"/>
      <c r="C148" s="133" t="s">
        <v>229</v>
      </c>
      <c r="D148" s="133" t="s">
        <v>145</v>
      </c>
      <c r="E148" s="134" t="s">
        <v>222</v>
      </c>
      <c r="F148" s="135" t="s">
        <v>223</v>
      </c>
      <c r="G148" s="136" t="s">
        <v>189</v>
      </c>
      <c r="H148" s="137">
        <v>357.815</v>
      </c>
      <c r="I148" s="137"/>
      <c r="J148" s="137">
        <f t="shared" ref="J148:J154" si="20">ROUND(I148*H148,3)</f>
        <v>0</v>
      </c>
      <c r="K148" s="138"/>
      <c r="L148" s="27"/>
      <c r="M148" s="152" t="s">
        <v>1</v>
      </c>
      <c r="N148" s="153" t="s">
        <v>39</v>
      </c>
      <c r="O148" s="154">
        <v>2.4119999999999999E-2</v>
      </c>
      <c r="P148" s="154">
        <f t="shared" ref="P148:P154" si="21">O148*H148</f>
        <v>8.6304977999999988</v>
      </c>
      <c r="Q148" s="154">
        <v>0.33445999999999998</v>
      </c>
      <c r="R148" s="154">
        <f t="shared" ref="R148:R154" si="22">Q148*H148</f>
        <v>119.6748049</v>
      </c>
      <c r="S148" s="154">
        <v>0</v>
      </c>
      <c r="T148" s="155">
        <f t="shared" ref="T148:T154" si="23"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3" t="s">
        <v>166</v>
      </c>
      <c r="AT148" s="143" t="s">
        <v>145</v>
      </c>
      <c r="AU148" s="143" t="s">
        <v>144</v>
      </c>
      <c r="AY148" s="14" t="s">
        <v>143</v>
      </c>
      <c r="BE148" s="144">
        <f t="shared" ref="BE148:BE154" si="24">IF(N148="základná",J148,0)</f>
        <v>0</v>
      </c>
      <c r="BF148" s="144">
        <f t="shared" ref="BF148:BF154" si="25">IF(N148="znížená",J148,0)</f>
        <v>0</v>
      </c>
      <c r="BG148" s="144">
        <f t="shared" ref="BG148:BG154" si="26">IF(N148="zákl. prenesená",J148,0)</f>
        <v>0</v>
      </c>
      <c r="BH148" s="144">
        <f t="shared" ref="BH148:BH154" si="27">IF(N148="zníž. prenesená",J148,0)</f>
        <v>0</v>
      </c>
      <c r="BI148" s="144">
        <f t="shared" ref="BI148:BI154" si="28">IF(N148="nulová",J148,0)</f>
        <v>0</v>
      </c>
      <c r="BJ148" s="14" t="s">
        <v>144</v>
      </c>
      <c r="BK148" s="145">
        <f t="shared" ref="BK148:BK154" si="29">ROUND(I148*H148,3)</f>
        <v>0</v>
      </c>
      <c r="BL148" s="14" t="s">
        <v>166</v>
      </c>
      <c r="BM148" s="143" t="s">
        <v>340</v>
      </c>
    </row>
    <row r="149" spans="1:65" s="2" customFormat="1" ht="21.75" customHeight="1">
      <c r="A149" s="26"/>
      <c r="B149" s="132"/>
      <c r="C149" s="133" t="s">
        <v>233</v>
      </c>
      <c r="D149" s="133" t="s">
        <v>145</v>
      </c>
      <c r="E149" s="134" t="s">
        <v>226</v>
      </c>
      <c r="F149" s="135" t="s">
        <v>227</v>
      </c>
      <c r="G149" s="136" t="s">
        <v>189</v>
      </c>
      <c r="H149" s="137">
        <v>357.815</v>
      </c>
      <c r="I149" s="137"/>
      <c r="J149" s="137">
        <f t="shared" si="20"/>
        <v>0</v>
      </c>
      <c r="K149" s="138"/>
      <c r="L149" s="27"/>
      <c r="M149" s="152" t="s">
        <v>1</v>
      </c>
      <c r="N149" s="153" t="s">
        <v>39</v>
      </c>
      <c r="O149" s="154">
        <v>2.7119999999999998E-2</v>
      </c>
      <c r="P149" s="154">
        <f t="shared" si="21"/>
        <v>9.7039428000000001</v>
      </c>
      <c r="Q149" s="154">
        <v>0.37080000000000002</v>
      </c>
      <c r="R149" s="154">
        <f t="shared" si="22"/>
        <v>132.67780200000001</v>
      </c>
      <c r="S149" s="154">
        <v>0</v>
      </c>
      <c r="T149" s="155">
        <f t="shared" si="2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3" t="s">
        <v>166</v>
      </c>
      <c r="AT149" s="143" t="s">
        <v>145</v>
      </c>
      <c r="AU149" s="143" t="s">
        <v>144</v>
      </c>
      <c r="AY149" s="14" t="s">
        <v>143</v>
      </c>
      <c r="BE149" s="144">
        <f t="shared" si="24"/>
        <v>0</v>
      </c>
      <c r="BF149" s="144">
        <f t="shared" si="25"/>
        <v>0</v>
      </c>
      <c r="BG149" s="144">
        <f t="shared" si="26"/>
        <v>0</v>
      </c>
      <c r="BH149" s="144">
        <f t="shared" si="27"/>
        <v>0</v>
      </c>
      <c r="BI149" s="144">
        <f t="shared" si="28"/>
        <v>0</v>
      </c>
      <c r="BJ149" s="14" t="s">
        <v>144</v>
      </c>
      <c r="BK149" s="145">
        <f t="shared" si="29"/>
        <v>0</v>
      </c>
      <c r="BL149" s="14" t="s">
        <v>166</v>
      </c>
      <c r="BM149" s="143" t="s">
        <v>341</v>
      </c>
    </row>
    <row r="150" spans="1:65" s="2" customFormat="1" ht="33" customHeight="1">
      <c r="A150" s="26"/>
      <c r="B150" s="132"/>
      <c r="C150" s="133" t="s">
        <v>237</v>
      </c>
      <c r="D150" s="133" t="s">
        <v>145</v>
      </c>
      <c r="E150" s="134" t="s">
        <v>230</v>
      </c>
      <c r="F150" s="135" t="s">
        <v>231</v>
      </c>
      <c r="G150" s="136" t="s">
        <v>189</v>
      </c>
      <c r="H150" s="137">
        <v>357.815</v>
      </c>
      <c r="I150" s="137"/>
      <c r="J150" s="137">
        <f t="shared" si="20"/>
        <v>0</v>
      </c>
      <c r="K150" s="138"/>
      <c r="L150" s="27"/>
      <c r="M150" s="152" t="s">
        <v>1</v>
      </c>
      <c r="N150" s="153" t="s">
        <v>39</v>
      </c>
      <c r="O150" s="154">
        <v>2.41E-2</v>
      </c>
      <c r="P150" s="154">
        <f t="shared" si="21"/>
        <v>8.6233415000000004</v>
      </c>
      <c r="Q150" s="154">
        <v>0.38307999999999998</v>
      </c>
      <c r="R150" s="154">
        <f t="shared" si="22"/>
        <v>137.0717702</v>
      </c>
      <c r="S150" s="154">
        <v>0</v>
      </c>
      <c r="T150" s="155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3" t="s">
        <v>166</v>
      </c>
      <c r="AT150" s="143" t="s">
        <v>145</v>
      </c>
      <c r="AU150" s="143" t="s">
        <v>144</v>
      </c>
      <c r="AY150" s="14" t="s">
        <v>143</v>
      </c>
      <c r="BE150" s="144">
        <f t="shared" si="24"/>
        <v>0</v>
      </c>
      <c r="BF150" s="144">
        <f t="shared" si="25"/>
        <v>0</v>
      </c>
      <c r="BG150" s="144">
        <f t="shared" si="26"/>
        <v>0</v>
      </c>
      <c r="BH150" s="144">
        <f t="shared" si="27"/>
        <v>0</v>
      </c>
      <c r="BI150" s="144">
        <f t="shared" si="28"/>
        <v>0</v>
      </c>
      <c r="BJ150" s="14" t="s">
        <v>144</v>
      </c>
      <c r="BK150" s="145">
        <f t="shared" si="29"/>
        <v>0</v>
      </c>
      <c r="BL150" s="14" t="s">
        <v>166</v>
      </c>
      <c r="BM150" s="143" t="s">
        <v>342</v>
      </c>
    </row>
    <row r="151" spans="1:65" s="2" customFormat="1" ht="21.75" customHeight="1">
      <c r="A151" s="26"/>
      <c r="B151" s="132"/>
      <c r="C151" s="133" t="s">
        <v>7</v>
      </c>
      <c r="D151" s="133" t="s">
        <v>145</v>
      </c>
      <c r="E151" s="134" t="s">
        <v>234</v>
      </c>
      <c r="F151" s="135" t="s">
        <v>235</v>
      </c>
      <c r="G151" s="136" t="s">
        <v>189</v>
      </c>
      <c r="H151" s="137">
        <v>357.815</v>
      </c>
      <c r="I151" s="137"/>
      <c r="J151" s="137">
        <f t="shared" si="20"/>
        <v>0</v>
      </c>
      <c r="K151" s="138"/>
      <c r="L151" s="27"/>
      <c r="M151" s="152" t="s">
        <v>1</v>
      </c>
      <c r="N151" s="153" t="s">
        <v>39</v>
      </c>
      <c r="O151" s="154">
        <v>4.0000000000000001E-3</v>
      </c>
      <c r="P151" s="154">
        <f t="shared" si="21"/>
        <v>1.43126</v>
      </c>
      <c r="Q151" s="154">
        <v>6.0099999999999997E-3</v>
      </c>
      <c r="R151" s="154">
        <f t="shared" si="22"/>
        <v>2.15046815</v>
      </c>
      <c r="S151" s="154">
        <v>0</v>
      </c>
      <c r="T151" s="155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3" t="s">
        <v>166</v>
      </c>
      <c r="AT151" s="143" t="s">
        <v>145</v>
      </c>
      <c r="AU151" s="143" t="s">
        <v>144</v>
      </c>
      <c r="AY151" s="14" t="s">
        <v>143</v>
      </c>
      <c r="BE151" s="144">
        <f t="shared" si="24"/>
        <v>0</v>
      </c>
      <c r="BF151" s="144">
        <f t="shared" si="25"/>
        <v>0</v>
      </c>
      <c r="BG151" s="144">
        <f t="shared" si="26"/>
        <v>0</v>
      </c>
      <c r="BH151" s="144">
        <f t="shared" si="27"/>
        <v>0</v>
      </c>
      <c r="BI151" s="144">
        <f t="shared" si="28"/>
        <v>0</v>
      </c>
      <c r="BJ151" s="14" t="s">
        <v>144</v>
      </c>
      <c r="BK151" s="145">
        <f t="shared" si="29"/>
        <v>0</v>
      </c>
      <c r="BL151" s="14" t="s">
        <v>166</v>
      </c>
      <c r="BM151" s="143" t="s">
        <v>343</v>
      </c>
    </row>
    <row r="152" spans="1:65" s="2" customFormat="1" ht="21.75" customHeight="1">
      <c r="A152" s="26"/>
      <c r="B152" s="132"/>
      <c r="C152" s="133" t="s">
        <v>244</v>
      </c>
      <c r="D152" s="133" t="s">
        <v>145</v>
      </c>
      <c r="E152" s="134" t="s">
        <v>238</v>
      </c>
      <c r="F152" s="135" t="s">
        <v>239</v>
      </c>
      <c r="G152" s="136" t="s">
        <v>189</v>
      </c>
      <c r="H152" s="137">
        <v>357.815</v>
      </c>
      <c r="I152" s="137"/>
      <c r="J152" s="137">
        <f t="shared" si="20"/>
        <v>0</v>
      </c>
      <c r="K152" s="138"/>
      <c r="L152" s="27"/>
      <c r="M152" s="152" t="s">
        <v>1</v>
      </c>
      <c r="N152" s="153" t="s">
        <v>39</v>
      </c>
      <c r="O152" s="154">
        <v>2.0200000000000001E-3</v>
      </c>
      <c r="P152" s="154">
        <f t="shared" si="21"/>
        <v>0.72278629999999999</v>
      </c>
      <c r="Q152" s="154">
        <v>5.1000000000000004E-4</v>
      </c>
      <c r="R152" s="154">
        <f t="shared" si="22"/>
        <v>0.18248565</v>
      </c>
      <c r="S152" s="154">
        <v>0</v>
      </c>
      <c r="T152" s="155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43" t="s">
        <v>166</v>
      </c>
      <c r="AT152" s="143" t="s">
        <v>145</v>
      </c>
      <c r="AU152" s="143" t="s">
        <v>144</v>
      </c>
      <c r="AY152" s="14" t="s">
        <v>143</v>
      </c>
      <c r="BE152" s="144">
        <f t="shared" si="24"/>
        <v>0</v>
      </c>
      <c r="BF152" s="144">
        <f t="shared" si="25"/>
        <v>0</v>
      </c>
      <c r="BG152" s="144">
        <f t="shared" si="26"/>
        <v>0</v>
      </c>
      <c r="BH152" s="144">
        <f t="shared" si="27"/>
        <v>0</v>
      </c>
      <c r="BI152" s="144">
        <f t="shared" si="28"/>
        <v>0</v>
      </c>
      <c r="BJ152" s="14" t="s">
        <v>144</v>
      </c>
      <c r="BK152" s="145">
        <f t="shared" si="29"/>
        <v>0</v>
      </c>
      <c r="BL152" s="14" t="s">
        <v>166</v>
      </c>
      <c r="BM152" s="143" t="s">
        <v>344</v>
      </c>
    </row>
    <row r="153" spans="1:65" s="2" customFormat="1" ht="21.75" customHeight="1">
      <c r="A153" s="26"/>
      <c r="B153" s="132"/>
      <c r="C153" s="133" t="s">
        <v>249</v>
      </c>
      <c r="D153" s="133" t="s">
        <v>145</v>
      </c>
      <c r="E153" s="134" t="s">
        <v>241</v>
      </c>
      <c r="F153" s="135" t="s">
        <v>242</v>
      </c>
      <c r="G153" s="136" t="s">
        <v>189</v>
      </c>
      <c r="H153" s="137">
        <v>357.815</v>
      </c>
      <c r="I153" s="137"/>
      <c r="J153" s="137">
        <f t="shared" si="20"/>
        <v>0</v>
      </c>
      <c r="K153" s="138"/>
      <c r="L153" s="27"/>
      <c r="M153" s="152" t="s">
        <v>1</v>
      </c>
      <c r="N153" s="153" t="s">
        <v>39</v>
      </c>
      <c r="O153" s="154">
        <v>3.7499999999999999E-2</v>
      </c>
      <c r="P153" s="154">
        <f t="shared" si="21"/>
        <v>13.4180625</v>
      </c>
      <c r="Q153" s="154">
        <v>0.10373</v>
      </c>
      <c r="R153" s="154">
        <f t="shared" si="22"/>
        <v>37.116149950000001</v>
      </c>
      <c r="S153" s="154">
        <v>0</v>
      </c>
      <c r="T153" s="155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3" t="s">
        <v>166</v>
      </c>
      <c r="AT153" s="143" t="s">
        <v>145</v>
      </c>
      <c r="AU153" s="143" t="s">
        <v>144</v>
      </c>
      <c r="AY153" s="14" t="s">
        <v>143</v>
      </c>
      <c r="BE153" s="144">
        <f t="shared" si="24"/>
        <v>0</v>
      </c>
      <c r="BF153" s="144">
        <f t="shared" si="25"/>
        <v>0</v>
      </c>
      <c r="BG153" s="144">
        <f t="shared" si="26"/>
        <v>0</v>
      </c>
      <c r="BH153" s="144">
        <f t="shared" si="27"/>
        <v>0</v>
      </c>
      <c r="BI153" s="144">
        <f t="shared" si="28"/>
        <v>0</v>
      </c>
      <c r="BJ153" s="14" t="s">
        <v>144</v>
      </c>
      <c r="BK153" s="145">
        <f t="shared" si="29"/>
        <v>0</v>
      </c>
      <c r="BL153" s="14" t="s">
        <v>166</v>
      </c>
      <c r="BM153" s="143" t="s">
        <v>345</v>
      </c>
    </row>
    <row r="154" spans="1:65" s="2" customFormat="1" ht="21.75" customHeight="1">
      <c r="A154" s="26"/>
      <c r="B154" s="132"/>
      <c r="C154" s="133" t="s">
        <v>253</v>
      </c>
      <c r="D154" s="133" t="s">
        <v>145</v>
      </c>
      <c r="E154" s="134" t="s">
        <v>245</v>
      </c>
      <c r="F154" s="135" t="s">
        <v>246</v>
      </c>
      <c r="G154" s="136" t="s">
        <v>189</v>
      </c>
      <c r="H154" s="137">
        <v>357.815</v>
      </c>
      <c r="I154" s="137"/>
      <c r="J154" s="137">
        <f t="shared" si="20"/>
        <v>0</v>
      </c>
      <c r="K154" s="138"/>
      <c r="L154" s="27"/>
      <c r="M154" s="152" t="s">
        <v>1</v>
      </c>
      <c r="N154" s="153" t="s">
        <v>39</v>
      </c>
      <c r="O154" s="154">
        <v>5.3199999999999997E-2</v>
      </c>
      <c r="P154" s="154">
        <f t="shared" si="21"/>
        <v>19.035757999999998</v>
      </c>
      <c r="Q154" s="154">
        <v>0.15559000000000001</v>
      </c>
      <c r="R154" s="154">
        <f t="shared" si="22"/>
        <v>55.672435849999999</v>
      </c>
      <c r="S154" s="154">
        <v>0</v>
      </c>
      <c r="T154" s="155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3" t="s">
        <v>166</v>
      </c>
      <c r="AT154" s="143" t="s">
        <v>145</v>
      </c>
      <c r="AU154" s="143" t="s">
        <v>144</v>
      </c>
      <c r="AY154" s="14" t="s">
        <v>143</v>
      </c>
      <c r="BE154" s="144">
        <f t="shared" si="24"/>
        <v>0</v>
      </c>
      <c r="BF154" s="144">
        <f t="shared" si="25"/>
        <v>0</v>
      </c>
      <c r="BG154" s="144">
        <f t="shared" si="26"/>
        <v>0</v>
      </c>
      <c r="BH154" s="144">
        <f t="shared" si="27"/>
        <v>0</v>
      </c>
      <c r="BI154" s="144">
        <f t="shared" si="28"/>
        <v>0</v>
      </c>
      <c r="BJ154" s="14" t="s">
        <v>144</v>
      </c>
      <c r="BK154" s="145">
        <f t="shared" si="29"/>
        <v>0</v>
      </c>
      <c r="BL154" s="14" t="s">
        <v>166</v>
      </c>
      <c r="BM154" s="143" t="s">
        <v>346</v>
      </c>
    </row>
    <row r="155" spans="1:65" s="11" customFormat="1" ht="22.75" customHeight="1">
      <c r="B155" s="122"/>
      <c r="D155" s="123" t="s">
        <v>72</v>
      </c>
      <c r="E155" s="150" t="s">
        <v>195</v>
      </c>
      <c r="F155" s="150" t="s">
        <v>248</v>
      </c>
      <c r="J155" s="151">
        <f>BK155</f>
        <v>0</v>
      </c>
      <c r="L155" s="122"/>
      <c r="M155" s="126"/>
      <c r="N155" s="127"/>
      <c r="O155" s="127"/>
      <c r="P155" s="128">
        <f>SUM(P156:P165)</f>
        <v>481.22722199999998</v>
      </c>
      <c r="Q155" s="127"/>
      <c r="R155" s="128">
        <f>SUM(R156:R165)</f>
        <v>17.520451759999997</v>
      </c>
      <c r="S155" s="127"/>
      <c r="T155" s="129">
        <f>SUM(T156:T165)</f>
        <v>0</v>
      </c>
      <c r="AR155" s="123" t="s">
        <v>81</v>
      </c>
      <c r="AT155" s="130" t="s">
        <v>72</v>
      </c>
      <c r="AU155" s="130" t="s">
        <v>81</v>
      </c>
      <c r="AY155" s="123" t="s">
        <v>143</v>
      </c>
      <c r="BK155" s="131">
        <f>SUM(BK156:BK165)</f>
        <v>0</v>
      </c>
    </row>
    <row r="156" spans="1:65" s="2" customFormat="1" ht="21.75" customHeight="1">
      <c r="A156" s="26"/>
      <c r="B156" s="132"/>
      <c r="C156" s="133" t="s">
        <v>282</v>
      </c>
      <c r="D156" s="133" t="s">
        <v>145</v>
      </c>
      <c r="E156" s="134" t="s">
        <v>347</v>
      </c>
      <c r="F156" s="135" t="s">
        <v>348</v>
      </c>
      <c r="G156" s="136" t="s">
        <v>269</v>
      </c>
      <c r="H156" s="137">
        <v>2.5</v>
      </c>
      <c r="I156" s="137"/>
      <c r="J156" s="137">
        <f t="shared" ref="J156:J165" si="30">ROUND(I156*H156,3)</f>
        <v>0</v>
      </c>
      <c r="K156" s="138"/>
      <c r="L156" s="27"/>
      <c r="M156" s="152" t="s">
        <v>1</v>
      </c>
      <c r="N156" s="153" t="s">
        <v>39</v>
      </c>
      <c r="O156" s="154">
        <v>0.27</v>
      </c>
      <c r="P156" s="154">
        <f t="shared" ref="P156:P165" si="31">O156*H156</f>
        <v>0.67500000000000004</v>
      </c>
      <c r="Q156" s="154">
        <v>0.15112999999999999</v>
      </c>
      <c r="R156" s="154">
        <f t="shared" ref="R156:R165" si="32">Q156*H156</f>
        <v>0.37782499999999997</v>
      </c>
      <c r="S156" s="154">
        <v>0</v>
      </c>
      <c r="T156" s="155">
        <f t="shared" ref="T156:T165" si="33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3" t="s">
        <v>166</v>
      </c>
      <c r="AT156" s="143" t="s">
        <v>145</v>
      </c>
      <c r="AU156" s="143" t="s">
        <v>144</v>
      </c>
      <c r="AY156" s="14" t="s">
        <v>143</v>
      </c>
      <c r="BE156" s="144">
        <f t="shared" ref="BE156:BE165" si="34">IF(N156="základná",J156,0)</f>
        <v>0</v>
      </c>
      <c r="BF156" s="144">
        <f t="shared" ref="BF156:BF165" si="35">IF(N156="znížená",J156,0)</f>
        <v>0</v>
      </c>
      <c r="BG156" s="144">
        <f t="shared" ref="BG156:BG165" si="36">IF(N156="zákl. prenesená",J156,0)</f>
        <v>0</v>
      </c>
      <c r="BH156" s="144">
        <f t="shared" ref="BH156:BH165" si="37">IF(N156="zníž. prenesená",J156,0)</f>
        <v>0</v>
      </c>
      <c r="BI156" s="144">
        <f t="shared" ref="BI156:BI165" si="38">IF(N156="nulová",J156,0)</f>
        <v>0</v>
      </c>
      <c r="BJ156" s="14" t="s">
        <v>144</v>
      </c>
      <c r="BK156" s="145">
        <f t="shared" ref="BK156:BK165" si="39">ROUND(I156*H156,3)</f>
        <v>0</v>
      </c>
      <c r="BL156" s="14" t="s">
        <v>166</v>
      </c>
      <c r="BM156" s="143" t="s">
        <v>349</v>
      </c>
    </row>
    <row r="157" spans="1:65" s="2" customFormat="1" ht="16.5" customHeight="1">
      <c r="A157" s="26"/>
      <c r="B157" s="132"/>
      <c r="C157" s="156" t="s">
        <v>290</v>
      </c>
      <c r="D157" s="156" t="s">
        <v>254</v>
      </c>
      <c r="E157" s="157" t="s">
        <v>350</v>
      </c>
      <c r="F157" s="158" t="s">
        <v>351</v>
      </c>
      <c r="G157" s="159" t="s">
        <v>274</v>
      </c>
      <c r="H157" s="160">
        <v>2.5249999999999999</v>
      </c>
      <c r="I157" s="160"/>
      <c r="J157" s="160">
        <f t="shared" si="30"/>
        <v>0</v>
      </c>
      <c r="K157" s="161"/>
      <c r="L157" s="162"/>
      <c r="M157" s="163" t="s">
        <v>1</v>
      </c>
      <c r="N157" s="164" t="s">
        <v>39</v>
      </c>
      <c r="O157" s="154">
        <v>0</v>
      </c>
      <c r="P157" s="154">
        <f t="shared" si="31"/>
        <v>0</v>
      </c>
      <c r="Q157" s="154">
        <v>8.5000000000000006E-2</v>
      </c>
      <c r="R157" s="154">
        <f t="shared" si="32"/>
        <v>0.21462500000000001</v>
      </c>
      <c r="S157" s="154">
        <v>0</v>
      </c>
      <c r="T157" s="155">
        <f t="shared" si="3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3" t="s">
        <v>191</v>
      </c>
      <c r="AT157" s="143" t="s">
        <v>254</v>
      </c>
      <c r="AU157" s="143" t="s">
        <v>144</v>
      </c>
      <c r="AY157" s="14" t="s">
        <v>143</v>
      </c>
      <c r="BE157" s="144">
        <f t="shared" si="34"/>
        <v>0</v>
      </c>
      <c r="BF157" s="144">
        <f t="shared" si="35"/>
        <v>0</v>
      </c>
      <c r="BG157" s="144">
        <f t="shared" si="36"/>
        <v>0</v>
      </c>
      <c r="BH157" s="144">
        <f t="shared" si="37"/>
        <v>0</v>
      </c>
      <c r="BI157" s="144">
        <f t="shared" si="38"/>
        <v>0</v>
      </c>
      <c r="BJ157" s="14" t="s">
        <v>144</v>
      </c>
      <c r="BK157" s="145">
        <f t="shared" si="39"/>
        <v>0</v>
      </c>
      <c r="BL157" s="14" t="s">
        <v>166</v>
      </c>
      <c r="BM157" s="143" t="s">
        <v>352</v>
      </c>
    </row>
    <row r="158" spans="1:65" s="2" customFormat="1" ht="21.75" customHeight="1">
      <c r="A158" s="26"/>
      <c r="B158" s="132"/>
      <c r="C158" s="133" t="s">
        <v>294</v>
      </c>
      <c r="D158" s="133" t="s">
        <v>145</v>
      </c>
      <c r="E158" s="134" t="s">
        <v>353</v>
      </c>
      <c r="F158" s="135" t="s">
        <v>354</v>
      </c>
      <c r="G158" s="136" t="s">
        <v>165</v>
      </c>
      <c r="H158" s="137">
        <v>4.0000000000000001E-3</v>
      </c>
      <c r="I158" s="137"/>
      <c r="J158" s="137">
        <f t="shared" si="30"/>
        <v>0</v>
      </c>
      <c r="K158" s="138"/>
      <c r="L158" s="27"/>
      <c r="M158" s="152" t="s">
        <v>1</v>
      </c>
      <c r="N158" s="153" t="s">
        <v>39</v>
      </c>
      <c r="O158" s="154">
        <v>1.363</v>
      </c>
      <c r="P158" s="154">
        <f t="shared" si="31"/>
        <v>5.4520000000000002E-3</v>
      </c>
      <c r="Q158" s="154">
        <v>2.2151299999999998</v>
      </c>
      <c r="R158" s="154">
        <f t="shared" si="32"/>
        <v>8.8605200000000002E-3</v>
      </c>
      <c r="S158" s="154">
        <v>0</v>
      </c>
      <c r="T158" s="155">
        <f t="shared" si="3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3" t="s">
        <v>166</v>
      </c>
      <c r="AT158" s="143" t="s">
        <v>145</v>
      </c>
      <c r="AU158" s="143" t="s">
        <v>144</v>
      </c>
      <c r="AY158" s="14" t="s">
        <v>143</v>
      </c>
      <c r="BE158" s="144">
        <f t="shared" si="34"/>
        <v>0</v>
      </c>
      <c r="BF158" s="144">
        <f t="shared" si="35"/>
        <v>0</v>
      </c>
      <c r="BG158" s="144">
        <f t="shared" si="36"/>
        <v>0</v>
      </c>
      <c r="BH158" s="144">
        <f t="shared" si="37"/>
        <v>0</v>
      </c>
      <c r="BI158" s="144">
        <f t="shared" si="38"/>
        <v>0</v>
      </c>
      <c r="BJ158" s="14" t="s">
        <v>144</v>
      </c>
      <c r="BK158" s="145">
        <f t="shared" si="39"/>
        <v>0</v>
      </c>
      <c r="BL158" s="14" t="s">
        <v>166</v>
      </c>
      <c r="BM158" s="143" t="s">
        <v>355</v>
      </c>
    </row>
    <row r="159" spans="1:65" s="2" customFormat="1" ht="21.75" customHeight="1">
      <c r="A159" s="26"/>
      <c r="B159" s="132"/>
      <c r="C159" s="133" t="s">
        <v>300</v>
      </c>
      <c r="D159" s="133" t="s">
        <v>145</v>
      </c>
      <c r="E159" s="134" t="s">
        <v>250</v>
      </c>
      <c r="F159" s="135" t="s">
        <v>251</v>
      </c>
      <c r="G159" s="136" t="s">
        <v>189</v>
      </c>
      <c r="H159" s="137">
        <v>357.815</v>
      </c>
      <c r="I159" s="137"/>
      <c r="J159" s="137">
        <f t="shared" si="30"/>
        <v>0</v>
      </c>
      <c r="K159" s="138"/>
      <c r="L159" s="27"/>
      <c r="M159" s="152" t="s">
        <v>1</v>
      </c>
      <c r="N159" s="153" t="s">
        <v>39</v>
      </c>
      <c r="O159" s="154">
        <v>0.65600000000000003</v>
      </c>
      <c r="P159" s="154">
        <f t="shared" si="31"/>
        <v>234.72664</v>
      </c>
      <c r="Q159" s="154">
        <v>1.35E-2</v>
      </c>
      <c r="R159" s="154">
        <f t="shared" si="32"/>
        <v>4.8305024999999997</v>
      </c>
      <c r="S159" s="154">
        <v>0</v>
      </c>
      <c r="T159" s="155">
        <f t="shared" si="3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3" t="s">
        <v>166</v>
      </c>
      <c r="AT159" s="143" t="s">
        <v>145</v>
      </c>
      <c r="AU159" s="143" t="s">
        <v>144</v>
      </c>
      <c r="AY159" s="14" t="s">
        <v>143</v>
      </c>
      <c r="BE159" s="144">
        <f t="shared" si="34"/>
        <v>0</v>
      </c>
      <c r="BF159" s="144">
        <f t="shared" si="35"/>
        <v>0</v>
      </c>
      <c r="BG159" s="144">
        <f t="shared" si="36"/>
        <v>0</v>
      </c>
      <c r="BH159" s="144">
        <f t="shared" si="37"/>
        <v>0</v>
      </c>
      <c r="BI159" s="144">
        <f t="shared" si="38"/>
        <v>0</v>
      </c>
      <c r="BJ159" s="14" t="s">
        <v>144</v>
      </c>
      <c r="BK159" s="145">
        <f t="shared" si="39"/>
        <v>0</v>
      </c>
      <c r="BL159" s="14" t="s">
        <v>166</v>
      </c>
      <c r="BM159" s="143" t="s">
        <v>356</v>
      </c>
    </row>
    <row r="160" spans="1:65" s="2" customFormat="1" ht="16.5" customHeight="1">
      <c r="A160" s="26"/>
      <c r="B160" s="132"/>
      <c r="C160" s="156" t="s">
        <v>305</v>
      </c>
      <c r="D160" s="156" t="s">
        <v>254</v>
      </c>
      <c r="E160" s="157" t="s">
        <v>255</v>
      </c>
      <c r="F160" s="158" t="s">
        <v>256</v>
      </c>
      <c r="G160" s="159" t="s">
        <v>189</v>
      </c>
      <c r="H160" s="160">
        <v>411.48700000000002</v>
      </c>
      <c r="I160" s="160"/>
      <c r="J160" s="160">
        <f t="shared" si="30"/>
        <v>0</v>
      </c>
      <c r="K160" s="161"/>
      <c r="L160" s="162"/>
      <c r="M160" s="163" t="s">
        <v>1</v>
      </c>
      <c r="N160" s="164" t="s">
        <v>39</v>
      </c>
      <c r="O160" s="154">
        <v>0</v>
      </c>
      <c r="P160" s="154">
        <f t="shared" si="31"/>
        <v>0</v>
      </c>
      <c r="Q160" s="154">
        <v>1.2E-4</v>
      </c>
      <c r="R160" s="154">
        <f t="shared" si="32"/>
        <v>4.9378440000000003E-2</v>
      </c>
      <c r="S160" s="154">
        <v>0</v>
      </c>
      <c r="T160" s="155">
        <f t="shared" si="3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3" t="s">
        <v>191</v>
      </c>
      <c r="AT160" s="143" t="s">
        <v>254</v>
      </c>
      <c r="AU160" s="143" t="s">
        <v>144</v>
      </c>
      <c r="AY160" s="14" t="s">
        <v>143</v>
      </c>
      <c r="BE160" s="144">
        <f t="shared" si="34"/>
        <v>0</v>
      </c>
      <c r="BF160" s="144">
        <f t="shared" si="35"/>
        <v>0</v>
      </c>
      <c r="BG160" s="144">
        <f t="shared" si="36"/>
        <v>0</v>
      </c>
      <c r="BH160" s="144">
        <f t="shared" si="37"/>
        <v>0</v>
      </c>
      <c r="BI160" s="144">
        <f t="shared" si="38"/>
        <v>0</v>
      </c>
      <c r="BJ160" s="14" t="s">
        <v>144</v>
      </c>
      <c r="BK160" s="145">
        <f t="shared" si="39"/>
        <v>0</v>
      </c>
      <c r="BL160" s="14" t="s">
        <v>166</v>
      </c>
      <c r="BM160" s="143" t="s">
        <v>357</v>
      </c>
    </row>
    <row r="161" spans="1:65" s="2" customFormat="1" ht="21.75" customHeight="1">
      <c r="A161" s="26"/>
      <c r="B161" s="132"/>
      <c r="C161" s="133" t="s">
        <v>309</v>
      </c>
      <c r="D161" s="133" t="s">
        <v>145</v>
      </c>
      <c r="E161" s="134" t="s">
        <v>259</v>
      </c>
      <c r="F161" s="135" t="s">
        <v>260</v>
      </c>
      <c r="G161" s="136" t="s">
        <v>189</v>
      </c>
      <c r="H161" s="137">
        <v>357.815</v>
      </c>
      <c r="I161" s="137"/>
      <c r="J161" s="137">
        <f t="shared" si="30"/>
        <v>0</v>
      </c>
      <c r="K161" s="138"/>
      <c r="L161" s="27"/>
      <c r="M161" s="152" t="s">
        <v>1</v>
      </c>
      <c r="N161" s="153" t="s">
        <v>39</v>
      </c>
      <c r="O161" s="154">
        <v>0.65600000000000003</v>
      </c>
      <c r="P161" s="154">
        <f t="shared" si="31"/>
        <v>234.72664</v>
      </c>
      <c r="Q161" s="154">
        <v>1.35E-2</v>
      </c>
      <c r="R161" s="154">
        <f t="shared" si="32"/>
        <v>4.8305024999999997</v>
      </c>
      <c r="S161" s="154">
        <v>0</v>
      </c>
      <c r="T161" s="155">
        <f t="shared" si="3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3" t="s">
        <v>166</v>
      </c>
      <c r="AT161" s="143" t="s">
        <v>145</v>
      </c>
      <c r="AU161" s="143" t="s">
        <v>144</v>
      </c>
      <c r="AY161" s="14" t="s">
        <v>143</v>
      </c>
      <c r="BE161" s="144">
        <f t="shared" si="34"/>
        <v>0</v>
      </c>
      <c r="BF161" s="144">
        <f t="shared" si="35"/>
        <v>0</v>
      </c>
      <c r="BG161" s="144">
        <f t="shared" si="36"/>
        <v>0</v>
      </c>
      <c r="BH161" s="144">
        <f t="shared" si="37"/>
        <v>0</v>
      </c>
      <c r="BI161" s="144">
        <f t="shared" si="38"/>
        <v>0</v>
      </c>
      <c r="BJ161" s="14" t="s">
        <v>144</v>
      </c>
      <c r="BK161" s="145">
        <f t="shared" si="39"/>
        <v>0</v>
      </c>
      <c r="BL161" s="14" t="s">
        <v>166</v>
      </c>
      <c r="BM161" s="143" t="s">
        <v>358</v>
      </c>
    </row>
    <row r="162" spans="1:65" s="2" customFormat="1" ht="16.5" customHeight="1">
      <c r="A162" s="26"/>
      <c r="B162" s="132"/>
      <c r="C162" s="156" t="s">
        <v>313</v>
      </c>
      <c r="D162" s="156" t="s">
        <v>254</v>
      </c>
      <c r="E162" s="157" t="s">
        <v>263</v>
      </c>
      <c r="F162" s="158" t="s">
        <v>264</v>
      </c>
      <c r="G162" s="159" t="s">
        <v>189</v>
      </c>
      <c r="H162" s="160">
        <v>411.48700000000002</v>
      </c>
      <c r="I162" s="160"/>
      <c r="J162" s="160">
        <f t="shared" si="30"/>
        <v>0</v>
      </c>
      <c r="K162" s="161"/>
      <c r="L162" s="162"/>
      <c r="M162" s="163" t="s">
        <v>1</v>
      </c>
      <c r="N162" s="164" t="s">
        <v>39</v>
      </c>
      <c r="O162" s="154">
        <v>0</v>
      </c>
      <c r="P162" s="154">
        <f t="shared" si="31"/>
        <v>0</v>
      </c>
      <c r="Q162" s="154">
        <v>5.0000000000000001E-4</v>
      </c>
      <c r="R162" s="154">
        <f t="shared" si="32"/>
        <v>0.20574350000000002</v>
      </c>
      <c r="S162" s="154">
        <v>0</v>
      </c>
      <c r="T162" s="155">
        <f t="shared" si="3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3" t="s">
        <v>191</v>
      </c>
      <c r="AT162" s="143" t="s">
        <v>254</v>
      </c>
      <c r="AU162" s="143" t="s">
        <v>144</v>
      </c>
      <c r="AY162" s="14" t="s">
        <v>143</v>
      </c>
      <c r="BE162" s="144">
        <f t="shared" si="34"/>
        <v>0</v>
      </c>
      <c r="BF162" s="144">
        <f t="shared" si="35"/>
        <v>0</v>
      </c>
      <c r="BG162" s="144">
        <f t="shared" si="36"/>
        <v>0</v>
      </c>
      <c r="BH162" s="144">
        <f t="shared" si="37"/>
        <v>0</v>
      </c>
      <c r="BI162" s="144">
        <f t="shared" si="38"/>
        <v>0</v>
      </c>
      <c r="BJ162" s="14" t="s">
        <v>144</v>
      </c>
      <c r="BK162" s="145">
        <f t="shared" si="39"/>
        <v>0</v>
      </c>
      <c r="BL162" s="14" t="s">
        <v>166</v>
      </c>
      <c r="BM162" s="143" t="s">
        <v>359</v>
      </c>
    </row>
    <row r="163" spans="1:65" s="2" customFormat="1" ht="21.75" customHeight="1">
      <c r="A163" s="26"/>
      <c r="B163" s="132"/>
      <c r="C163" s="133" t="s">
        <v>360</v>
      </c>
      <c r="D163" s="133" t="s">
        <v>145</v>
      </c>
      <c r="E163" s="134" t="s">
        <v>361</v>
      </c>
      <c r="F163" s="135" t="s">
        <v>362</v>
      </c>
      <c r="G163" s="136" t="s">
        <v>269</v>
      </c>
      <c r="H163" s="137">
        <v>36.81</v>
      </c>
      <c r="I163" s="137"/>
      <c r="J163" s="137">
        <f t="shared" si="30"/>
        <v>0</v>
      </c>
      <c r="K163" s="138"/>
      <c r="L163" s="27"/>
      <c r="M163" s="152" t="s">
        <v>1</v>
      </c>
      <c r="N163" s="153" t="s">
        <v>39</v>
      </c>
      <c r="O163" s="154">
        <v>0.16900000000000001</v>
      </c>
      <c r="P163" s="154">
        <f t="shared" si="31"/>
        <v>6.2208900000000007</v>
      </c>
      <c r="Q163" s="154">
        <v>0.11743000000000001</v>
      </c>
      <c r="R163" s="154">
        <f t="shared" si="32"/>
        <v>4.3225983000000001</v>
      </c>
      <c r="S163" s="154">
        <v>0</v>
      </c>
      <c r="T163" s="155">
        <f t="shared" si="3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3" t="s">
        <v>166</v>
      </c>
      <c r="AT163" s="143" t="s">
        <v>145</v>
      </c>
      <c r="AU163" s="143" t="s">
        <v>144</v>
      </c>
      <c r="AY163" s="14" t="s">
        <v>143</v>
      </c>
      <c r="BE163" s="144">
        <f t="shared" si="34"/>
        <v>0</v>
      </c>
      <c r="BF163" s="144">
        <f t="shared" si="35"/>
        <v>0</v>
      </c>
      <c r="BG163" s="144">
        <f t="shared" si="36"/>
        <v>0</v>
      </c>
      <c r="BH163" s="144">
        <f t="shared" si="37"/>
        <v>0</v>
      </c>
      <c r="BI163" s="144">
        <f t="shared" si="38"/>
        <v>0</v>
      </c>
      <c r="BJ163" s="14" t="s">
        <v>144</v>
      </c>
      <c r="BK163" s="145">
        <f t="shared" si="39"/>
        <v>0</v>
      </c>
      <c r="BL163" s="14" t="s">
        <v>166</v>
      </c>
      <c r="BM163" s="143" t="s">
        <v>363</v>
      </c>
    </row>
    <row r="164" spans="1:65" s="2" customFormat="1" ht="21.75" customHeight="1">
      <c r="A164" s="26"/>
      <c r="B164" s="132"/>
      <c r="C164" s="156" t="s">
        <v>364</v>
      </c>
      <c r="D164" s="156" t="s">
        <v>254</v>
      </c>
      <c r="E164" s="157" t="s">
        <v>365</v>
      </c>
      <c r="F164" s="158" t="s">
        <v>366</v>
      </c>
      <c r="G164" s="159" t="s">
        <v>274</v>
      </c>
      <c r="H164" s="160">
        <v>148.71199999999999</v>
      </c>
      <c r="I164" s="160"/>
      <c r="J164" s="160">
        <f t="shared" si="30"/>
        <v>0</v>
      </c>
      <c r="K164" s="161"/>
      <c r="L164" s="162"/>
      <c r="M164" s="163" t="s">
        <v>1</v>
      </c>
      <c r="N164" s="164" t="s">
        <v>39</v>
      </c>
      <c r="O164" s="154">
        <v>0</v>
      </c>
      <c r="P164" s="154">
        <f t="shared" si="31"/>
        <v>0</v>
      </c>
      <c r="Q164" s="154">
        <v>1.7999999999999999E-2</v>
      </c>
      <c r="R164" s="154">
        <f t="shared" si="32"/>
        <v>2.6768159999999996</v>
      </c>
      <c r="S164" s="154">
        <v>0</v>
      </c>
      <c r="T164" s="155">
        <f t="shared" si="3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3" t="s">
        <v>191</v>
      </c>
      <c r="AT164" s="143" t="s">
        <v>254</v>
      </c>
      <c r="AU164" s="143" t="s">
        <v>144</v>
      </c>
      <c r="AY164" s="14" t="s">
        <v>143</v>
      </c>
      <c r="BE164" s="144">
        <f t="shared" si="34"/>
        <v>0</v>
      </c>
      <c r="BF164" s="144">
        <f t="shared" si="35"/>
        <v>0</v>
      </c>
      <c r="BG164" s="144">
        <f t="shared" si="36"/>
        <v>0</v>
      </c>
      <c r="BH164" s="144">
        <f t="shared" si="37"/>
        <v>0</v>
      </c>
      <c r="BI164" s="144">
        <f t="shared" si="38"/>
        <v>0</v>
      </c>
      <c r="BJ164" s="14" t="s">
        <v>144</v>
      </c>
      <c r="BK164" s="145">
        <f t="shared" si="39"/>
        <v>0</v>
      </c>
      <c r="BL164" s="14" t="s">
        <v>166</v>
      </c>
      <c r="BM164" s="143" t="s">
        <v>367</v>
      </c>
    </row>
    <row r="165" spans="1:65" s="2" customFormat="1" ht="33" customHeight="1">
      <c r="A165" s="26"/>
      <c r="B165" s="132"/>
      <c r="C165" s="133" t="s">
        <v>368</v>
      </c>
      <c r="D165" s="133" t="s">
        <v>145</v>
      </c>
      <c r="E165" s="134" t="s">
        <v>277</v>
      </c>
      <c r="F165" s="135" t="s">
        <v>278</v>
      </c>
      <c r="G165" s="136" t="s">
        <v>274</v>
      </c>
      <c r="H165" s="137">
        <v>36</v>
      </c>
      <c r="I165" s="137"/>
      <c r="J165" s="137">
        <f t="shared" si="30"/>
        <v>0</v>
      </c>
      <c r="K165" s="138"/>
      <c r="L165" s="27"/>
      <c r="M165" s="152" t="s">
        <v>1</v>
      </c>
      <c r="N165" s="153" t="s">
        <v>39</v>
      </c>
      <c r="O165" s="154">
        <v>0.13535</v>
      </c>
      <c r="P165" s="154">
        <f t="shared" si="31"/>
        <v>4.8726000000000003</v>
      </c>
      <c r="Q165" s="154">
        <v>1E-4</v>
      </c>
      <c r="R165" s="154">
        <f t="shared" si="32"/>
        <v>3.6000000000000003E-3</v>
      </c>
      <c r="S165" s="154">
        <v>0</v>
      </c>
      <c r="T165" s="155">
        <f t="shared" si="3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3" t="s">
        <v>166</v>
      </c>
      <c r="AT165" s="143" t="s">
        <v>145</v>
      </c>
      <c r="AU165" s="143" t="s">
        <v>144</v>
      </c>
      <c r="AY165" s="14" t="s">
        <v>143</v>
      </c>
      <c r="BE165" s="144">
        <f t="shared" si="34"/>
        <v>0</v>
      </c>
      <c r="BF165" s="144">
        <f t="shared" si="35"/>
        <v>0</v>
      </c>
      <c r="BG165" s="144">
        <f t="shared" si="36"/>
        <v>0</v>
      </c>
      <c r="BH165" s="144">
        <f t="shared" si="37"/>
        <v>0</v>
      </c>
      <c r="BI165" s="144">
        <f t="shared" si="38"/>
        <v>0</v>
      </c>
      <c r="BJ165" s="14" t="s">
        <v>144</v>
      </c>
      <c r="BK165" s="145">
        <f t="shared" si="39"/>
        <v>0</v>
      </c>
      <c r="BL165" s="14" t="s">
        <v>166</v>
      </c>
      <c r="BM165" s="143" t="s">
        <v>369</v>
      </c>
    </row>
    <row r="166" spans="1:65" s="11" customFormat="1" ht="22.75" customHeight="1">
      <c r="B166" s="122"/>
      <c r="D166" s="123" t="s">
        <v>72</v>
      </c>
      <c r="E166" s="150" t="s">
        <v>280</v>
      </c>
      <c r="F166" s="150" t="s">
        <v>281</v>
      </c>
      <c r="J166" s="151">
        <f>BK166</f>
        <v>0</v>
      </c>
      <c r="L166" s="122"/>
      <c r="M166" s="126"/>
      <c r="N166" s="127"/>
      <c r="O166" s="127"/>
      <c r="P166" s="128">
        <f>P167</f>
        <v>23.920560000000002</v>
      </c>
      <c r="Q166" s="127"/>
      <c r="R166" s="128">
        <f>R167</f>
        <v>0</v>
      </c>
      <c r="S166" s="127"/>
      <c r="T166" s="129">
        <f>T167</f>
        <v>0</v>
      </c>
      <c r="AR166" s="123" t="s">
        <v>81</v>
      </c>
      <c r="AT166" s="130" t="s">
        <v>72</v>
      </c>
      <c r="AU166" s="130" t="s">
        <v>81</v>
      </c>
      <c r="AY166" s="123" t="s">
        <v>143</v>
      </c>
      <c r="BK166" s="131">
        <f>BK167</f>
        <v>0</v>
      </c>
    </row>
    <row r="167" spans="1:65" s="2" customFormat="1" ht="21.75" customHeight="1">
      <c r="A167" s="26"/>
      <c r="B167" s="132"/>
      <c r="C167" s="133" t="s">
        <v>370</v>
      </c>
      <c r="D167" s="133" t="s">
        <v>145</v>
      </c>
      <c r="E167" s="134" t="s">
        <v>283</v>
      </c>
      <c r="F167" s="135" t="s">
        <v>284</v>
      </c>
      <c r="G167" s="136" t="s">
        <v>202</v>
      </c>
      <c r="H167" s="137">
        <v>598.01400000000001</v>
      </c>
      <c r="I167" s="137"/>
      <c r="J167" s="137">
        <f>ROUND(I167*H167,3)</f>
        <v>0</v>
      </c>
      <c r="K167" s="138"/>
      <c r="L167" s="27"/>
      <c r="M167" s="152" t="s">
        <v>1</v>
      </c>
      <c r="N167" s="153" t="s">
        <v>39</v>
      </c>
      <c r="O167" s="154">
        <v>0.04</v>
      </c>
      <c r="P167" s="154">
        <f>O167*H167</f>
        <v>23.920560000000002</v>
      </c>
      <c r="Q167" s="154">
        <v>0</v>
      </c>
      <c r="R167" s="154">
        <f>Q167*H167</f>
        <v>0</v>
      </c>
      <c r="S167" s="154">
        <v>0</v>
      </c>
      <c r="T167" s="155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43" t="s">
        <v>166</v>
      </c>
      <c r="AT167" s="143" t="s">
        <v>145</v>
      </c>
      <c r="AU167" s="143" t="s">
        <v>144</v>
      </c>
      <c r="AY167" s="14" t="s">
        <v>143</v>
      </c>
      <c r="BE167" s="144">
        <f>IF(N167="základná",J167,0)</f>
        <v>0</v>
      </c>
      <c r="BF167" s="144">
        <f>IF(N167="znížená",J167,0)</f>
        <v>0</v>
      </c>
      <c r="BG167" s="144">
        <f>IF(N167="zákl. prenesená",J167,0)</f>
        <v>0</v>
      </c>
      <c r="BH167" s="144">
        <f>IF(N167="zníž. prenesená",J167,0)</f>
        <v>0</v>
      </c>
      <c r="BI167" s="144">
        <f>IF(N167="nulová",J167,0)</f>
        <v>0</v>
      </c>
      <c r="BJ167" s="14" t="s">
        <v>144</v>
      </c>
      <c r="BK167" s="145">
        <f>ROUND(I167*H167,3)</f>
        <v>0</v>
      </c>
      <c r="BL167" s="14" t="s">
        <v>166</v>
      </c>
      <c r="BM167" s="143" t="s">
        <v>371</v>
      </c>
    </row>
    <row r="168" spans="1:65" s="11" customFormat="1" ht="26" customHeight="1">
      <c r="B168" s="122"/>
      <c r="D168" s="123" t="s">
        <v>72</v>
      </c>
      <c r="E168" s="124" t="s">
        <v>286</v>
      </c>
      <c r="F168" s="124" t="s">
        <v>287</v>
      </c>
      <c r="J168" s="125">
        <f>BK168</f>
        <v>0</v>
      </c>
      <c r="L168" s="122"/>
      <c r="M168" s="126"/>
      <c r="N168" s="127"/>
      <c r="O168" s="127"/>
      <c r="P168" s="128">
        <f>P169+P172</f>
        <v>608.94671300000005</v>
      </c>
      <c r="Q168" s="127"/>
      <c r="R168" s="128">
        <f>R169+R172</f>
        <v>6.7439701999999997</v>
      </c>
      <c r="S168" s="127"/>
      <c r="T168" s="129">
        <f>T169+T172</f>
        <v>0</v>
      </c>
      <c r="AR168" s="123" t="s">
        <v>144</v>
      </c>
      <c r="AT168" s="130" t="s">
        <v>72</v>
      </c>
      <c r="AU168" s="130" t="s">
        <v>73</v>
      </c>
      <c r="AY168" s="123" t="s">
        <v>143</v>
      </c>
      <c r="BK168" s="131">
        <f>BK169+BK172</f>
        <v>0</v>
      </c>
    </row>
    <row r="169" spans="1:65" s="11" customFormat="1" ht="22.75" customHeight="1">
      <c r="B169" s="122"/>
      <c r="D169" s="123" t="s">
        <v>72</v>
      </c>
      <c r="E169" s="150" t="s">
        <v>288</v>
      </c>
      <c r="F169" s="150" t="s">
        <v>289</v>
      </c>
      <c r="J169" s="151">
        <f>BK169</f>
        <v>0</v>
      </c>
      <c r="L169" s="122"/>
      <c r="M169" s="126"/>
      <c r="N169" s="127"/>
      <c r="O169" s="127"/>
      <c r="P169" s="128">
        <f>SUM(P170:P171)</f>
        <v>171.92903200000001</v>
      </c>
      <c r="Q169" s="127"/>
      <c r="R169" s="128">
        <f>SUM(R170:R171)</f>
        <v>3.7746032</v>
      </c>
      <c r="S169" s="127"/>
      <c r="T169" s="129">
        <f>SUM(T170:T171)</f>
        <v>0</v>
      </c>
      <c r="AR169" s="123" t="s">
        <v>144</v>
      </c>
      <c r="AT169" s="130" t="s">
        <v>72</v>
      </c>
      <c r="AU169" s="130" t="s">
        <v>81</v>
      </c>
      <c r="AY169" s="123" t="s">
        <v>143</v>
      </c>
      <c r="BK169" s="131">
        <f>SUM(BK170:BK171)</f>
        <v>0</v>
      </c>
    </row>
    <row r="170" spans="1:65" s="2" customFormat="1" ht="21.75" customHeight="1">
      <c r="A170" s="26"/>
      <c r="B170" s="132"/>
      <c r="C170" s="133" t="s">
        <v>372</v>
      </c>
      <c r="D170" s="133" t="s">
        <v>145</v>
      </c>
      <c r="E170" s="134" t="s">
        <v>291</v>
      </c>
      <c r="F170" s="135" t="s">
        <v>292</v>
      </c>
      <c r="G170" s="136" t="s">
        <v>189</v>
      </c>
      <c r="H170" s="137">
        <v>243.68</v>
      </c>
      <c r="I170" s="137"/>
      <c r="J170" s="137">
        <f>ROUND(I170*H170,3)</f>
        <v>0</v>
      </c>
      <c r="K170" s="138"/>
      <c r="L170" s="27"/>
      <c r="M170" s="152" t="s">
        <v>1</v>
      </c>
      <c r="N170" s="153" t="s">
        <v>39</v>
      </c>
      <c r="O170" s="154">
        <v>0.63614999999999999</v>
      </c>
      <c r="P170" s="154">
        <f>O170*H170</f>
        <v>155.017032</v>
      </c>
      <c r="Q170" s="154">
        <v>1.549E-2</v>
      </c>
      <c r="R170" s="154">
        <f>Q170*H170</f>
        <v>3.7746032</v>
      </c>
      <c r="S170" s="154">
        <v>0</v>
      </c>
      <c r="T170" s="155">
        <f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43" t="s">
        <v>225</v>
      </c>
      <c r="AT170" s="143" t="s">
        <v>145</v>
      </c>
      <c r="AU170" s="143" t="s">
        <v>144</v>
      </c>
      <c r="AY170" s="14" t="s">
        <v>143</v>
      </c>
      <c r="BE170" s="144">
        <f>IF(N170="základná",J170,0)</f>
        <v>0</v>
      </c>
      <c r="BF170" s="144">
        <f>IF(N170="znížená",J170,0)</f>
        <v>0</v>
      </c>
      <c r="BG170" s="144">
        <f>IF(N170="zákl. prenesená",J170,0)</f>
        <v>0</v>
      </c>
      <c r="BH170" s="144">
        <f>IF(N170="zníž. prenesená",J170,0)</f>
        <v>0</v>
      </c>
      <c r="BI170" s="144">
        <f>IF(N170="nulová",J170,0)</f>
        <v>0</v>
      </c>
      <c r="BJ170" s="14" t="s">
        <v>144</v>
      </c>
      <c r="BK170" s="145">
        <f>ROUND(I170*H170,3)</f>
        <v>0</v>
      </c>
      <c r="BL170" s="14" t="s">
        <v>225</v>
      </c>
      <c r="BM170" s="143" t="s">
        <v>373</v>
      </c>
    </row>
    <row r="171" spans="1:65" s="2" customFormat="1" ht="21.75" customHeight="1">
      <c r="A171" s="26"/>
      <c r="B171" s="132"/>
      <c r="C171" s="133" t="s">
        <v>374</v>
      </c>
      <c r="D171" s="133" t="s">
        <v>145</v>
      </c>
      <c r="E171" s="134" t="s">
        <v>295</v>
      </c>
      <c r="F171" s="135" t="s">
        <v>296</v>
      </c>
      <c r="G171" s="136" t="s">
        <v>202</v>
      </c>
      <c r="H171" s="137">
        <v>3.7749999999999999</v>
      </c>
      <c r="I171" s="137"/>
      <c r="J171" s="137">
        <f>ROUND(I171*H171,3)</f>
        <v>0</v>
      </c>
      <c r="K171" s="138"/>
      <c r="L171" s="27"/>
      <c r="M171" s="152" t="s">
        <v>1</v>
      </c>
      <c r="N171" s="153" t="s">
        <v>39</v>
      </c>
      <c r="O171" s="154">
        <v>4.4800000000000004</v>
      </c>
      <c r="P171" s="154">
        <f>O171*H171</f>
        <v>16.912000000000003</v>
      </c>
      <c r="Q171" s="154">
        <v>0</v>
      </c>
      <c r="R171" s="154">
        <f>Q171*H171</f>
        <v>0</v>
      </c>
      <c r="S171" s="154">
        <v>0</v>
      </c>
      <c r="T171" s="155">
        <f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43" t="s">
        <v>225</v>
      </c>
      <c r="AT171" s="143" t="s">
        <v>145</v>
      </c>
      <c r="AU171" s="143" t="s">
        <v>144</v>
      </c>
      <c r="AY171" s="14" t="s">
        <v>143</v>
      </c>
      <c r="BE171" s="144">
        <f>IF(N171="základná",J171,0)</f>
        <v>0</v>
      </c>
      <c r="BF171" s="144">
        <f>IF(N171="znížená",J171,0)</f>
        <v>0</v>
      </c>
      <c r="BG171" s="144">
        <f>IF(N171="zákl. prenesená",J171,0)</f>
        <v>0</v>
      </c>
      <c r="BH171" s="144">
        <f>IF(N171="zníž. prenesená",J171,0)</f>
        <v>0</v>
      </c>
      <c r="BI171" s="144">
        <f>IF(N171="nulová",J171,0)</f>
        <v>0</v>
      </c>
      <c r="BJ171" s="14" t="s">
        <v>144</v>
      </c>
      <c r="BK171" s="145">
        <f>ROUND(I171*H171,3)</f>
        <v>0</v>
      </c>
      <c r="BL171" s="14" t="s">
        <v>225</v>
      </c>
      <c r="BM171" s="143" t="s">
        <v>375</v>
      </c>
    </row>
    <row r="172" spans="1:65" s="11" customFormat="1" ht="22.75" customHeight="1">
      <c r="B172" s="122"/>
      <c r="D172" s="123" t="s">
        <v>72</v>
      </c>
      <c r="E172" s="150" t="s">
        <v>298</v>
      </c>
      <c r="F172" s="150" t="s">
        <v>299</v>
      </c>
      <c r="J172" s="151">
        <f>BK172</f>
        <v>0</v>
      </c>
      <c r="L172" s="122"/>
      <c r="M172" s="126"/>
      <c r="N172" s="127"/>
      <c r="O172" s="127"/>
      <c r="P172" s="128">
        <f>SUM(P173:P176)</f>
        <v>437.01768100000004</v>
      </c>
      <c r="Q172" s="127"/>
      <c r="R172" s="128">
        <f>SUM(R173:R176)</f>
        <v>2.9693670000000001</v>
      </c>
      <c r="S172" s="127"/>
      <c r="T172" s="129">
        <f>SUM(T173:T176)</f>
        <v>0</v>
      </c>
      <c r="AR172" s="123" t="s">
        <v>144</v>
      </c>
      <c r="AT172" s="130" t="s">
        <v>72</v>
      </c>
      <c r="AU172" s="130" t="s">
        <v>81</v>
      </c>
      <c r="AY172" s="123" t="s">
        <v>143</v>
      </c>
      <c r="BK172" s="131">
        <f>SUM(BK173:BK176)</f>
        <v>0</v>
      </c>
    </row>
    <row r="173" spans="1:65" s="2" customFormat="1" ht="21.75" customHeight="1">
      <c r="A173" s="26"/>
      <c r="B173" s="132"/>
      <c r="C173" s="133" t="s">
        <v>376</v>
      </c>
      <c r="D173" s="133" t="s">
        <v>145</v>
      </c>
      <c r="E173" s="134" t="s">
        <v>301</v>
      </c>
      <c r="F173" s="135" t="s">
        <v>302</v>
      </c>
      <c r="G173" s="136" t="s">
        <v>303</v>
      </c>
      <c r="H173" s="137">
        <v>2827.34</v>
      </c>
      <c r="I173" s="137"/>
      <c r="J173" s="137">
        <f>ROUND(I173*H173,3)</f>
        <v>0</v>
      </c>
      <c r="K173" s="138"/>
      <c r="L173" s="27"/>
      <c r="M173" s="152" t="s">
        <v>1</v>
      </c>
      <c r="N173" s="153" t="s">
        <v>39</v>
      </c>
      <c r="O173" s="154">
        <v>8.4099999999999994E-2</v>
      </c>
      <c r="P173" s="154">
        <f>O173*H173</f>
        <v>237.77929399999999</v>
      </c>
      <c r="Q173" s="154">
        <v>5.0000000000000002E-5</v>
      </c>
      <c r="R173" s="154">
        <f>Q173*H173</f>
        <v>0.14136700000000002</v>
      </c>
      <c r="S173" s="154">
        <v>0</v>
      </c>
      <c r="T173" s="155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43" t="s">
        <v>225</v>
      </c>
      <c r="AT173" s="143" t="s">
        <v>145</v>
      </c>
      <c r="AU173" s="143" t="s">
        <v>144</v>
      </c>
      <c r="AY173" s="14" t="s">
        <v>143</v>
      </c>
      <c r="BE173" s="144">
        <f>IF(N173="základná",J173,0)</f>
        <v>0</v>
      </c>
      <c r="BF173" s="144">
        <f>IF(N173="znížená",J173,0)</f>
        <v>0</v>
      </c>
      <c r="BG173" s="144">
        <f>IF(N173="zákl. prenesená",J173,0)</f>
        <v>0</v>
      </c>
      <c r="BH173" s="144">
        <f>IF(N173="zníž. prenesená",J173,0)</f>
        <v>0</v>
      </c>
      <c r="BI173" s="144">
        <f>IF(N173="nulová",J173,0)</f>
        <v>0</v>
      </c>
      <c r="BJ173" s="14" t="s">
        <v>144</v>
      </c>
      <c r="BK173" s="145">
        <f>ROUND(I173*H173,3)</f>
        <v>0</v>
      </c>
      <c r="BL173" s="14" t="s">
        <v>225</v>
      </c>
      <c r="BM173" s="143" t="s">
        <v>377</v>
      </c>
    </row>
    <row r="174" spans="1:65" s="2" customFormat="1" ht="21.75" customHeight="1">
      <c r="A174" s="26"/>
      <c r="B174" s="132"/>
      <c r="C174" s="133" t="s">
        <v>378</v>
      </c>
      <c r="D174" s="133" t="s">
        <v>145</v>
      </c>
      <c r="E174" s="134" t="s">
        <v>306</v>
      </c>
      <c r="F174" s="135" t="s">
        <v>307</v>
      </c>
      <c r="G174" s="136" t="s">
        <v>303</v>
      </c>
      <c r="H174" s="137">
        <v>2827.34</v>
      </c>
      <c r="I174" s="137"/>
      <c r="J174" s="137">
        <f>ROUND(I174*H174,3)</f>
        <v>0</v>
      </c>
      <c r="K174" s="138"/>
      <c r="L174" s="27"/>
      <c r="M174" s="152" t="s">
        <v>1</v>
      </c>
      <c r="N174" s="153" t="s">
        <v>39</v>
      </c>
      <c r="O174" s="154">
        <v>6.7000000000000004E-2</v>
      </c>
      <c r="P174" s="154">
        <f>O174*H174</f>
        <v>189.43178000000003</v>
      </c>
      <c r="Q174" s="154">
        <v>0</v>
      </c>
      <c r="R174" s="154">
        <f>Q174*H174</f>
        <v>0</v>
      </c>
      <c r="S174" s="154">
        <v>0</v>
      </c>
      <c r="T174" s="155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43" t="s">
        <v>225</v>
      </c>
      <c r="AT174" s="143" t="s">
        <v>145</v>
      </c>
      <c r="AU174" s="143" t="s">
        <v>144</v>
      </c>
      <c r="AY174" s="14" t="s">
        <v>143</v>
      </c>
      <c r="BE174" s="144">
        <f>IF(N174="základná",J174,0)</f>
        <v>0</v>
      </c>
      <c r="BF174" s="144">
        <f>IF(N174="znížená",J174,0)</f>
        <v>0</v>
      </c>
      <c r="BG174" s="144">
        <f>IF(N174="zákl. prenesená",J174,0)</f>
        <v>0</v>
      </c>
      <c r="BH174" s="144">
        <f>IF(N174="zníž. prenesená",J174,0)</f>
        <v>0</v>
      </c>
      <c r="BI174" s="144">
        <f>IF(N174="nulová",J174,0)</f>
        <v>0</v>
      </c>
      <c r="BJ174" s="14" t="s">
        <v>144</v>
      </c>
      <c r="BK174" s="145">
        <f>ROUND(I174*H174,3)</f>
        <v>0</v>
      </c>
      <c r="BL174" s="14" t="s">
        <v>225</v>
      </c>
      <c r="BM174" s="143" t="s">
        <v>379</v>
      </c>
    </row>
    <row r="175" spans="1:65" s="2" customFormat="1" ht="16.5" customHeight="1">
      <c r="A175" s="26"/>
      <c r="B175" s="132"/>
      <c r="C175" s="156" t="s">
        <v>380</v>
      </c>
      <c r="D175" s="156" t="s">
        <v>254</v>
      </c>
      <c r="E175" s="157" t="s">
        <v>381</v>
      </c>
      <c r="F175" s="158" t="s">
        <v>382</v>
      </c>
      <c r="G175" s="159" t="s">
        <v>202</v>
      </c>
      <c r="H175" s="160">
        <v>2.8279999999999998</v>
      </c>
      <c r="I175" s="160"/>
      <c r="J175" s="160">
        <f>ROUND(I175*H175,3)</f>
        <v>0</v>
      </c>
      <c r="K175" s="161"/>
      <c r="L175" s="162"/>
      <c r="M175" s="163" t="s">
        <v>1</v>
      </c>
      <c r="N175" s="164" t="s">
        <v>39</v>
      </c>
      <c r="O175" s="154">
        <v>0</v>
      </c>
      <c r="P175" s="154">
        <f>O175*H175</f>
        <v>0</v>
      </c>
      <c r="Q175" s="154">
        <v>1</v>
      </c>
      <c r="R175" s="154">
        <f>Q175*H175</f>
        <v>2.8279999999999998</v>
      </c>
      <c r="S175" s="154">
        <v>0</v>
      </c>
      <c r="T175" s="155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43" t="s">
        <v>300</v>
      </c>
      <c r="AT175" s="143" t="s">
        <v>254</v>
      </c>
      <c r="AU175" s="143" t="s">
        <v>144</v>
      </c>
      <c r="AY175" s="14" t="s">
        <v>143</v>
      </c>
      <c r="BE175" s="144">
        <f>IF(N175="základná",J175,0)</f>
        <v>0</v>
      </c>
      <c r="BF175" s="144">
        <f>IF(N175="znížená",J175,0)</f>
        <v>0</v>
      </c>
      <c r="BG175" s="144">
        <f>IF(N175="zákl. prenesená",J175,0)</f>
        <v>0</v>
      </c>
      <c r="BH175" s="144">
        <f>IF(N175="zníž. prenesená",J175,0)</f>
        <v>0</v>
      </c>
      <c r="BI175" s="144">
        <f>IF(N175="nulová",J175,0)</f>
        <v>0</v>
      </c>
      <c r="BJ175" s="14" t="s">
        <v>144</v>
      </c>
      <c r="BK175" s="145">
        <f>ROUND(I175*H175,3)</f>
        <v>0</v>
      </c>
      <c r="BL175" s="14" t="s">
        <v>225</v>
      </c>
      <c r="BM175" s="143" t="s">
        <v>383</v>
      </c>
    </row>
    <row r="176" spans="1:65" s="2" customFormat="1" ht="21.75" customHeight="1">
      <c r="A176" s="26"/>
      <c r="B176" s="132"/>
      <c r="C176" s="133" t="s">
        <v>384</v>
      </c>
      <c r="D176" s="133" t="s">
        <v>145</v>
      </c>
      <c r="E176" s="134" t="s">
        <v>314</v>
      </c>
      <c r="F176" s="135" t="s">
        <v>315</v>
      </c>
      <c r="G176" s="136" t="s">
        <v>202</v>
      </c>
      <c r="H176" s="137">
        <v>2.9689999999999999</v>
      </c>
      <c r="I176" s="137"/>
      <c r="J176" s="137">
        <f>ROUND(I176*H176,3)</f>
        <v>0</v>
      </c>
      <c r="K176" s="138"/>
      <c r="L176" s="27"/>
      <c r="M176" s="139" t="s">
        <v>1</v>
      </c>
      <c r="N176" s="140" t="s">
        <v>39</v>
      </c>
      <c r="O176" s="141">
        <v>3.3029999999999999</v>
      </c>
      <c r="P176" s="141">
        <f>O176*H176</f>
        <v>9.8066069999999996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43" t="s">
        <v>225</v>
      </c>
      <c r="AT176" s="143" t="s">
        <v>145</v>
      </c>
      <c r="AU176" s="143" t="s">
        <v>144</v>
      </c>
      <c r="AY176" s="14" t="s">
        <v>143</v>
      </c>
      <c r="BE176" s="144">
        <f>IF(N176="základná",J176,0)</f>
        <v>0</v>
      </c>
      <c r="BF176" s="144">
        <f>IF(N176="znížená",J176,0)</f>
        <v>0</v>
      </c>
      <c r="BG176" s="144">
        <f>IF(N176="zákl. prenesená",J176,0)</f>
        <v>0</v>
      </c>
      <c r="BH176" s="144">
        <f>IF(N176="zníž. prenesená",J176,0)</f>
        <v>0</v>
      </c>
      <c r="BI176" s="144">
        <f>IF(N176="nulová",J176,0)</f>
        <v>0</v>
      </c>
      <c r="BJ176" s="14" t="s">
        <v>144</v>
      </c>
      <c r="BK176" s="145">
        <f>ROUND(I176*H176,3)</f>
        <v>0</v>
      </c>
      <c r="BL176" s="14" t="s">
        <v>225</v>
      </c>
      <c r="BM176" s="143" t="s">
        <v>385</v>
      </c>
    </row>
    <row r="177" spans="1:31" s="2" customFormat="1" ht="7" customHeight="1">
      <c r="A177" s="26"/>
      <c r="B177" s="41"/>
      <c r="C177" s="42"/>
      <c r="D177" s="42"/>
      <c r="E177" s="42"/>
      <c r="F177" s="42"/>
      <c r="G177" s="42"/>
      <c r="H177" s="42"/>
      <c r="I177" s="42"/>
      <c r="J177" s="42"/>
      <c r="K177" s="42"/>
      <c r="L177" s="27"/>
      <c r="M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</row>
  </sheetData>
  <autoFilter ref="C125:K176" xr:uid="{00000000-0009-0000-0000-000003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56"/>
  <sheetViews>
    <sheetView showGridLines="0" workbookViewId="0">
      <selection activeCell="J8" sqref="J8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91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386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ROUND(J124,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ROUND((SUM(BE124:BE155)),  2)</f>
        <v>0</v>
      </c>
      <c r="G33" s="26"/>
      <c r="H33" s="26"/>
      <c r="I33" s="95">
        <v>0.2</v>
      </c>
      <c r="J33" s="94">
        <f>ROUND(((SUM(BE124:BE155))*I33),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ROUND((SUM(BF124:BF155)),  2)</f>
        <v>0</v>
      </c>
      <c r="G34" s="26"/>
      <c r="H34" s="26"/>
      <c r="I34" s="95">
        <v>0.2</v>
      </c>
      <c r="J34" s="94">
        <f>ROUND(((SUM(BF124:BF155))*I34),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ROUND((SUM(BG124:BG155)),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ROUND((SUM(BH124:BH155)),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ROUND((SUM(BI124:BI155)),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03 - Skládky odpadu, vstupná rampa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J124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J125</f>
        <v>0</v>
      </c>
      <c r="L97" s="107"/>
    </row>
    <row r="98" spans="1:31" s="12" customFormat="1" ht="20" customHeight="1">
      <c r="B98" s="146"/>
      <c r="D98" s="147" t="s">
        <v>152</v>
      </c>
      <c r="E98" s="148"/>
      <c r="F98" s="148"/>
      <c r="G98" s="148"/>
      <c r="H98" s="148"/>
      <c r="I98" s="148"/>
      <c r="J98" s="149">
        <f>J126</f>
        <v>0</v>
      </c>
      <c r="L98" s="146"/>
    </row>
    <row r="99" spans="1:31" s="12" customFormat="1" ht="20" customHeight="1">
      <c r="B99" s="146"/>
      <c r="D99" s="147" t="s">
        <v>153</v>
      </c>
      <c r="E99" s="148"/>
      <c r="F99" s="148"/>
      <c r="G99" s="148"/>
      <c r="H99" s="148"/>
      <c r="I99" s="148"/>
      <c r="J99" s="149">
        <f>J131</f>
        <v>0</v>
      </c>
      <c r="L99" s="146"/>
    </row>
    <row r="100" spans="1:31" s="12" customFormat="1" ht="20" customHeight="1">
      <c r="B100" s="146"/>
      <c r="D100" s="147" t="s">
        <v>154</v>
      </c>
      <c r="E100" s="148"/>
      <c r="F100" s="148"/>
      <c r="G100" s="148"/>
      <c r="H100" s="148"/>
      <c r="I100" s="148"/>
      <c r="J100" s="149">
        <f>J133</f>
        <v>0</v>
      </c>
      <c r="L100" s="146"/>
    </row>
    <row r="101" spans="1:31" s="12" customFormat="1" ht="20" customHeight="1">
      <c r="B101" s="146"/>
      <c r="D101" s="147" t="s">
        <v>155</v>
      </c>
      <c r="E101" s="148"/>
      <c r="F101" s="148"/>
      <c r="G101" s="148"/>
      <c r="H101" s="148"/>
      <c r="I101" s="148"/>
      <c r="J101" s="149">
        <f>J141</f>
        <v>0</v>
      </c>
      <c r="L101" s="146"/>
    </row>
    <row r="102" spans="1:31" s="12" customFormat="1" ht="20" customHeight="1">
      <c r="B102" s="146"/>
      <c r="D102" s="147" t="s">
        <v>156</v>
      </c>
      <c r="E102" s="148"/>
      <c r="F102" s="148"/>
      <c r="G102" s="148"/>
      <c r="H102" s="148"/>
      <c r="I102" s="148"/>
      <c r="J102" s="149">
        <f>J149</f>
        <v>0</v>
      </c>
      <c r="L102" s="146"/>
    </row>
    <row r="103" spans="1:31" s="9" customFormat="1" ht="25" customHeight="1">
      <c r="B103" s="107"/>
      <c r="D103" s="108" t="s">
        <v>157</v>
      </c>
      <c r="E103" s="109"/>
      <c r="F103" s="109"/>
      <c r="G103" s="109"/>
      <c r="H103" s="109"/>
      <c r="I103" s="109"/>
      <c r="J103" s="110">
        <f>J151</f>
        <v>0</v>
      </c>
      <c r="L103" s="107"/>
    </row>
    <row r="104" spans="1:31" s="12" customFormat="1" ht="20" customHeight="1">
      <c r="B104" s="146"/>
      <c r="D104" s="147" t="s">
        <v>159</v>
      </c>
      <c r="E104" s="148"/>
      <c r="F104" s="148"/>
      <c r="G104" s="148"/>
      <c r="H104" s="148"/>
      <c r="I104" s="148"/>
      <c r="J104" s="149">
        <f>J152</f>
        <v>0</v>
      </c>
      <c r="L104" s="146"/>
    </row>
    <row r="105" spans="1:31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7" customHeight="1">
      <c r="A106" s="26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31" s="2" customFormat="1" ht="7" customHeight="1">
      <c r="A110" s="26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5" customHeight="1">
      <c r="A111" s="26"/>
      <c r="B111" s="27"/>
      <c r="C111" s="18" t="s">
        <v>128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7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12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0" t="str">
        <f>E7</f>
        <v>Kompostáreň Prameň</v>
      </c>
      <c r="F114" s="201"/>
      <c r="G114" s="201"/>
      <c r="H114" s="201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120</v>
      </c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>
      <c r="A116" s="26"/>
      <c r="B116" s="27"/>
      <c r="C116" s="26"/>
      <c r="D116" s="26"/>
      <c r="E116" s="194" t="str">
        <f>E9</f>
        <v>SO 03 - Skládky odpadu, vstupná rampa</v>
      </c>
      <c r="F116" s="199"/>
      <c r="G116" s="199"/>
      <c r="H116" s="199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7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>
      <c r="A118" s="26"/>
      <c r="B118" s="27"/>
      <c r="C118" s="23" t="s">
        <v>16</v>
      </c>
      <c r="D118" s="26"/>
      <c r="E118" s="26"/>
      <c r="F118" s="21" t="str">
        <f>F12</f>
        <v>Kamenná Poruba</v>
      </c>
      <c r="G118" s="26"/>
      <c r="H118" s="26"/>
      <c r="I118" s="23" t="s">
        <v>18</v>
      </c>
      <c r="J118" s="49" t="str">
        <f>IF(J12="","",J12)</f>
        <v/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7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40" customHeight="1">
      <c r="A120" s="26"/>
      <c r="B120" s="27"/>
      <c r="C120" s="23" t="s">
        <v>20</v>
      </c>
      <c r="D120" s="26"/>
      <c r="E120" s="26"/>
      <c r="F120" s="21" t="str">
        <f>E15</f>
        <v xml:space="preserve">Prameň združenie </v>
      </c>
      <c r="G120" s="26"/>
      <c r="H120" s="26"/>
      <c r="I120" s="23" t="s">
        <v>26</v>
      </c>
      <c r="J120" s="24" t="str">
        <f>E21</f>
        <v>Ing. M. Pisár (stupeň PD pre stav.povolenie)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5" customHeight="1">
      <c r="A121" s="26"/>
      <c r="B121" s="27"/>
      <c r="C121" s="23" t="s">
        <v>24</v>
      </c>
      <c r="D121" s="26"/>
      <c r="E121" s="26"/>
      <c r="F121" s="21" t="str">
        <f>IF(E18="","",E18)</f>
        <v xml:space="preserve"> </v>
      </c>
      <c r="G121" s="26"/>
      <c r="H121" s="26"/>
      <c r="I121" s="23" t="s">
        <v>30</v>
      </c>
      <c r="J121" s="24" t="str">
        <f>E24</f>
        <v>Ing. G. Gabčová</v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2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0" customFormat="1" ht="29.25" customHeight="1">
      <c r="A123" s="111"/>
      <c r="B123" s="112"/>
      <c r="C123" s="113" t="s">
        <v>129</v>
      </c>
      <c r="D123" s="114" t="s">
        <v>58</v>
      </c>
      <c r="E123" s="114" t="s">
        <v>54</v>
      </c>
      <c r="F123" s="114" t="s">
        <v>55</v>
      </c>
      <c r="G123" s="114" t="s">
        <v>130</v>
      </c>
      <c r="H123" s="114" t="s">
        <v>131</v>
      </c>
      <c r="I123" s="114" t="s">
        <v>132</v>
      </c>
      <c r="J123" s="115" t="s">
        <v>124</v>
      </c>
      <c r="K123" s="116" t="s">
        <v>133</v>
      </c>
      <c r="L123" s="117"/>
      <c r="M123" s="56" t="s">
        <v>1</v>
      </c>
      <c r="N123" s="57" t="s">
        <v>37</v>
      </c>
      <c r="O123" s="57" t="s">
        <v>134</v>
      </c>
      <c r="P123" s="57" t="s">
        <v>135</v>
      </c>
      <c r="Q123" s="57" t="s">
        <v>136</v>
      </c>
      <c r="R123" s="57" t="s">
        <v>137</v>
      </c>
      <c r="S123" s="57" t="s">
        <v>138</v>
      </c>
      <c r="T123" s="58" t="s">
        <v>139</v>
      </c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</row>
    <row r="124" spans="1:65" s="2" customFormat="1" ht="22.75" customHeight="1">
      <c r="A124" s="26"/>
      <c r="B124" s="27"/>
      <c r="C124" s="63" t="s">
        <v>125</v>
      </c>
      <c r="D124" s="26"/>
      <c r="E124" s="26"/>
      <c r="F124" s="26"/>
      <c r="G124" s="26"/>
      <c r="H124" s="26"/>
      <c r="I124" s="26"/>
      <c r="J124" s="118">
        <f>BK124</f>
        <v>0</v>
      </c>
      <c r="K124" s="26"/>
      <c r="L124" s="27"/>
      <c r="M124" s="59"/>
      <c r="N124" s="50"/>
      <c r="O124" s="60"/>
      <c r="P124" s="119">
        <f>P125+P151</f>
        <v>525.59698301999993</v>
      </c>
      <c r="Q124" s="60"/>
      <c r="R124" s="119">
        <f>R125+R151</f>
        <v>411.8246521399999</v>
      </c>
      <c r="S124" s="60"/>
      <c r="T124" s="120">
        <f>T125+T151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72</v>
      </c>
      <c r="AU124" s="14" t="s">
        <v>126</v>
      </c>
      <c r="BK124" s="121">
        <f>BK125+BK151</f>
        <v>0</v>
      </c>
    </row>
    <row r="125" spans="1:65" s="11" customFormat="1" ht="26" customHeight="1">
      <c r="B125" s="122"/>
      <c r="D125" s="123" t="s">
        <v>72</v>
      </c>
      <c r="E125" s="124" t="s">
        <v>160</v>
      </c>
      <c r="F125" s="124" t="s">
        <v>161</v>
      </c>
      <c r="J125" s="125">
        <f>BK125</f>
        <v>0</v>
      </c>
      <c r="L125" s="122"/>
      <c r="M125" s="126"/>
      <c r="N125" s="127"/>
      <c r="O125" s="127"/>
      <c r="P125" s="128">
        <f>P126+P131+P133+P141+P149</f>
        <v>522.04563701999996</v>
      </c>
      <c r="Q125" s="127"/>
      <c r="R125" s="128">
        <f>R126+R131+R133+R141+R149</f>
        <v>411.70300213999991</v>
      </c>
      <c r="S125" s="127"/>
      <c r="T125" s="129">
        <f>T126+T131+T133+T141+T149</f>
        <v>0</v>
      </c>
      <c r="AR125" s="123" t="s">
        <v>81</v>
      </c>
      <c r="AT125" s="130" t="s">
        <v>72</v>
      </c>
      <c r="AU125" s="130" t="s">
        <v>73</v>
      </c>
      <c r="AY125" s="123" t="s">
        <v>143</v>
      </c>
      <c r="BK125" s="131">
        <f>BK126+BK131+BK133+BK141+BK149</f>
        <v>0</v>
      </c>
    </row>
    <row r="126" spans="1:65" s="11" customFormat="1" ht="22.75" customHeight="1">
      <c r="B126" s="122"/>
      <c r="D126" s="123" t="s">
        <v>72</v>
      </c>
      <c r="E126" s="150" t="s">
        <v>81</v>
      </c>
      <c r="F126" s="150" t="s">
        <v>162</v>
      </c>
      <c r="J126" s="151">
        <f>BK126</f>
        <v>0</v>
      </c>
      <c r="L126" s="122"/>
      <c r="M126" s="126"/>
      <c r="N126" s="127"/>
      <c r="O126" s="127"/>
      <c r="P126" s="128">
        <f>SUM(P127:P130)</f>
        <v>62.198803999999996</v>
      </c>
      <c r="Q126" s="127"/>
      <c r="R126" s="128">
        <f>SUM(R127:R130)</f>
        <v>0</v>
      </c>
      <c r="S126" s="127"/>
      <c r="T126" s="129">
        <f>SUM(T127:T130)</f>
        <v>0</v>
      </c>
      <c r="AR126" s="123" t="s">
        <v>81</v>
      </c>
      <c r="AT126" s="130" t="s">
        <v>72</v>
      </c>
      <c r="AU126" s="130" t="s">
        <v>81</v>
      </c>
      <c r="AY126" s="123" t="s">
        <v>143</v>
      </c>
      <c r="BK126" s="131">
        <f>SUM(BK127:BK130)</f>
        <v>0</v>
      </c>
    </row>
    <row r="127" spans="1:65" s="2" customFormat="1" ht="21.75" customHeight="1">
      <c r="A127" s="26"/>
      <c r="B127" s="132"/>
      <c r="C127" s="133" t="s">
        <v>81</v>
      </c>
      <c r="D127" s="133" t="s">
        <v>145</v>
      </c>
      <c r="E127" s="134" t="s">
        <v>163</v>
      </c>
      <c r="F127" s="135" t="s">
        <v>164</v>
      </c>
      <c r="G127" s="136" t="s">
        <v>165</v>
      </c>
      <c r="H127" s="137">
        <v>89.194999999999993</v>
      </c>
      <c r="I127" s="137"/>
      <c r="J127" s="137">
        <f>ROUND(I127*H127,3)</f>
        <v>0</v>
      </c>
      <c r="K127" s="138"/>
      <c r="L127" s="27"/>
      <c r="M127" s="152" t="s">
        <v>1</v>
      </c>
      <c r="N127" s="153" t="s">
        <v>39</v>
      </c>
      <c r="O127" s="154">
        <v>1.2E-2</v>
      </c>
      <c r="P127" s="154">
        <f>O127*H127</f>
        <v>1.0703399999999998</v>
      </c>
      <c r="Q127" s="154">
        <v>0</v>
      </c>
      <c r="R127" s="154">
        <f>Q127*H127</f>
        <v>0</v>
      </c>
      <c r="S127" s="154">
        <v>0</v>
      </c>
      <c r="T127" s="155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3" t="s">
        <v>166</v>
      </c>
      <c r="AT127" s="143" t="s">
        <v>145</v>
      </c>
      <c r="AU127" s="143" t="s">
        <v>144</v>
      </c>
      <c r="AY127" s="14" t="s">
        <v>143</v>
      </c>
      <c r="BE127" s="144">
        <f>IF(N127="základná",J127,0)</f>
        <v>0</v>
      </c>
      <c r="BF127" s="144">
        <f>IF(N127="znížená",J127,0)</f>
        <v>0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4" t="s">
        <v>144</v>
      </c>
      <c r="BK127" s="145">
        <f>ROUND(I127*H127,3)</f>
        <v>0</v>
      </c>
      <c r="BL127" s="14" t="s">
        <v>166</v>
      </c>
      <c r="BM127" s="143" t="s">
        <v>387</v>
      </c>
    </row>
    <row r="128" spans="1:65" s="2" customFormat="1" ht="21.75" customHeight="1">
      <c r="A128" s="26"/>
      <c r="B128" s="132"/>
      <c r="C128" s="133" t="s">
        <v>144</v>
      </c>
      <c r="D128" s="133" t="s">
        <v>145</v>
      </c>
      <c r="E128" s="134" t="s">
        <v>168</v>
      </c>
      <c r="F128" s="135" t="s">
        <v>169</v>
      </c>
      <c r="G128" s="136" t="s">
        <v>165</v>
      </c>
      <c r="H128" s="137">
        <v>118.92700000000001</v>
      </c>
      <c r="I128" s="137"/>
      <c r="J128" s="137">
        <f>ROUND(I128*H128,3)</f>
        <v>0</v>
      </c>
      <c r="K128" s="138"/>
      <c r="L128" s="27"/>
      <c r="M128" s="152" t="s">
        <v>1</v>
      </c>
      <c r="N128" s="153" t="s">
        <v>39</v>
      </c>
      <c r="O128" s="154">
        <v>0.24299999999999999</v>
      </c>
      <c r="P128" s="154">
        <f>O128*H128</f>
        <v>28.899260999999999</v>
      </c>
      <c r="Q128" s="154">
        <v>0</v>
      </c>
      <c r="R128" s="154">
        <f>Q128*H128</f>
        <v>0</v>
      </c>
      <c r="S128" s="154">
        <v>0</v>
      </c>
      <c r="T128" s="155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3" t="s">
        <v>166</v>
      </c>
      <c r="AT128" s="143" t="s">
        <v>145</v>
      </c>
      <c r="AU128" s="143" t="s">
        <v>144</v>
      </c>
      <c r="AY128" s="14" t="s">
        <v>143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4" t="s">
        <v>144</v>
      </c>
      <c r="BK128" s="145">
        <f>ROUND(I128*H128,3)</f>
        <v>0</v>
      </c>
      <c r="BL128" s="14" t="s">
        <v>166</v>
      </c>
      <c r="BM128" s="143" t="s">
        <v>388</v>
      </c>
    </row>
    <row r="129" spans="1:65" s="2" customFormat="1" ht="21.75" customHeight="1">
      <c r="A129" s="26"/>
      <c r="B129" s="132"/>
      <c r="C129" s="133" t="s">
        <v>171</v>
      </c>
      <c r="D129" s="133" t="s">
        <v>145</v>
      </c>
      <c r="E129" s="134" t="s">
        <v>172</v>
      </c>
      <c r="F129" s="135" t="s">
        <v>173</v>
      </c>
      <c r="G129" s="136" t="s">
        <v>165</v>
      </c>
      <c r="H129" s="137">
        <v>89.194999999999993</v>
      </c>
      <c r="I129" s="137"/>
      <c r="J129" s="137">
        <f>ROUND(I129*H129,3)</f>
        <v>0</v>
      </c>
      <c r="K129" s="138"/>
      <c r="L129" s="27"/>
      <c r="M129" s="152" t="s">
        <v>1</v>
      </c>
      <c r="N129" s="153" t="s">
        <v>39</v>
      </c>
      <c r="O129" s="154">
        <v>5.6000000000000001E-2</v>
      </c>
      <c r="P129" s="154">
        <f>O129*H129</f>
        <v>4.9949199999999996</v>
      </c>
      <c r="Q129" s="154">
        <v>0</v>
      </c>
      <c r="R129" s="154">
        <f>Q129*H129</f>
        <v>0</v>
      </c>
      <c r="S129" s="154">
        <v>0</v>
      </c>
      <c r="T129" s="15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3" t="s">
        <v>166</v>
      </c>
      <c r="AT129" s="143" t="s">
        <v>145</v>
      </c>
      <c r="AU129" s="143" t="s">
        <v>144</v>
      </c>
      <c r="AY129" s="14" t="s">
        <v>143</v>
      </c>
      <c r="BE129" s="144">
        <f>IF(N129="základná",J129,0)</f>
        <v>0</v>
      </c>
      <c r="BF129" s="144">
        <f>IF(N129="znížená",J129,0)</f>
        <v>0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4" t="s">
        <v>144</v>
      </c>
      <c r="BK129" s="145">
        <f>ROUND(I129*H129,3)</f>
        <v>0</v>
      </c>
      <c r="BL129" s="14" t="s">
        <v>166</v>
      </c>
      <c r="BM129" s="143" t="s">
        <v>389</v>
      </c>
    </row>
    <row r="130" spans="1:65" s="2" customFormat="1" ht="21.75" customHeight="1">
      <c r="A130" s="26"/>
      <c r="B130" s="132"/>
      <c r="C130" s="133" t="s">
        <v>166</v>
      </c>
      <c r="D130" s="133" t="s">
        <v>145</v>
      </c>
      <c r="E130" s="134" t="s">
        <v>182</v>
      </c>
      <c r="F130" s="135" t="s">
        <v>183</v>
      </c>
      <c r="G130" s="136" t="s">
        <v>165</v>
      </c>
      <c r="H130" s="137">
        <v>118.92700000000001</v>
      </c>
      <c r="I130" s="137"/>
      <c r="J130" s="137">
        <f>ROUND(I130*H130,3)</f>
        <v>0</v>
      </c>
      <c r="K130" s="138"/>
      <c r="L130" s="27"/>
      <c r="M130" s="152" t="s">
        <v>1</v>
      </c>
      <c r="N130" s="153" t="s">
        <v>39</v>
      </c>
      <c r="O130" s="154">
        <v>0.22900000000000001</v>
      </c>
      <c r="P130" s="154">
        <f>O130*H130</f>
        <v>27.234283000000001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166</v>
      </c>
      <c r="AT130" s="143" t="s">
        <v>145</v>
      </c>
      <c r="AU130" s="143" t="s">
        <v>144</v>
      </c>
      <c r="AY130" s="14" t="s">
        <v>143</v>
      </c>
      <c r="BE130" s="144">
        <f>IF(N130="základná",J130,0)</f>
        <v>0</v>
      </c>
      <c r="BF130" s="144">
        <f>IF(N130="znížená",J130,0)</f>
        <v>0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4" t="s">
        <v>144</v>
      </c>
      <c r="BK130" s="145">
        <f>ROUND(I130*H130,3)</f>
        <v>0</v>
      </c>
      <c r="BL130" s="14" t="s">
        <v>166</v>
      </c>
      <c r="BM130" s="143" t="s">
        <v>390</v>
      </c>
    </row>
    <row r="131" spans="1:65" s="11" customFormat="1" ht="22.75" customHeight="1">
      <c r="B131" s="122"/>
      <c r="D131" s="123" t="s">
        <v>72</v>
      </c>
      <c r="E131" s="150" t="s">
        <v>144</v>
      </c>
      <c r="F131" s="150" t="s">
        <v>185</v>
      </c>
      <c r="J131" s="151">
        <f>BK131</f>
        <v>0</v>
      </c>
      <c r="L131" s="122"/>
      <c r="M131" s="126"/>
      <c r="N131" s="127"/>
      <c r="O131" s="127"/>
      <c r="P131" s="128">
        <f>P132</f>
        <v>1.189268</v>
      </c>
      <c r="Q131" s="127"/>
      <c r="R131" s="128">
        <f>R132</f>
        <v>0</v>
      </c>
      <c r="S131" s="127"/>
      <c r="T131" s="129">
        <f>T132</f>
        <v>0</v>
      </c>
      <c r="AR131" s="123" t="s">
        <v>81</v>
      </c>
      <c r="AT131" s="130" t="s">
        <v>72</v>
      </c>
      <c r="AU131" s="130" t="s">
        <v>81</v>
      </c>
      <c r="AY131" s="123" t="s">
        <v>143</v>
      </c>
      <c r="BK131" s="131">
        <f>BK132</f>
        <v>0</v>
      </c>
    </row>
    <row r="132" spans="1:65" s="2" customFormat="1" ht="21.75" customHeight="1">
      <c r="A132" s="26"/>
      <c r="B132" s="132"/>
      <c r="C132" s="133" t="s">
        <v>142</v>
      </c>
      <c r="D132" s="133" t="s">
        <v>145</v>
      </c>
      <c r="E132" s="134" t="s">
        <v>187</v>
      </c>
      <c r="F132" s="135" t="s">
        <v>188</v>
      </c>
      <c r="G132" s="136" t="s">
        <v>189</v>
      </c>
      <c r="H132" s="137">
        <v>297.31700000000001</v>
      </c>
      <c r="I132" s="137"/>
      <c r="J132" s="137">
        <f>ROUND(I132*H132,3)</f>
        <v>0</v>
      </c>
      <c r="K132" s="138"/>
      <c r="L132" s="27"/>
      <c r="M132" s="152" t="s">
        <v>1</v>
      </c>
      <c r="N132" s="153" t="s">
        <v>39</v>
      </c>
      <c r="O132" s="154">
        <v>4.0000000000000001E-3</v>
      </c>
      <c r="P132" s="154">
        <f>O132*H132</f>
        <v>1.189268</v>
      </c>
      <c r="Q132" s="154">
        <v>0</v>
      </c>
      <c r="R132" s="154">
        <f>Q132*H132</f>
        <v>0</v>
      </c>
      <c r="S132" s="154">
        <v>0</v>
      </c>
      <c r="T132" s="155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166</v>
      </c>
      <c r="AT132" s="143" t="s">
        <v>145</v>
      </c>
      <c r="AU132" s="143" t="s">
        <v>144</v>
      </c>
      <c r="AY132" s="14" t="s">
        <v>143</v>
      </c>
      <c r="BE132" s="144">
        <f>IF(N132="základná",J132,0)</f>
        <v>0</v>
      </c>
      <c r="BF132" s="144">
        <f>IF(N132="znížená",J132,0)</f>
        <v>0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4" t="s">
        <v>144</v>
      </c>
      <c r="BK132" s="145">
        <f>ROUND(I132*H132,3)</f>
        <v>0</v>
      </c>
      <c r="BL132" s="14" t="s">
        <v>166</v>
      </c>
      <c r="BM132" s="143" t="s">
        <v>391</v>
      </c>
    </row>
    <row r="133" spans="1:65" s="11" customFormat="1" ht="22.75" customHeight="1">
      <c r="B133" s="122"/>
      <c r="D133" s="123" t="s">
        <v>72</v>
      </c>
      <c r="E133" s="150" t="s">
        <v>142</v>
      </c>
      <c r="F133" s="150" t="s">
        <v>220</v>
      </c>
      <c r="J133" s="151">
        <f>BK133</f>
        <v>0</v>
      </c>
      <c r="L133" s="122"/>
      <c r="M133" s="126"/>
      <c r="N133" s="127"/>
      <c r="O133" s="127"/>
      <c r="P133" s="128">
        <f>SUM(P134:P140)</f>
        <v>51.156363020000001</v>
      </c>
      <c r="Q133" s="127"/>
      <c r="R133" s="128">
        <f>SUM(R134:R140)</f>
        <v>402.6207350599999</v>
      </c>
      <c r="S133" s="127"/>
      <c r="T133" s="129">
        <f>SUM(T134:T140)</f>
        <v>0</v>
      </c>
      <c r="AR133" s="123" t="s">
        <v>81</v>
      </c>
      <c r="AT133" s="130" t="s">
        <v>72</v>
      </c>
      <c r="AU133" s="130" t="s">
        <v>81</v>
      </c>
      <c r="AY133" s="123" t="s">
        <v>143</v>
      </c>
      <c r="BK133" s="131">
        <f>SUM(BK134:BK140)</f>
        <v>0</v>
      </c>
    </row>
    <row r="134" spans="1:65" s="2" customFormat="1" ht="21.75" customHeight="1">
      <c r="A134" s="26"/>
      <c r="B134" s="132"/>
      <c r="C134" s="133" t="s">
        <v>181</v>
      </c>
      <c r="D134" s="133" t="s">
        <v>145</v>
      </c>
      <c r="E134" s="134" t="s">
        <v>222</v>
      </c>
      <c r="F134" s="135" t="s">
        <v>223</v>
      </c>
      <c r="G134" s="136" t="s">
        <v>189</v>
      </c>
      <c r="H134" s="137">
        <v>297.31700000000001</v>
      </c>
      <c r="I134" s="137"/>
      <c r="J134" s="137">
        <f t="shared" ref="J134:J140" si="0">ROUND(I134*H134,3)</f>
        <v>0</v>
      </c>
      <c r="K134" s="138"/>
      <c r="L134" s="27"/>
      <c r="M134" s="152" t="s">
        <v>1</v>
      </c>
      <c r="N134" s="153" t="s">
        <v>39</v>
      </c>
      <c r="O134" s="154">
        <v>2.4119999999999999E-2</v>
      </c>
      <c r="P134" s="154">
        <f t="shared" ref="P134:P140" si="1">O134*H134</f>
        <v>7.17128604</v>
      </c>
      <c r="Q134" s="154">
        <v>0.33445999999999998</v>
      </c>
      <c r="R134" s="154">
        <f t="shared" ref="R134:R140" si="2">Q134*H134</f>
        <v>99.440643819999991</v>
      </c>
      <c r="S134" s="154">
        <v>0</v>
      </c>
      <c r="T134" s="155">
        <f t="shared" ref="T134:T140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3" t="s">
        <v>166</v>
      </c>
      <c r="AT134" s="143" t="s">
        <v>145</v>
      </c>
      <c r="AU134" s="143" t="s">
        <v>144</v>
      </c>
      <c r="AY134" s="14" t="s">
        <v>143</v>
      </c>
      <c r="BE134" s="144">
        <f t="shared" ref="BE134:BE140" si="4">IF(N134="základná",J134,0)</f>
        <v>0</v>
      </c>
      <c r="BF134" s="144">
        <f t="shared" ref="BF134:BF140" si="5">IF(N134="znížená",J134,0)</f>
        <v>0</v>
      </c>
      <c r="BG134" s="144">
        <f t="shared" ref="BG134:BG140" si="6">IF(N134="zákl. prenesená",J134,0)</f>
        <v>0</v>
      </c>
      <c r="BH134" s="144">
        <f t="shared" ref="BH134:BH140" si="7">IF(N134="zníž. prenesená",J134,0)</f>
        <v>0</v>
      </c>
      <c r="BI134" s="144">
        <f t="shared" ref="BI134:BI140" si="8">IF(N134="nulová",J134,0)</f>
        <v>0</v>
      </c>
      <c r="BJ134" s="14" t="s">
        <v>144</v>
      </c>
      <c r="BK134" s="145">
        <f t="shared" ref="BK134:BK140" si="9">ROUND(I134*H134,3)</f>
        <v>0</v>
      </c>
      <c r="BL134" s="14" t="s">
        <v>166</v>
      </c>
      <c r="BM134" s="143" t="s">
        <v>392</v>
      </c>
    </row>
    <row r="135" spans="1:65" s="2" customFormat="1" ht="21.75" customHeight="1">
      <c r="A135" s="26"/>
      <c r="B135" s="132"/>
      <c r="C135" s="133" t="s">
        <v>186</v>
      </c>
      <c r="D135" s="133" t="s">
        <v>145</v>
      </c>
      <c r="E135" s="134" t="s">
        <v>226</v>
      </c>
      <c r="F135" s="135" t="s">
        <v>227</v>
      </c>
      <c r="G135" s="136" t="s">
        <v>189</v>
      </c>
      <c r="H135" s="137">
        <v>297.31700000000001</v>
      </c>
      <c r="I135" s="137"/>
      <c r="J135" s="137">
        <f t="shared" si="0"/>
        <v>0</v>
      </c>
      <c r="K135" s="138"/>
      <c r="L135" s="27"/>
      <c r="M135" s="152" t="s">
        <v>1</v>
      </c>
      <c r="N135" s="153" t="s">
        <v>39</v>
      </c>
      <c r="O135" s="154">
        <v>2.7119999999999998E-2</v>
      </c>
      <c r="P135" s="154">
        <f t="shared" si="1"/>
        <v>8.0632370399999989</v>
      </c>
      <c r="Q135" s="154">
        <v>0.37080000000000002</v>
      </c>
      <c r="R135" s="154">
        <f t="shared" si="2"/>
        <v>110.24514360000001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3" t="s">
        <v>166</v>
      </c>
      <c r="AT135" s="143" t="s">
        <v>145</v>
      </c>
      <c r="AU135" s="143" t="s">
        <v>144</v>
      </c>
      <c r="AY135" s="14" t="s">
        <v>143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144</v>
      </c>
      <c r="BK135" s="145">
        <f t="shared" si="9"/>
        <v>0</v>
      </c>
      <c r="BL135" s="14" t="s">
        <v>166</v>
      </c>
      <c r="BM135" s="143" t="s">
        <v>393</v>
      </c>
    </row>
    <row r="136" spans="1:65" s="2" customFormat="1" ht="33" customHeight="1">
      <c r="A136" s="26"/>
      <c r="B136" s="132"/>
      <c r="C136" s="133" t="s">
        <v>191</v>
      </c>
      <c r="D136" s="133" t="s">
        <v>145</v>
      </c>
      <c r="E136" s="134" t="s">
        <v>230</v>
      </c>
      <c r="F136" s="135" t="s">
        <v>231</v>
      </c>
      <c r="G136" s="136" t="s">
        <v>189</v>
      </c>
      <c r="H136" s="137">
        <v>297.31700000000001</v>
      </c>
      <c r="I136" s="137"/>
      <c r="J136" s="137">
        <f t="shared" si="0"/>
        <v>0</v>
      </c>
      <c r="K136" s="138"/>
      <c r="L136" s="27"/>
      <c r="M136" s="152" t="s">
        <v>1</v>
      </c>
      <c r="N136" s="153" t="s">
        <v>39</v>
      </c>
      <c r="O136" s="154">
        <v>2.41E-2</v>
      </c>
      <c r="P136" s="154">
        <f t="shared" si="1"/>
        <v>7.1653397000000005</v>
      </c>
      <c r="Q136" s="154">
        <v>0.38307999999999998</v>
      </c>
      <c r="R136" s="154">
        <f t="shared" si="2"/>
        <v>113.89619635999999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3" t="s">
        <v>166</v>
      </c>
      <c r="AT136" s="143" t="s">
        <v>145</v>
      </c>
      <c r="AU136" s="143" t="s">
        <v>144</v>
      </c>
      <c r="AY136" s="14" t="s">
        <v>143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144</v>
      </c>
      <c r="BK136" s="145">
        <f t="shared" si="9"/>
        <v>0</v>
      </c>
      <c r="BL136" s="14" t="s">
        <v>166</v>
      </c>
      <c r="BM136" s="143" t="s">
        <v>394</v>
      </c>
    </row>
    <row r="137" spans="1:65" s="2" customFormat="1" ht="21.75" customHeight="1">
      <c r="A137" s="26"/>
      <c r="B137" s="132"/>
      <c r="C137" s="133" t="s">
        <v>195</v>
      </c>
      <c r="D137" s="133" t="s">
        <v>145</v>
      </c>
      <c r="E137" s="134" t="s">
        <v>234</v>
      </c>
      <c r="F137" s="135" t="s">
        <v>235</v>
      </c>
      <c r="G137" s="136" t="s">
        <v>189</v>
      </c>
      <c r="H137" s="137">
        <v>297.31700000000001</v>
      </c>
      <c r="I137" s="137"/>
      <c r="J137" s="137">
        <f t="shared" si="0"/>
        <v>0</v>
      </c>
      <c r="K137" s="138"/>
      <c r="L137" s="27"/>
      <c r="M137" s="152" t="s">
        <v>1</v>
      </c>
      <c r="N137" s="153" t="s">
        <v>39</v>
      </c>
      <c r="O137" s="154">
        <v>4.0000000000000001E-3</v>
      </c>
      <c r="P137" s="154">
        <f t="shared" si="1"/>
        <v>1.189268</v>
      </c>
      <c r="Q137" s="154">
        <v>6.0099999999999997E-3</v>
      </c>
      <c r="R137" s="154">
        <f t="shared" si="2"/>
        <v>1.7868751700000001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166</v>
      </c>
      <c r="AT137" s="143" t="s">
        <v>145</v>
      </c>
      <c r="AU137" s="143" t="s">
        <v>144</v>
      </c>
      <c r="AY137" s="14" t="s">
        <v>143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144</v>
      </c>
      <c r="BK137" s="145">
        <f t="shared" si="9"/>
        <v>0</v>
      </c>
      <c r="BL137" s="14" t="s">
        <v>166</v>
      </c>
      <c r="BM137" s="143" t="s">
        <v>395</v>
      </c>
    </row>
    <row r="138" spans="1:65" s="2" customFormat="1" ht="21.75" customHeight="1">
      <c r="A138" s="26"/>
      <c r="B138" s="132"/>
      <c r="C138" s="133" t="s">
        <v>199</v>
      </c>
      <c r="D138" s="133" t="s">
        <v>145</v>
      </c>
      <c r="E138" s="134" t="s">
        <v>238</v>
      </c>
      <c r="F138" s="135" t="s">
        <v>239</v>
      </c>
      <c r="G138" s="136" t="s">
        <v>189</v>
      </c>
      <c r="H138" s="137">
        <v>297.31700000000001</v>
      </c>
      <c r="I138" s="137"/>
      <c r="J138" s="137">
        <f t="shared" si="0"/>
        <v>0</v>
      </c>
      <c r="K138" s="138"/>
      <c r="L138" s="27"/>
      <c r="M138" s="152" t="s">
        <v>1</v>
      </c>
      <c r="N138" s="153" t="s">
        <v>39</v>
      </c>
      <c r="O138" s="154">
        <v>2.0200000000000001E-3</v>
      </c>
      <c r="P138" s="154">
        <f t="shared" si="1"/>
        <v>0.60058034000000005</v>
      </c>
      <c r="Q138" s="154">
        <v>5.1000000000000004E-4</v>
      </c>
      <c r="R138" s="154">
        <f t="shared" si="2"/>
        <v>0.15163167000000002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166</v>
      </c>
      <c r="AT138" s="143" t="s">
        <v>145</v>
      </c>
      <c r="AU138" s="143" t="s">
        <v>144</v>
      </c>
      <c r="AY138" s="14" t="s">
        <v>143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4" t="s">
        <v>144</v>
      </c>
      <c r="BK138" s="145">
        <f t="shared" si="9"/>
        <v>0</v>
      </c>
      <c r="BL138" s="14" t="s">
        <v>166</v>
      </c>
      <c r="BM138" s="143" t="s">
        <v>396</v>
      </c>
    </row>
    <row r="139" spans="1:65" s="2" customFormat="1" ht="21.75" customHeight="1">
      <c r="A139" s="26"/>
      <c r="B139" s="132"/>
      <c r="C139" s="133" t="s">
        <v>204</v>
      </c>
      <c r="D139" s="133" t="s">
        <v>145</v>
      </c>
      <c r="E139" s="134" t="s">
        <v>241</v>
      </c>
      <c r="F139" s="135" t="s">
        <v>242</v>
      </c>
      <c r="G139" s="136" t="s">
        <v>189</v>
      </c>
      <c r="H139" s="137">
        <v>297.31700000000001</v>
      </c>
      <c r="I139" s="137"/>
      <c r="J139" s="137">
        <f t="shared" si="0"/>
        <v>0</v>
      </c>
      <c r="K139" s="138"/>
      <c r="L139" s="27"/>
      <c r="M139" s="152" t="s">
        <v>1</v>
      </c>
      <c r="N139" s="153" t="s">
        <v>39</v>
      </c>
      <c r="O139" s="154">
        <v>3.7499999999999999E-2</v>
      </c>
      <c r="P139" s="154">
        <f t="shared" si="1"/>
        <v>11.1493875</v>
      </c>
      <c r="Q139" s="154">
        <v>0.10373</v>
      </c>
      <c r="R139" s="154">
        <f t="shared" si="2"/>
        <v>30.840692410000003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3" t="s">
        <v>166</v>
      </c>
      <c r="AT139" s="143" t="s">
        <v>145</v>
      </c>
      <c r="AU139" s="143" t="s">
        <v>144</v>
      </c>
      <c r="AY139" s="14" t="s">
        <v>143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4" t="s">
        <v>144</v>
      </c>
      <c r="BK139" s="145">
        <f t="shared" si="9"/>
        <v>0</v>
      </c>
      <c r="BL139" s="14" t="s">
        <v>166</v>
      </c>
      <c r="BM139" s="143" t="s">
        <v>397</v>
      </c>
    </row>
    <row r="140" spans="1:65" s="2" customFormat="1" ht="21.75" customHeight="1">
      <c r="A140" s="26"/>
      <c r="B140" s="132"/>
      <c r="C140" s="133" t="s">
        <v>208</v>
      </c>
      <c r="D140" s="133" t="s">
        <v>145</v>
      </c>
      <c r="E140" s="134" t="s">
        <v>245</v>
      </c>
      <c r="F140" s="135" t="s">
        <v>246</v>
      </c>
      <c r="G140" s="136" t="s">
        <v>189</v>
      </c>
      <c r="H140" s="137">
        <v>297.31700000000001</v>
      </c>
      <c r="I140" s="137"/>
      <c r="J140" s="137">
        <f t="shared" si="0"/>
        <v>0</v>
      </c>
      <c r="K140" s="138"/>
      <c r="L140" s="27"/>
      <c r="M140" s="152" t="s">
        <v>1</v>
      </c>
      <c r="N140" s="153" t="s">
        <v>39</v>
      </c>
      <c r="O140" s="154">
        <v>5.3199999999999997E-2</v>
      </c>
      <c r="P140" s="154">
        <f t="shared" si="1"/>
        <v>15.817264399999999</v>
      </c>
      <c r="Q140" s="154">
        <v>0.15559000000000001</v>
      </c>
      <c r="R140" s="154">
        <f t="shared" si="2"/>
        <v>46.259552030000002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3" t="s">
        <v>166</v>
      </c>
      <c r="AT140" s="143" t="s">
        <v>145</v>
      </c>
      <c r="AU140" s="143" t="s">
        <v>144</v>
      </c>
      <c r="AY140" s="14" t="s">
        <v>143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4" t="s">
        <v>144</v>
      </c>
      <c r="BK140" s="145">
        <f t="shared" si="9"/>
        <v>0</v>
      </c>
      <c r="BL140" s="14" t="s">
        <v>166</v>
      </c>
      <c r="BM140" s="143" t="s">
        <v>398</v>
      </c>
    </row>
    <row r="141" spans="1:65" s="11" customFormat="1" ht="22.75" customHeight="1">
      <c r="B141" s="122"/>
      <c r="D141" s="123" t="s">
        <v>72</v>
      </c>
      <c r="E141" s="150" t="s">
        <v>195</v>
      </c>
      <c r="F141" s="150" t="s">
        <v>248</v>
      </c>
      <c r="J141" s="151">
        <f>BK141</f>
        <v>0</v>
      </c>
      <c r="L141" s="122"/>
      <c r="M141" s="126"/>
      <c r="N141" s="127"/>
      <c r="O141" s="127"/>
      <c r="P141" s="128">
        <f>SUM(P142:P148)</f>
        <v>391.03308200000004</v>
      </c>
      <c r="Q141" s="127"/>
      <c r="R141" s="128">
        <f>SUM(R142:R148)</f>
        <v>9.0822670799999994</v>
      </c>
      <c r="S141" s="127"/>
      <c r="T141" s="129">
        <f>SUM(T142:T148)</f>
        <v>0</v>
      </c>
      <c r="AR141" s="123" t="s">
        <v>81</v>
      </c>
      <c r="AT141" s="130" t="s">
        <v>72</v>
      </c>
      <c r="AU141" s="130" t="s">
        <v>81</v>
      </c>
      <c r="AY141" s="123" t="s">
        <v>143</v>
      </c>
      <c r="BK141" s="131">
        <f>SUM(BK142:BK148)</f>
        <v>0</v>
      </c>
    </row>
    <row r="142" spans="1:65" s="2" customFormat="1" ht="21.75" customHeight="1">
      <c r="A142" s="26"/>
      <c r="B142" s="132"/>
      <c r="C142" s="133" t="s">
        <v>212</v>
      </c>
      <c r="D142" s="133" t="s">
        <v>145</v>
      </c>
      <c r="E142" s="134" t="s">
        <v>347</v>
      </c>
      <c r="F142" s="135" t="s">
        <v>348</v>
      </c>
      <c r="G142" s="136" t="s">
        <v>269</v>
      </c>
      <c r="H142" s="137">
        <v>3.5</v>
      </c>
      <c r="I142" s="137"/>
      <c r="J142" s="137">
        <f t="shared" ref="J142:J148" si="10">ROUND(I142*H142,3)</f>
        <v>0</v>
      </c>
      <c r="K142" s="138"/>
      <c r="L142" s="27"/>
      <c r="M142" s="152" t="s">
        <v>1</v>
      </c>
      <c r="N142" s="153" t="s">
        <v>39</v>
      </c>
      <c r="O142" s="154">
        <v>0.27</v>
      </c>
      <c r="P142" s="154">
        <f t="shared" ref="P142:P148" si="11">O142*H142</f>
        <v>0.94500000000000006</v>
      </c>
      <c r="Q142" s="154">
        <v>0.15112999999999999</v>
      </c>
      <c r="R142" s="154">
        <f t="shared" ref="R142:R148" si="12">Q142*H142</f>
        <v>0.52895499999999995</v>
      </c>
      <c r="S142" s="154">
        <v>0</v>
      </c>
      <c r="T142" s="155">
        <f t="shared" ref="T142:T148" si="13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3" t="s">
        <v>166</v>
      </c>
      <c r="AT142" s="143" t="s">
        <v>145</v>
      </c>
      <c r="AU142" s="143" t="s">
        <v>144</v>
      </c>
      <c r="AY142" s="14" t="s">
        <v>143</v>
      </c>
      <c r="BE142" s="144">
        <f t="shared" ref="BE142:BE148" si="14">IF(N142="základná",J142,0)</f>
        <v>0</v>
      </c>
      <c r="BF142" s="144">
        <f t="shared" ref="BF142:BF148" si="15">IF(N142="znížená",J142,0)</f>
        <v>0</v>
      </c>
      <c r="BG142" s="144">
        <f t="shared" ref="BG142:BG148" si="16">IF(N142="zákl. prenesená",J142,0)</f>
        <v>0</v>
      </c>
      <c r="BH142" s="144">
        <f t="shared" ref="BH142:BH148" si="17">IF(N142="zníž. prenesená",J142,0)</f>
        <v>0</v>
      </c>
      <c r="BI142" s="144">
        <f t="shared" ref="BI142:BI148" si="18">IF(N142="nulová",J142,0)</f>
        <v>0</v>
      </c>
      <c r="BJ142" s="14" t="s">
        <v>144</v>
      </c>
      <c r="BK142" s="145">
        <f t="shared" ref="BK142:BK148" si="19">ROUND(I142*H142,3)</f>
        <v>0</v>
      </c>
      <c r="BL142" s="14" t="s">
        <v>166</v>
      </c>
      <c r="BM142" s="143" t="s">
        <v>399</v>
      </c>
    </row>
    <row r="143" spans="1:65" s="2" customFormat="1" ht="16.5" customHeight="1">
      <c r="A143" s="26"/>
      <c r="B143" s="132"/>
      <c r="C143" s="156" t="s">
        <v>216</v>
      </c>
      <c r="D143" s="156" t="s">
        <v>254</v>
      </c>
      <c r="E143" s="157" t="s">
        <v>350</v>
      </c>
      <c r="F143" s="158" t="s">
        <v>351</v>
      </c>
      <c r="G143" s="159" t="s">
        <v>274</v>
      </c>
      <c r="H143" s="160">
        <v>3.5350000000000001</v>
      </c>
      <c r="I143" s="160"/>
      <c r="J143" s="160">
        <f t="shared" si="10"/>
        <v>0</v>
      </c>
      <c r="K143" s="161"/>
      <c r="L143" s="162"/>
      <c r="M143" s="163" t="s">
        <v>1</v>
      </c>
      <c r="N143" s="164" t="s">
        <v>39</v>
      </c>
      <c r="O143" s="154">
        <v>0</v>
      </c>
      <c r="P143" s="154">
        <f t="shared" si="11"/>
        <v>0</v>
      </c>
      <c r="Q143" s="154">
        <v>8.5000000000000006E-2</v>
      </c>
      <c r="R143" s="154">
        <f t="shared" si="12"/>
        <v>0.30047500000000005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3" t="s">
        <v>191</v>
      </c>
      <c r="AT143" s="143" t="s">
        <v>254</v>
      </c>
      <c r="AU143" s="143" t="s">
        <v>144</v>
      </c>
      <c r="AY143" s="14" t="s">
        <v>143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4" t="s">
        <v>144</v>
      </c>
      <c r="BK143" s="145">
        <f t="shared" si="19"/>
        <v>0</v>
      </c>
      <c r="BL143" s="14" t="s">
        <v>166</v>
      </c>
      <c r="BM143" s="143" t="s">
        <v>400</v>
      </c>
    </row>
    <row r="144" spans="1:65" s="2" customFormat="1" ht="21.75" customHeight="1">
      <c r="A144" s="26"/>
      <c r="B144" s="132"/>
      <c r="C144" s="133" t="s">
        <v>221</v>
      </c>
      <c r="D144" s="133" t="s">
        <v>145</v>
      </c>
      <c r="E144" s="134" t="s">
        <v>353</v>
      </c>
      <c r="F144" s="135" t="s">
        <v>354</v>
      </c>
      <c r="G144" s="136" t="s">
        <v>165</v>
      </c>
      <c r="H144" s="137">
        <v>6.0000000000000001E-3</v>
      </c>
      <c r="I144" s="137"/>
      <c r="J144" s="137">
        <f t="shared" si="10"/>
        <v>0</v>
      </c>
      <c r="K144" s="138"/>
      <c r="L144" s="27"/>
      <c r="M144" s="152" t="s">
        <v>1</v>
      </c>
      <c r="N144" s="153" t="s">
        <v>39</v>
      </c>
      <c r="O144" s="154">
        <v>1.363</v>
      </c>
      <c r="P144" s="154">
        <f t="shared" si="11"/>
        <v>8.1779999999999995E-3</v>
      </c>
      <c r="Q144" s="154">
        <v>2.2151299999999998</v>
      </c>
      <c r="R144" s="154">
        <f t="shared" si="12"/>
        <v>1.3290779999999999E-2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3" t="s">
        <v>166</v>
      </c>
      <c r="AT144" s="143" t="s">
        <v>145</v>
      </c>
      <c r="AU144" s="143" t="s">
        <v>144</v>
      </c>
      <c r="AY144" s="14" t="s">
        <v>143</v>
      </c>
      <c r="BE144" s="144">
        <f t="shared" si="14"/>
        <v>0</v>
      </c>
      <c r="BF144" s="144">
        <f t="shared" si="15"/>
        <v>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4" t="s">
        <v>144</v>
      </c>
      <c r="BK144" s="145">
        <f t="shared" si="19"/>
        <v>0</v>
      </c>
      <c r="BL144" s="14" t="s">
        <v>166</v>
      </c>
      <c r="BM144" s="143" t="s">
        <v>401</v>
      </c>
    </row>
    <row r="145" spans="1:65" s="2" customFormat="1" ht="21.75" customHeight="1">
      <c r="A145" s="26"/>
      <c r="B145" s="132"/>
      <c r="C145" s="133" t="s">
        <v>225</v>
      </c>
      <c r="D145" s="133" t="s">
        <v>145</v>
      </c>
      <c r="E145" s="134" t="s">
        <v>250</v>
      </c>
      <c r="F145" s="135" t="s">
        <v>251</v>
      </c>
      <c r="G145" s="136" t="s">
        <v>189</v>
      </c>
      <c r="H145" s="137">
        <v>297.31700000000001</v>
      </c>
      <c r="I145" s="137"/>
      <c r="J145" s="137">
        <f t="shared" si="10"/>
        <v>0</v>
      </c>
      <c r="K145" s="138"/>
      <c r="L145" s="27"/>
      <c r="M145" s="152" t="s">
        <v>1</v>
      </c>
      <c r="N145" s="153" t="s">
        <v>39</v>
      </c>
      <c r="O145" s="154">
        <v>0.65600000000000003</v>
      </c>
      <c r="P145" s="154">
        <f t="shared" si="11"/>
        <v>195.039952</v>
      </c>
      <c r="Q145" s="154">
        <v>1.35E-2</v>
      </c>
      <c r="R145" s="154">
        <f t="shared" si="12"/>
        <v>4.0137795000000001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3" t="s">
        <v>166</v>
      </c>
      <c r="AT145" s="143" t="s">
        <v>145</v>
      </c>
      <c r="AU145" s="143" t="s">
        <v>144</v>
      </c>
      <c r="AY145" s="14" t="s">
        <v>143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4" t="s">
        <v>144</v>
      </c>
      <c r="BK145" s="145">
        <f t="shared" si="19"/>
        <v>0</v>
      </c>
      <c r="BL145" s="14" t="s">
        <v>166</v>
      </c>
      <c r="BM145" s="143" t="s">
        <v>402</v>
      </c>
    </row>
    <row r="146" spans="1:65" s="2" customFormat="1" ht="16.5" customHeight="1">
      <c r="A146" s="26"/>
      <c r="B146" s="132"/>
      <c r="C146" s="156" t="s">
        <v>229</v>
      </c>
      <c r="D146" s="156" t="s">
        <v>254</v>
      </c>
      <c r="E146" s="157" t="s">
        <v>255</v>
      </c>
      <c r="F146" s="158" t="s">
        <v>256</v>
      </c>
      <c r="G146" s="159" t="s">
        <v>189</v>
      </c>
      <c r="H146" s="160">
        <v>341.91500000000002</v>
      </c>
      <c r="I146" s="160"/>
      <c r="J146" s="160">
        <f t="shared" si="10"/>
        <v>0</v>
      </c>
      <c r="K146" s="161"/>
      <c r="L146" s="162"/>
      <c r="M146" s="163" t="s">
        <v>1</v>
      </c>
      <c r="N146" s="164" t="s">
        <v>39</v>
      </c>
      <c r="O146" s="154">
        <v>0</v>
      </c>
      <c r="P146" s="154">
        <f t="shared" si="11"/>
        <v>0</v>
      </c>
      <c r="Q146" s="154">
        <v>1.2E-4</v>
      </c>
      <c r="R146" s="154">
        <f t="shared" si="12"/>
        <v>4.1029800000000005E-2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3" t="s">
        <v>191</v>
      </c>
      <c r="AT146" s="143" t="s">
        <v>254</v>
      </c>
      <c r="AU146" s="143" t="s">
        <v>144</v>
      </c>
      <c r="AY146" s="14" t="s">
        <v>143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4" t="s">
        <v>144</v>
      </c>
      <c r="BK146" s="145">
        <f t="shared" si="19"/>
        <v>0</v>
      </c>
      <c r="BL146" s="14" t="s">
        <v>166</v>
      </c>
      <c r="BM146" s="143" t="s">
        <v>403</v>
      </c>
    </row>
    <row r="147" spans="1:65" s="2" customFormat="1" ht="21.75" customHeight="1">
      <c r="A147" s="26"/>
      <c r="B147" s="132"/>
      <c r="C147" s="133" t="s">
        <v>233</v>
      </c>
      <c r="D147" s="133" t="s">
        <v>145</v>
      </c>
      <c r="E147" s="134" t="s">
        <v>259</v>
      </c>
      <c r="F147" s="135" t="s">
        <v>260</v>
      </c>
      <c r="G147" s="136" t="s">
        <v>189</v>
      </c>
      <c r="H147" s="137">
        <v>297.31700000000001</v>
      </c>
      <c r="I147" s="137"/>
      <c r="J147" s="137">
        <f t="shared" si="10"/>
        <v>0</v>
      </c>
      <c r="K147" s="138"/>
      <c r="L147" s="27"/>
      <c r="M147" s="152" t="s">
        <v>1</v>
      </c>
      <c r="N147" s="153" t="s">
        <v>39</v>
      </c>
      <c r="O147" s="154">
        <v>0.65600000000000003</v>
      </c>
      <c r="P147" s="154">
        <f t="shared" si="11"/>
        <v>195.039952</v>
      </c>
      <c r="Q147" s="154">
        <v>1.35E-2</v>
      </c>
      <c r="R147" s="154">
        <f t="shared" si="12"/>
        <v>4.0137795000000001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3" t="s">
        <v>166</v>
      </c>
      <c r="AT147" s="143" t="s">
        <v>145</v>
      </c>
      <c r="AU147" s="143" t="s">
        <v>144</v>
      </c>
      <c r="AY147" s="14" t="s">
        <v>143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4" t="s">
        <v>144</v>
      </c>
      <c r="BK147" s="145">
        <f t="shared" si="19"/>
        <v>0</v>
      </c>
      <c r="BL147" s="14" t="s">
        <v>166</v>
      </c>
      <c r="BM147" s="143" t="s">
        <v>404</v>
      </c>
    </row>
    <row r="148" spans="1:65" s="2" customFormat="1" ht="16.5" customHeight="1">
      <c r="A148" s="26"/>
      <c r="B148" s="132"/>
      <c r="C148" s="156" t="s">
        <v>237</v>
      </c>
      <c r="D148" s="156" t="s">
        <v>254</v>
      </c>
      <c r="E148" s="157" t="s">
        <v>263</v>
      </c>
      <c r="F148" s="158" t="s">
        <v>264</v>
      </c>
      <c r="G148" s="159" t="s">
        <v>189</v>
      </c>
      <c r="H148" s="160">
        <v>341.91500000000002</v>
      </c>
      <c r="I148" s="160"/>
      <c r="J148" s="160">
        <f t="shared" si="10"/>
        <v>0</v>
      </c>
      <c r="K148" s="161"/>
      <c r="L148" s="162"/>
      <c r="M148" s="163" t="s">
        <v>1</v>
      </c>
      <c r="N148" s="164" t="s">
        <v>39</v>
      </c>
      <c r="O148" s="154">
        <v>0</v>
      </c>
      <c r="P148" s="154">
        <f t="shared" si="11"/>
        <v>0</v>
      </c>
      <c r="Q148" s="154">
        <v>5.0000000000000001E-4</v>
      </c>
      <c r="R148" s="154">
        <f t="shared" si="12"/>
        <v>0.17095750000000001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3" t="s">
        <v>191</v>
      </c>
      <c r="AT148" s="143" t="s">
        <v>254</v>
      </c>
      <c r="AU148" s="143" t="s">
        <v>144</v>
      </c>
      <c r="AY148" s="14" t="s">
        <v>143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4" t="s">
        <v>144</v>
      </c>
      <c r="BK148" s="145">
        <f t="shared" si="19"/>
        <v>0</v>
      </c>
      <c r="BL148" s="14" t="s">
        <v>166</v>
      </c>
      <c r="BM148" s="143" t="s">
        <v>405</v>
      </c>
    </row>
    <row r="149" spans="1:65" s="11" customFormat="1" ht="22.75" customHeight="1">
      <c r="B149" s="122"/>
      <c r="D149" s="123" t="s">
        <v>72</v>
      </c>
      <c r="E149" s="150" t="s">
        <v>280</v>
      </c>
      <c r="F149" s="150" t="s">
        <v>281</v>
      </c>
      <c r="J149" s="151">
        <f>BK149</f>
        <v>0</v>
      </c>
      <c r="L149" s="122"/>
      <c r="M149" s="126"/>
      <c r="N149" s="127"/>
      <c r="O149" s="127"/>
      <c r="P149" s="128">
        <f>P150</f>
        <v>16.468119999999999</v>
      </c>
      <c r="Q149" s="127"/>
      <c r="R149" s="128">
        <f>R150</f>
        <v>0</v>
      </c>
      <c r="S149" s="127"/>
      <c r="T149" s="129">
        <f>T150</f>
        <v>0</v>
      </c>
      <c r="AR149" s="123" t="s">
        <v>81</v>
      </c>
      <c r="AT149" s="130" t="s">
        <v>72</v>
      </c>
      <c r="AU149" s="130" t="s">
        <v>81</v>
      </c>
      <c r="AY149" s="123" t="s">
        <v>143</v>
      </c>
      <c r="BK149" s="131">
        <f>BK150</f>
        <v>0</v>
      </c>
    </row>
    <row r="150" spans="1:65" s="2" customFormat="1" ht="21.75" customHeight="1">
      <c r="A150" s="26"/>
      <c r="B150" s="132"/>
      <c r="C150" s="133" t="s">
        <v>7</v>
      </c>
      <c r="D150" s="133" t="s">
        <v>145</v>
      </c>
      <c r="E150" s="134" t="s">
        <v>283</v>
      </c>
      <c r="F150" s="135" t="s">
        <v>284</v>
      </c>
      <c r="G150" s="136" t="s">
        <v>202</v>
      </c>
      <c r="H150" s="137">
        <v>411.70299999999997</v>
      </c>
      <c r="I150" s="137"/>
      <c r="J150" s="137">
        <f>ROUND(I150*H150,3)</f>
        <v>0</v>
      </c>
      <c r="K150" s="138"/>
      <c r="L150" s="27"/>
      <c r="M150" s="152" t="s">
        <v>1</v>
      </c>
      <c r="N150" s="153" t="s">
        <v>39</v>
      </c>
      <c r="O150" s="154">
        <v>0.04</v>
      </c>
      <c r="P150" s="154">
        <f>O150*H150</f>
        <v>16.468119999999999</v>
      </c>
      <c r="Q150" s="154">
        <v>0</v>
      </c>
      <c r="R150" s="154">
        <f>Q150*H150</f>
        <v>0</v>
      </c>
      <c r="S150" s="154">
        <v>0</v>
      </c>
      <c r="T150" s="155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3" t="s">
        <v>166</v>
      </c>
      <c r="AT150" s="143" t="s">
        <v>145</v>
      </c>
      <c r="AU150" s="143" t="s">
        <v>144</v>
      </c>
      <c r="AY150" s="14" t="s">
        <v>143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4" t="s">
        <v>144</v>
      </c>
      <c r="BK150" s="145">
        <f>ROUND(I150*H150,3)</f>
        <v>0</v>
      </c>
      <c r="BL150" s="14" t="s">
        <v>166</v>
      </c>
      <c r="BM150" s="143" t="s">
        <v>406</v>
      </c>
    </row>
    <row r="151" spans="1:65" s="11" customFormat="1" ht="26" customHeight="1">
      <c r="B151" s="122"/>
      <c r="D151" s="123" t="s">
        <v>72</v>
      </c>
      <c r="E151" s="124" t="s">
        <v>286</v>
      </c>
      <c r="F151" s="124" t="s">
        <v>287</v>
      </c>
      <c r="J151" s="125">
        <f>BK151</f>
        <v>0</v>
      </c>
      <c r="L151" s="122"/>
      <c r="M151" s="126"/>
      <c r="N151" s="127"/>
      <c r="O151" s="127"/>
      <c r="P151" s="128">
        <f>P152</f>
        <v>3.5513460000000001</v>
      </c>
      <c r="Q151" s="127"/>
      <c r="R151" s="128">
        <f>R152</f>
        <v>0.12164999999999999</v>
      </c>
      <c r="S151" s="127"/>
      <c r="T151" s="129">
        <f>T152</f>
        <v>0</v>
      </c>
      <c r="AR151" s="123" t="s">
        <v>144</v>
      </c>
      <c r="AT151" s="130" t="s">
        <v>72</v>
      </c>
      <c r="AU151" s="130" t="s">
        <v>73</v>
      </c>
      <c r="AY151" s="123" t="s">
        <v>143</v>
      </c>
      <c r="BK151" s="131">
        <f>BK152</f>
        <v>0</v>
      </c>
    </row>
    <row r="152" spans="1:65" s="11" customFormat="1" ht="22.75" customHeight="1">
      <c r="B152" s="122"/>
      <c r="D152" s="123" t="s">
        <v>72</v>
      </c>
      <c r="E152" s="150" t="s">
        <v>298</v>
      </c>
      <c r="F152" s="150" t="s">
        <v>299</v>
      </c>
      <c r="J152" s="151">
        <f>BK152</f>
        <v>0</v>
      </c>
      <c r="L152" s="122"/>
      <c r="M152" s="126"/>
      <c r="N152" s="127"/>
      <c r="O152" s="127"/>
      <c r="P152" s="128">
        <f>SUM(P153:P155)</f>
        <v>3.5513460000000001</v>
      </c>
      <c r="Q152" s="127"/>
      <c r="R152" s="128">
        <f>SUM(R153:R155)</f>
        <v>0.12164999999999999</v>
      </c>
      <c r="S152" s="127"/>
      <c r="T152" s="129">
        <f>SUM(T153:T155)</f>
        <v>0</v>
      </c>
      <c r="AR152" s="123" t="s">
        <v>144</v>
      </c>
      <c r="AT152" s="130" t="s">
        <v>72</v>
      </c>
      <c r="AU152" s="130" t="s">
        <v>81</v>
      </c>
      <c r="AY152" s="123" t="s">
        <v>143</v>
      </c>
      <c r="BK152" s="131">
        <f>SUM(BK153:BK155)</f>
        <v>0</v>
      </c>
    </row>
    <row r="153" spans="1:65" s="2" customFormat="1" ht="21.75" customHeight="1">
      <c r="A153" s="26"/>
      <c r="B153" s="132"/>
      <c r="C153" s="133" t="s">
        <v>244</v>
      </c>
      <c r="D153" s="133" t="s">
        <v>145</v>
      </c>
      <c r="E153" s="134" t="s">
        <v>407</v>
      </c>
      <c r="F153" s="135" t="s">
        <v>408</v>
      </c>
      <c r="G153" s="136" t="s">
        <v>274</v>
      </c>
      <c r="H153" s="137">
        <v>2</v>
      </c>
      <c r="I153" s="137"/>
      <c r="J153" s="137">
        <f>ROUND(I153*H153,3)</f>
        <v>0</v>
      </c>
      <c r="K153" s="138"/>
      <c r="L153" s="27"/>
      <c r="M153" s="152" t="s">
        <v>1</v>
      </c>
      <c r="N153" s="153" t="s">
        <v>39</v>
      </c>
      <c r="O153" s="154">
        <v>1.57419</v>
      </c>
      <c r="P153" s="154">
        <f>O153*H153</f>
        <v>3.14838</v>
      </c>
      <c r="Q153" s="154">
        <v>0</v>
      </c>
      <c r="R153" s="154">
        <f>Q153*H153</f>
        <v>0</v>
      </c>
      <c r="S153" s="154">
        <v>0</v>
      </c>
      <c r="T153" s="155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3" t="s">
        <v>225</v>
      </c>
      <c r="AT153" s="143" t="s">
        <v>145</v>
      </c>
      <c r="AU153" s="143" t="s">
        <v>144</v>
      </c>
      <c r="AY153" s="14" t="s">
        <v>143</v>
      </c>
      <c r="BE153" s="144">
        <f>IF(N153="základná",J153,0)</f>
        <v>0</v>
      </c>
      <c r="BF153" s="144">
        <f>IF(N153="znížená",J153,0)</f>
        <v>0</v>
      </c>
      <c r="BG153" s="144">
        <f>IF(N153="zákl. prenesená",J153,0)</f>
        <v>0</v>
      </c>
      <c r="BH153" s="144">
        <f>IF(N153="zníž. prenesená",J153,0)</f>
        <v>0</v>
      </c>
      <c r="BI153" s="144">
        <f>IF(N153="nulová",J153,0)</f>
        <v>0</v>
      </c>
      <c r="BJ153" s="14" t="s">
        <v>144</v>
      </c>
      <c r="BK153" s="145">
        <f>ROUND(I153*H153,3)</f>
        <v>0</v>
      </c>
      <c r="BL153" s="14" t="s">
        <v>225</v>
      </c>
      <c r="BM153" s="143" t="s">
        <v>409</v>
      </c>
    </row>
    <row r="154" spans="1:65" s="2" customFormat="1" ht="21.75" customHeight="1">
      <c r="A154" s="26"/>
      <c r="B154" s="132"/>
      <c r="C154" s="156" t="s">
        <v>249</v>
      </c>
      <c r="D154" s="156" t="s">
        <v>254</v>
      </c>
      <c r="E154" s="157" t="s">
        <v>410</v>
      </c>
      <c r="F154" s="158" t="s">
        <v>411</v>
      </c>
      <c r="G154" s="159" t="s">
        <v>274</v>
      </c>
      <c r="H154" s="160">
        <v>1</v>
      </c>
      <c r="I154" s="160"/>
      <c r="J154" s="160">
        <f>ROUND(I154*H154,3)</f>
        <v>0</v>
      </c>
      <c r="K154" s="161"/>
      <c r="L154" s="162"/>
      <c r="M154" s="163" t="s">
        <v>1</v>
      </c>
      <c r="N154" s="164" t="s">
        <v>39</v>
      </c>
      <c r="O154" s="154">
        <v>0</v>
      </c>
      <c r="P154" s="154">
        <f>O154*H154</f>
        <v>0</v>
      </c>
      <c r="Q154" s="154">
        <v>0.12164999999999999</v>
      </c>
      <c r="R154" s="154">
        <f>Q154*H154</f>
        <v>0.12164999999999999</v>
      </c>
      <c r="S154" s="154">
        <v>0</v>
      </c>
      <c r="T154" s="155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3" t="s">
        <v>300</v>
      </c>
      <c r="AT154" s="143" t="s">
        <v>254</v>
      </c>
      <c r="AU154" s="143" t="s">
        <v>144</v>
      </c>
      <c r="AY154" s="14" t="s">
        <v>143</v>
      </c>
      <c r="BE154" s="144">
        <f>IF(N154="základná",J154,0)</f>
        <v>0</v>
      </c>
      <c r="BF154" s="144">
        <f>IF(N154="znížená",J154,0)</f>
        <v>0</v>
      </c>
      <c r="BG154" s="144">
        <f>IF(N154="zákl. prenesená",J154,0)</f>
        <v>0</v>
      </c>
      <c r="BH154" s="144">
        <f>IF(N154="zníž. prenesená",J154,0)</f>
        <v>0</v>
      </c>
      <c r="BI154" s="144">
        <f>IF(N154="nulová",J154,0)</f>
        <v>0</v>
      </c>
      <c r="BJ154" s="14" t="s">
        <v>144</v>
      </c>
      <c r="BK154" s="145">
        <f>ROUND(I154*H154,3)</f>
        <v>0</v>
      </c>
      <c r="BL154" s="14" t="s">
        <v>225</v>
      </c>
      <c r="BM154" s="143" t="s">
        <v>412</v>
      </c>
    </row>
    <row r="155" spans="1:65" s="2" customFormat="1" ht="21.75" customHeight="1">
      <c r="A155" s="26"/>
      <c r="B155" s="132"/>
      <c r="C155" s="133" t="s">
        <v>253</v>
      </c>
      <c r="D155" s="133" t="s">
        <v>145</v>
      </c>
      <c r="E155" s="134" t="s">
        <v>314</v>
      </c>
      <c r="F155" s="135" t="s">
        <v>315</v>
      </c>
      <c r="G155" s="136" t="s">
        <v>202</v>
      </c>
      <c r="H155" s="137">
        <v>0.122</v>
      </c>
      <c r="I155" s="137"/>
      <c r="J155" s="137">
        <f>ROUND(I155*H155,3)</f>
        <v>0</v>
      </c>
      <c r="K155" s="138"/>
      <c r="L155" s="27"/>
      <c r="M155" s="139" t="s">
        <v>1</v>
      </c>
      <c r="N155" s="140" t="s">
        <v>39</v>
      </c>
      <c r="O155" s="141">
        <v>3.3029999999999999</v>
      </c>
      <c r="P155" s="141">
        <f>O155*H155</f>
        <v>0.40296599999999999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3" t="s">
        <v>225</v>
      </c>
      <c r="AT155" s="143" t="s">
        <v>145</v>
      </c>
      <c r="AU155" s="143" t="s">
        <v>144</v>
      </c>
      <c r="AY155" s="14" t="s">
        <v>143</v>
      </c>
      <c r="BE155" s="144">
        <f>IF(N155="základná",J155,0)</f>
        <v>0</v>
      </c>
      <c r="BF155" s="144">
        <f>IF(N155="znížená",J155,0)</f>
        <v>0</v>
      </c>
      <c r="BG155" s="144">
        <f>IF(N155="zákl. prenesená",J155,0)</f>
        <v>0</v>
      </c>
      <c r="BH155" s="144">
        <f>IF(N155="zníž. prenesená",J155,0)</f>
        <v>0</v>
      </c>
      <c r="BI155" s="144">
        <f>IF(N155="nulová",J155,0)</f>
        <v>0</v>
      </c>
      <c r="BJ155" s="14" t="s">
        <v>144</v>
      </c>
      <c r="BK155" s="145">
        <f>ROUND(I155*H155,3)</f>
        <v>0</v>
      </c>
      <c r="BL155" s="14" t="s">
        <v>225</v>
      </c>
      <c r="BM155" s="143" t="s">
        <v>413</v>
      </c>
    </row>
    <row r="156" spans="1:65" s="2" customFormat="1" ht="7" customHeight="1">
      <c r="A156" s="26"/>
      <c r="B156" s="41"/>
      <c r="C156" s="42"/>
      <c r="D156" s="42"/>
      <c r="E156" s="42"/>
      <c r="F156" s="42"/>
      <c r="G156" s="42"/>
      <c r="H156" s="42"/>
      <c r="I156" s="42"/>
      <c r="J156" s="42"/>
      <c r="K156" s="42"/>
      <c r="L156" s="27"/>
      <c r="M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</row>
  </sheetData>
  <autoFilter ref="C123:K155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42"/>
  <sheetViews>
    <sheetView showGridLines="0" workbookViewId="0">
      <selection activeCell="I130" sqref="I130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94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414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ROUND(J121,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ROUND((SUM(BE121:BE141)),  2)</f>
        <v>0</v>
      </c>
      <c r="G33" s="26"/>
      <c r="H33" s="26"/>
      <c r="I33" s="95">
        <v>0.2</v>
      </c>
      <c r="J33" s="94">
        <f>ROUND(((SUM(BE121:BE141))*I33),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ROUND((SUM(BF121:BF141)),  2)</f>
        <v>0</v>
      </c>
      <c r="G34" s="26"/>
      <c r="H34" s="26"/>
      <c r="I34" s="95">
        <v>0.2</v>
      </c>
      <c r="J34" s="94">
        <f>ROUND(((SUM(BF121:BF141))*I34),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ROUND((SUM(BG121:BG141)),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ROUND((SUM(BH121:BH141)),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ROUND((SUM(BI121:BI141)),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04 - Zberná nádrž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J121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J122</f>
        <v>0</v>
      </c>
      <c r="L97" s="107"/>
    </row>
    <row r="98" spans="1:31" s="12" customFormat="1" ht="20" customHeight="1">
      <c r="B98" s="146"/>
      <c r="D98" s="147" t="s">
        <v>152</v>
      </c>
      <c r="E98" s="148"/>
      <c r="F98" s="148"/>
      <c r="G98" s="148"/>
      <c r="H98" s="148"/>
      <c r="I98" s="148"/>
      <c r="J98" s="149">
        <f>J123</f>
        <v>0</v>
      </c>
      <c r="L98" s="146"/>
    </row>
    <row r="99" spans="1:31" s="12" customFormat="1" ht="20" customHeight="1">
      <c r="B99" s="146"/>
      <c r="D99" s="147" t="s">
        <v>415</v>
      </c>
      <c r="E99" s="148"/>
      <c r="F99" s="148"/>
      <c r="G99" s="148"/>
      <c r="H99" s="148"/>
      <c r="I99" s="148"/>
      <c r="J99" s="149">
        <f>J134</f>
        <v>0</v>
      </c>
      <c r="L99" s="146"/>
    </row>
    <row r="100" spans="1:31" s="12" customFormat="1" ht="20" customHeight="1">
      <c r="B100" s="146"/>
      <c r="D100" s="147" t="s">
        <v>416</v>
      </c>
      <c r="E100" s="148"/>
      <c r="F100" s="148"/>
      <c r="G100" s="148"/>
      <c r="H100" s="148"/>
      <c r="I100" s="148"/>
      <c r="J100" s="149">
        <f>J136</f>
        <v>0</v>
      </c>
      <c r="L100" s="146"/>
    </row>
    <row r="101" spans="1:31" s="12" customFormat="1" ht="20" customHeight="1">
      <c r="B101" s="146"/>
      <c r="D101" s="147" t="s">
        <v>156</v>
      </c>
      <c r="E101" s="148"/>
      <c r="F101" s="148"/>
      <c r="G101" s="148"/>
      <c r="H101" s="148"/>
      <c r="I101" s="148"/>
      <c r="J101" s="149">
        <f>J140</f>
        <v>0</v>
      </c>
      <c r="L101" s="146"/>
    </row>
    <row r="102" spans="1:31" s="2" customFormat="1" ht="21.75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7" customHeight="1">
      <c r="A103" s="26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7" customHeight="1">
      <c r="A107" s="26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5" customHeight="1">
      <c r="A108" s="26"/>
      <c r="B108" s="27"/>
      <c r="C108" s="18" t="s">
        <v>128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7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00" t="str">
        <f>E7</f>
        <v>Kompostáreň Prameň</v>
      </c>
      <c r="F111" s="201"/>
      <c r="G111" s="201"/>
      <c r="H111" s="201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120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94" t="str">
        <f>E9</f>
        <v>SO 04 - Zberná nádrž</v>
      </c>
      <c r="F113" s="199"/>
      <c r="G113" s="199"/>
      <c r="H113" s="199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7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16</v>
      </c>
      <c r="D115" s="26"/>
      <c r="E115" s="26"/>
      <c r="F115" s="21" t="str">
        <f>F12</f>
        <v>Kamenná Poruba</v>
      </c>
      <c r="G115" s="26"/>
      <c r="H115" s="26"/>
      <c r="I115" s="23" t="s">
        <v>18</v>
      </c>
      <c r="J115" s="49" t="str">
        <f>IF(J12="","",J12)</f>
        <v/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40" customHeight="1">
      <c r="A117" s="26"/>
      <c r="B117" s="27"/>
      <c r="C117" s="23" t="s">
        <v>20</v>
      </c>
      <c r="D117" s="26"/>
      <c r="E117" s="26"/>
      <c r="F117" s="21" t="str">
        <f>E15</f>
        <v xml:space="preserve">Prameň združenie </v>
      </c>
      <c r="G117" s="26"/>
      <c r="H117" s="26"/>
      <c r="I117" s="23" t="s">
        <v>26</v>
      </c>
      <c r="J117" s="24" t="str">
        <f>E21</f>
        <v>Ing. M. Pisár (stupeň PD pre stav.povolenie)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5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30</v>
      </c>
      <c r="J118" s="24" t="str">
        <f>E24</f>
        <v>Ing. G. Gabčová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2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0" customFormat="1" ht="29.25" customHeight="1">
      <c r="A120" s="111"/>
      <c r="B120" s="112"/>
      <c r="C120" s="113" t="s">
        <v>129</v>
      </c>
      <c r="D120" s="114" t="s">
        <v>58</v>
      </c>
      <c r="E120" s="114" t="s">
        <v>54</v>
      </c>
      <c r="F120" s="114" t="s">
        <v>55</v>
      </c>
      <c r="G120" s="114" t="s">
        <v>130</v>
      </c>
      <c r="H120" s="114" t="s">
        <v>131</v>
      </c>
      <c r="I120" s="114" t="s">
        <v>132</v>
      </c>
      <c r="J120" s="115" t="s">
        <v>124</v>
      </c>
      <c r="K120" s="116" t="s">
        <v>133</v>
      </c>
      <c r="L120" s="117"/>
      <c r="M120" s="56" t="s">
        <v>1</v>
      </c>
      <c r="N120" s="57" t="s">
        <v>37</v>
      </c>
      <c r="O120" s="57" t="s">
        <v>134</v>
      </c>
      <c r="P120" s="57" t="s">
        <v>135</v>
      </c>
      <c r="Q120" s="57" t="s">
        <v>136</v>
      </c>
      <c r="R120" s="57" t="s">
        <v>137</v>
      </c>
      <c r="S120" s="57" t="s">
        <v>138</v>
      </c>
      <c r="T120" s="58" t="s">
        <v>139</v>
      </c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</row>
    <row r="121" spans="1:65" s="2" customFormat="1" ht="22.75" customHeight="1">
      <c r="A121" s="26"/>
      <c r="B121" s="27"/>
      <c r="C121" s="63" t="s">
        <v>125</v>
      </c>
      <c r="D121" s="26"/>
      <c r="E121" s="26"/>
      <c r="F121" s="26"/>
      <c r="G121" s="26"/>
      <c r="H121" s="26"/>
      <c r="I121" s="26"/>
      <c r="J121" s="118">
        <f>BK121</f>
        <v>0</v>
      </c>
      <c r="K121" s="26"/>
      <c r="L121" s="27"/>
      <c r="M121" s="59"/>
      <c r="N121" s="50"/>
      <c r="O121" s="60"/>
      <c r="P121" s="119">
        <f>P122</f>
        <v>90.778943999999996</v>
      </c>
      <c r="Q121" s="60"/>
      <c r="R121" s="119">
        <f>R122</f>
        <v>9.7165999999999997</v>
      </c>
      <c r="S121" s="60"/>
      <c r="T121" s="12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72</v>
      </c>
      <c r="AU121" s="14" t="s">
        <v>126</v>
      </c>
      <c r="BK121" s="121">
        <f>BK122</f>
        <v>0</v>
      </c>
    </row>
    <row r="122" spans="1:65" s="11" customFormat="1" ht="26" customHeight="1">
      <c r="B122" s="122"/>
      <c r="D122" s="123" t="s">
        <v>72</v>
      </c>
      <c r="E122" s="124" t="s">
        <v>160</v>
      </c>
      <c r="F122" s="124" t="s">
        <v>161</v>
      </c>
      <c r="J122" s="125">
        <f>BK122</f>
        <v>0</v>
      </c>
      <c r="L122" s="122"/>
      <c r="M122" s="126"/>
      <c r="N122" s="127"/>
      <c r="O122" s="127"/>
      <c r="P122" s="128">
        <f>P123+P134+P136+P140</f>
        <v>90.778943999999996</v>
      </c>
      <c r="Q122" s="127"/>
      <c r="R122" s="128">
        <f>R123+R134+R136+R140</f>
        <v>9.7165999999999997</v>
      </c>
      <c r="S122" s="127"/>
      <c r="T122" s="129">
        <f>T123+T134+T136+T140</f>
        <v>0</v>
      </c>
      <c r="AR122" s="123" t="s">
        <v>81</v>
      </c>
      <c r="AT122" s="130" t="s">
        <v>72</v>
      </c>
      <c r="AU122" s="130" t="s">
        <v>73</v>
      </c>
      <c r="AY122" s="123" t="s">
        <v>143</v>
      </c>
      <c r="BK122" s="131">
        <f>BK123+BK134+BK136+BK140</f>
        <v>0</v>
      </c>
    </row>
    <row r="123" spans="1:65" s="11" customFormat="1" ht="22.75" customHeight="1">
      <c r="B123" s="122"/>
      <c r="D123" s="123" t="s">
        <v>72</v>
      </c>
      <c r="E123" s="150" t="s">
        <v>81</v>
      </c>
      <c r="F123" s="150" t="s">
        <v>162</v>
      </c>
      <c r="J123" s="151">
        <f>BK123</f>
        <v>0</v>
      </c>
      <c r="L123" s="122"/>
      <c r="M123" s="126"/>
      <c r="N123" s="127"/>
      <c r="O123" s="127"/>
      <c r="P123" s="128">
        <f>SUM(P124:P133)</f>
        <v>70.446877000000001</v>
      </c>
      <c r="Q123" s="127"/>
      <c r="R123" s="128">
        <f>SUM(R124:R133)</f>
        <v>0</v>
      </c>
      <c r="S123" s="127"/>
      <c r="T123" s="129">
        <f>SUM(T124:T133)</f>
        <v>0</v>
      </c>
      <c r="AR123" s="123" t="s">
        <v>81</v>
      </c>
      <c r="AT123" s="130" t="s">
        <v>72</v>
      </c>
      <c r="AU123" s="130" t="s">
        <v>81</v>
      </c>
      <c r="AY123" s="123" t="s">
        <v>143</v>
      </c>
      <c r="BK123" s="131">
        <f>SUM(BK124:BK133)</f>
        <v>0</v>
      </c>
    </row>
    <row r="124" spans="1:65" s="2" customFormat="1" ht="21.75" customHeight="1">
      <c r="A124" s="26"/>
      <c r="B124" s="132"/>
      <c r="C124" s="133" t="s">
        <v>81</v>
      </c>
      <c r="D124" s="133" t="s">
        <v>145</v>
      </c>
      <c r="E124" s="134" t="s">
        <v>163</v>
      </c>
      <c r="F124" s="135" t="s">
        <v>164</v>
      </c>
      <c r="G124" s="136" t="s">
        <v>165</v>
      </c>
      <c r="H124" s="137">
        <v>4.55</v>
      </c>
      <c r="I124" s="137"/>
      <c r="J124" s="137">
        <f t="shared" ref="J124:J133" si="0">ROUND(I124*H124,3)</f>
        <v>0</v>
      </c>
      <c r="K124" s="138"/>
      <c r="L124" s="27"/>
      <c r="M124" s="152" t="s">
        <v>1</v>
      </c>
      <c r="N124" s="153" t="s">
        <v>39</v>
      </c>
      <c r="O124" s="154">
        <v>1.2E-2</v>
      </c>
      <c r="P124" s="154">
        <f t="shared" ref="P124:P133" si="1">O124*H124</f>
        <v>5.4599999999999996E-2</v>
      </c>
      <c r="Q124" s="154">
        <v>0</v>
      </c>
      <c r="R124" s="154">
        <f t="shared" ref="R124:R133" si="2">Q124*H124</f>
        <v>0</v>
      </c>
      <c r="S124" s="154">
        <v>0</v>
      </c>
      <c r="T124" s="155">
        <f t="shared" ref="T124:T133" si="3"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3" t="s">
        <v>166</v>
      </c>
      <c r="AT124" s="143" t="s">
        <v>145</v>
      </c>
      <c r="AU124" s="143" t="s">
        <v>144</v>
      </c>
      <c r="AY124" s="14" t="s">
        <v>143</v>
      </c>
      <c r="BE124" s="144">
        <f t="shared" ref="BE124:BE133" si="4">IF(N124="základná",J124,0)</f>
        <v>0</v>
      </c>
      <c r="BF124" s="144">
        <f t="shared" ref="BF124:BF133" si="5">IF(N124="znížená",J124,0)</f>
        <v>0</v>
      </c>
      <c r="BG124" s="144">
        <f t="shared" ref="BG124:BG133" si="6">IF(N124="zákl. prenesená",J124,0)</f>
        <v>0</v>
      </c>
      <c r="BH124" s="144">
        <f t="shared" ref="BH124:BH133" si="7">IF(N124="zníž. prenesená",J124,0)</f>
        <v>0</v>
      </c>
      <c r="BI124" s="144">
        <f t="shared" ref="BI124:BI133" si="8">IF(N124="nulová",J124,0)</f>
        <v>0</v>
      </c>
      <c r="BJ124" s="14" t="s">
        <v>144</v>
      </c>
      <c r="BK124" s="145">
        <f t="shared" ref="BK124:BK133" si="9">ROUND(I124*H124,3)</f>
        <v>0</v>
      </c>
      <c r="BL124" s="14" t="s">
        <v>166</v>
      </c>
      <c r="BM124" s="143" t="s">
        <v>417</v>
      </c>
    </row>
    <row r="125" spans="1:65" s="2" customFormat="1" ht="21.75" customHeight="1">
      <c r="A125" s="26"/>
      <c r="B125" s="132"/>
      <c r="C125" s="133" t="s">
        <v>144</v>
      </c>
      <c r="D125" s="133" t="s">
        <v>145</v>
      </c>
      <c r="E125" s="134" t="s">
        <v>168</v>
      </c>
      <c r="F125" s="135" t="s">
        <v>169</v>
      </c>
      <c r="G125" s="136" t="s">
        <v>165</v>
      </c>
      <c r="H125" s="137">
        <v>64.900000000000006</v>
      </c>
      <c r="I125" s="137"/>
      <c r="J125" s="137">
        <f t="shared" si="0"/>
        <v>0</v>
      </c>
      <c r="K125" s="138"/>
      <c r="L125" s="27"/>
      <c r="M125" s="152" t="s">
        <v>1</v>
      </c>
      <c r="N125" s="153" t="s">
        <v>39</v>
      </c>
      <c r="O125" s="154">
        <v>0.24299999999999999</v>
      </c>
      <c r="P125" s="154">
        <f t="shared" si="1"/>
        <v>15.770700000000001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3" t="s">
        <v>166</v>
      </c>
      <c r="AT125" s="143" t="s">
        <v>145</v>
      </c>
      <c r="AU125" s="143" t="s">
        <v>144</v>
      </c>
      <c r="AY125" s="14" t="s">
        <v>143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4" t="s">
        <v>144</v>
      </c>
      <c r="BK125" s="145">
        <f t="shared" si="9"/>
        <v>0</v>
      </c>
      <c r="BL125" s="14" t="s">
        <v>166</v>
      </c>
      <c r="BM125" s="143" t="s">
        <v>418</v>
      </c>
    </row>
    <row r="126" spans="1:65" s="2" customFormat="1" ht="21.75" customHeight="1">
      <c r="A126" s="26"/>
      <c r="B126" s="132"/>
      <c r="C126" s="133" t="s">
        <v>171</v>
      </c>
      <c r="D126" s="133" t="s">
        <v>145</v>
      </c>
      <c r="E126" s="134" t="s">
        <v>172</v>
      </c>
      <c r="F126" s="135" t="s">
        <v>173</v>
      </c>
      <c r="G126" s="136" t="s">
        <v>165</v>
      </c>
      <c r="H126" s="137">
        <v>19.47</v>
      </c>
      <c r="I126" s="137"/>
      <c r="J126" s="137">
        <f t="shared" si="0"/>
        <v>0</v>
      </c>
      <c r="K126" s="138"/>
      <c r="L126" s="27"/>
      <c r="M126" s="152" t="s">
        <v>1</v>
      </c>
      <c r="N126" s="153" t="s">
        <v>39</v>
      </c>
      <c r="O126" s="154">
        <v>5.6000000000000001E-2</v>
      </c>
      <c r="P126" s="154">
        <f t="shared" si="1"/>
        <v>1.09032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3" t="s">
        <v>166</v>
      </c>
      <c r="AT126" s="143" t="s">
        <v>145</v>
      </c>
      <c r="AU126" s="143" t="s">
        <v>144</v>
      </c>
      <c r="AY126" s="14" t="s">
        <v>143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4" t="s">
        <v>144</v>
      </c>
      <c r="BK126" s="145">
        <f t="shared" si="9"/>
        <v>0</v>
      </c>
      <c r="BL126" s="14" t="s">
        <v>166</v>
      </c>
      <c r="BM126" s="143" t="s">
        <v>419</v>
      </c>
    </row>
    <row r="127" spans="1:65" s="2" customFormat="1" ht="21.75" customHeight="1">
      <c r="A127" s="26"/>
      <c r="B127" s="132"/>
      <c r="C127" s="133" t="s">
        <v>166</v>
      </c>
      <c r="D127" s="133" t="s">
        <v>145</v>
      </c>
      <c r="E127" s="134" t="s">
        <v>420</v>
      </c>
      <c r="F127" s="135" t="s">
        <v>421</v>
      </c>
      <c r="G127" s="136" t="s">
        <v>165</v>
      </c>
      <c r="H127" s="137">
        <v>34.9</v>
      </c>
      <c r="I127" s="137"/>
      <c r="J127" s="137">
        <f t="shared" si="0"/>
        <v>0</v>
      </c>
      <c r="K127" s="138"/>
      <c r="L127" s="27"/>
      <c r="M127" s="152" t="s">
        <v>1</v>
      </c>
      <c r="N127" s="153" t="s">
        <v>39</v>
      </c>
      <c r="O127" s="154">
        <v>7.0999999999999994E-2</v>
      </c>
      <c r="P127" s="154">
        <f t="shared" si="1"/>
        <v>2.4778999999999995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3" t="s">
        <v>166</v>
      </c>
      <c r="AT127" s="143" t="s">
        <v>145</v>
      </c>
      <c r="AU127" s="143" t="s">
        <v>144</v>
      </c>
      <c r="AY127" s="14" t="s">
        <v>143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144</v>
      </c>
      <c r="BK127" s="145">
        <f t="shared" si="9"/>
        <v>0</v>
      </c>
      <c r="BL127" s="14" t="s">
        <v>166</v>
      </c>
      <c r="BM127" s="143" t="s">
        <v>422</v>
      </c>
    </row>
    <row r="128" spans="1:65" s="2" customFormat="1" ht="33" customHeight="1">
      <c r="A128" s="26"/>
      <c r="B128" s="132"/>
      <c r="C128" s="133" t="s">
        <v>142</v>
      </c>
      <c r="D128" s="133" t="s">
        <v>145</v>
      </c>
      <c r="E128" s="134" t="s">
        <v>423</v>
      </c>
      <c r="F128" s="135" t="s">
        <v>424</v>
      </c>
      <c r="G128" s="136" t="s">
        <v>165</v>
      </c>
      <c r="H128" s="137">
        <v>1710.1</v>
      </c>
      <c r="I128" s="137"/>
      <c r="J128" s="137">
        <f t="shared" si="0"/>
        <v>0</v>
      </c>
      <c r="K128" s="138"/>
      <c r="L128" s="27"/>
      <c r="M128" s="152" t="s">
        <v>1</v>
      </c>
      <c r="N128" s="153" t="s">
        <v>39</v>
      </c>
      <c r="O128" s="154">
        <v>7.3699999999999998E-3</v>
      </c>
      <c r="P128" s="154">
        <f t="shared" si="1"/>
        <v>12.603437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3" t="s">
        <v>166</v>
      </c>
      <c r="AT128" s="143" t="s">
        <v>145</v>
      </c>
      <c r="AU128" s="143" t="s">
        <v>144</v>
      </c>
      <c r="AY128" s="14" t="s">
        <v>143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144</v>
      </c>
      <c r="BK128" s="145">
        <f t="shared" si="9"/>
        <v>0</v>
      </c>
      <c r="BL128" s="14" t="s">
        <v>166</v>
      </c>
      <c r="BM128" s="143" t="s">
        <v>425</v>
      </c>
    </row>
    <row r="129" spans="1:65" s="2" customFormat="1" ht="16.5" customHeight="1">
      <c r="A129" s="26"/>
      <c r="B129" s="132"/>
      <c r="C129" s="133" t="s">
        <v>181</v>
      </c>
      <c r="D129" s="133" t="s">
        <v>145</v>
      </c>
      <c r="E129" s="134" t="s">
        <v>426</v>
      </c>
      <c r="F129" s="135" t="s">
        <v>427</v>
      </c>
      <c r="G129" s="136" t="s">
        <v>165</v>
      </c>
      <c r="H129" s="137">
        <v>34.9</v>
      </c>
      <c r="I129" s="137"/>
      <c r="J129" s="137">
        <f t="shared" si="0"/>
        <v>0</v>
      </c>
      <c r="K129" s="138"/>
      <c r="L129" s="27"/>
      <c r="M129" s="152" t="s">
        <v>1</v>
      </c>
      <c r="N129" s="153" t="s">
        <v>39</v>
      </c>
      <c r="O129" s="154">
        <v>0.27900000000000003</v>
      </c>
      <c r="P129" s="154">
        <f t="shared" si="1"/>
        <v>9.7370999999999999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3" t="s">
        <v>166</v>
      </c>
      <c r="AT129" s="143" t="s">
        <v>145</v>
      </c>
      <c r="AU129" s="143" t="s">
        <v>144</v>
      </c>
      <c r="AY129" s="14" t="s">
        <v>143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144</v>
      </c>
      <c r="BK129" s="145">
        <f t="shared" si="9"/>
        <v>0</v>
      </c>
      <c r="BL129" s="14" t="s">
        <v>166</v>
      </c>
      <c r="BM129" s="143" t="s">
        <v>428</v>
      </c>
    </row>
    <row r="130" spans="1:65" s="2" customFormat="1" ht="21.75" customHeight="1">
      <c r="A130" s="26"/>
      <c r="B130" s="132"/>
      <c r="C130" s="133" t="s">
        <v>186</v>
      </c>
      <c r="D130" s="133" t="s">
        <v>145</v>
      </c>
      <c r="E130" s="134" t="s">
        <v>429</v>
      </c>
      <c r="F130" s="135" t="s">
        <v>430</v>
      </c>
      <c r="G130" s="136" t="s">
        <v>165</v>
      </c>
      <c r="H130" s="137">
        <v>34.9</v>
      </c>
      <c r="I130" s="137"/>
      <c r="J130" s="137">
        <f t="shared" si="0"/>
        <v>0</v>
      </c>
      <c r="K130" s="138"/>
      <c r="L130" s="27"/>
      <c r="M130" s="152" t="s">
        <v>1</v>
      </c>
      <c r="N130" s="153" t="s">
        <v>39</v>
      </c>
      <c r="O130" s="154">
        <v>0.61699999999999999</v>
      </c>
      <c r="P130" s="154">
        <f t="shared" si="1"/>
        <v>21.533300000000001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166</v>
      </c>
      <c r="AT130" s="143" t="s">
        <v>145</v>
      </c>
      <c r="AU130" s="143" t="s">
        <v>144</v>
      </c>
      <c r="AY130" s="14" t="s">
        <v>143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144</v>
      </c>
      <c r="BK130" s="145">
        <f t="shared" si="9"/>
        <v>0</v>
      </c>
      <c r="BL130" s="14" t="s">
        <v>166</v>
      </c>
      <c r="BM130" s="143" t="s">
        <v>431</v>
      </c>
    </row>
    <row r="131" spans="1:65" s="2" customFormat="1" ht="16.5" customHeight="1">
      <c r="A131" s="26"/>
      <c r="B131" s="132"/>
      <c r="C131" s="133" t="s">
        <v>191</v>
      </c>
      <c r="D131" s="133" t="s">
        <v>145</v>
      </c>
      <c r="E131" s="134" t="s">
        <v>432</v>
      </c>
      <c r="F131" s="135" t="s">
        <v>433</v>
      </c>
      <c r="G131" s="136" t="s">
        <v>165</v>
      </c>
      <c r="H131" s="137">
        <v>34.9</v>
      </c>
      <c r="I131" s="137"/>
      <c r="J131" s="137">
        <f t="shared" si="0"/>
        <v>0</v>
      </c>
      <c r="K131" s="138"/>
      <c r="L131" s="27"/>
      <c r="M131" s="152" t="s">
        <v>1</v>
      </c>
      <c r="N131" s="153" t="s">
        <v>39</v>
      </c>
      <c r="O131" s="154">
        <v>8.9999999999999993E-3</v>
      </c>
      <c r="P131" s="154">
        <f t="shared" si="1"/>
        <v>0.31409999999999999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3" t="s">
        <v>166</v>
      </c>
      <c r="AT131" s="143" t="s">
        <v>145</v>
      </c>
      <c r="AU131" s="143" t="s">
        <v>144</v>
      </c>
      <c r="AY131" s="14" t="s">
        <v>143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144</v>
      </c>
      <c r="BK131" s="145">
        <f t="shared" si="9"/>
        <v>0</v>
      </c>
      <c r="BL131" s="14" t="s">
        <v>166</v>
      </c>
      <c r="BM131" s="143" t="s">
        <v>434</v>
      </c>
    </row>
    <row r="132" spans="1:65" s="2" customFormat="1" ht="21.75" customHeight="1">
      <c r="A132" s="26"/>
      <c r="B132" s="132"/>
      <c r="C132" s="133" t="s">
        <v>195</v>
      </c>
      <c r="D132" s="133" t="s">
        <v>145</v>
      </c>
      <c r="E132" s="134" t="s">
        <v>435</v>
      </c>
      <c r="F132" s="135" t="s">
        <v>436</v>
      </c>
      <c r="G132" s="136" t="s">
        <v>202</v>
      </c>
      <c r="H132" s="137">
        <v>75.03</v>
      </c>
      <c r="I132" s="137"/>
      <c r="J132" s="137">
        <f t="shared" si="0"/>
        <v>0</v>
      </c>
      <c r="K132" s="138"/>
      <c r="L132" s="27"/>
      <c r="M132" s="152" t="s">
        <v>1</v>
      </c>
      <c r="N132" s="153" t="s">
        <v>39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166</v>
      </c>
      <c r="AT132" s="143" t="s">
        <v>145</v>
      </c>
      <c r="AU132" s="143" t="s">
        <v>144</v>
      </c>
      <c r="AY132" s="14" t="s">
        <v>143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4" t="s">
        <v>144</v>
      </c>
      <c r="BK132" s="145">
        <f t="shared" si="9"/>
        <v>0</v>
      </c>
      <c r="BL132" s="14" t="s">
        <v>166</v>
      </c>
      <c r="BM132" s="143" t="s">
        <v>437</v>
      </c>
    </row>
    <row r="133" spans="1:65" s="2" customFormat="1" ht="21.75" customHeight="1">
      <c r="A133" s="26"/>
      <c r="B133" s="132"/>
      <c r="C133" s="133" t="s">
        <v>199</v>
      </c>
      <c r="D133" s="133" t="s">
        <v>145</v>
      </c>
      <c r="E133" s="134" t="s">
        <v>182</v>
      </c>
      <c r="F133" s="135" t="s">
        <v>183</v>
      </c>
      <c r="G133" s="136" t="s">
        <v>165</v>
      </c>
      <c r="H133" s="137">
        <v>29.98</v>
      </c>
      <c r="I133" s="137"/>
      <c r="J133" s="137">
        <f t="shared" si="0"/>
        <v>0</v>
      </c>
      <c r="K133" s="138"/>
      <c r="L133" s="27"/>
      <c r="M133" s="152" t="s">
        <v>1</v>
      </c>
      <c r="N133" s="153" t="s">
        <v>39</v>
      </c>
      <c r="O133" s="154">
        <v>0.22900000000000001</v>
      </c>
      <c r="P133" s="154">
        <f t="shared" si="1"/>
        <v>6.8654200000000003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166</v>
      </c>
      <c r="AT133" s="143" t="s">
        <v>145</v>
      </c>
      <c r="AU133" s="143" t="s">
        <v>144</v>
      </c>
      <c r="AY133" s="14" t="s">
        <v>143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144</v>
      </c>
      <c r="BK133" s="145">
        <f t="shared" si="9"/>
        <v>0</v>
      </c>
      <c r="BL133" s="14" t="s">
        <v>166</v>
      </c>
      <c r="BM133" s="143" t="s">
        <v>438</v>
      </c>
    </row>
    <row r="134" spans="1:65" s="11" customFormat="1" ht="22.75" customHeight="1">
      <c r="B134" s="122"/>
      <c r="D134" s="123" t="s">
        <v>72</v>
      </c>
      <c r="E134" s="150" t="s">
        <v>166</v>
      </c>
      <c r="F134" s="150" t="s">
        <v>439</v>
      </c>
      <c r="J134" s="151">
        <f>BK134</f>
        <v>0</v>
      </c>
      <c r="L134" s="122"/>
      <c r="M134" s="126"/>
      <c r="N134" s="127"/>
      <c r="O134" s="127"/>
      <c r="P134" s="128">
        <f>P135</f>
        <v>1.8479999999999999</v>
      </c>
      <c r="Q134" s="127"/>
      <c r="R134" s="128">
        <f>R135</f>
        <v>2.5550999999999999</v>
      </c>
      <c r="S134" s="127"/>
      <c r="T134" s="129">
        <f>T135</f>
        <v>0</v>
      </c>
      <c r="AR134" s="123" t="s">
        <v>81</v>
      </c>
      <c r="AT134" s="130" t="s">
        <v>72</v>
      </c>
      <c r="AU134" s="130" t="s">
        <v>81</v>
      </c>
      <c r="AY134" s="123" t="s">
        <v>143</v>
      </c>
      <c r="BK134" s="131">
        <f>BK135</f>
        <v>0</v>
      </c>
    </row>
    <row r="135" spans="1:65" s="2" customFormat="1" ht="21.75" customHeight="1">
      <c r="A135" s="26"/>
      <c r="B135" s="132"/>
      <c r="C135" s="133" t="s">
        <v>204</v>
      </c>
      <c r="D135" s="133" t="s">
        <v>145</v>
      </c>
      <c r="E135" s="134" t="s">
        <v>440</v>
      </c>
      <c r="F135" s="135" t="s">
        <v>441</v>
      </c>
      <c r="G135" s="136" t="s">
        <v>165</v>
      </c>
      <c r="H135" s="137">
        <v>1.5</v>
      </c>
      <c r="I135" s="137"/>
      <c r="J135" s="137">
        <f>ROUND(I135*H135,3)</f>
        <v>0</v>
      </c>
      <c r="K135" s="138"/>
      <c r="L135" s="27"/>
      <c r="M135" s="152" t="s">
        <v>1</v>
      </c>
      <c r="N135" s="153" t="s">
        <v>39</v>
      </c>
      <c r="O135" s="154">
        <v>1.232</v>
      </c>
      <c r="P135" s="154">
        <f>O135*H135</f>
        <v>1.8479999999999999</v>
      </c>
      <c r="Q135" s="154">
        <v>1.7034</v>
      </c>
      <c r="R135" s="154">
        <f>Q135*H135</f>
        <v>2.5550999999999999</v>
      </c>
      <c r="S135" s="154">
        <v>0</v>
      </c>
      <c r="T135" s="15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3" t="s">
        <v>166</v>
      </c>
      <c r="AT135" s="143" t="s">
        <v>145</v>
      </c>
      <c r="AU135" s="143" t="s">
        <v>144</v>
      </c>
      <c r="AY135" s="14" t="s">
        <v>143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4" t="s">
        <v>144</v>
      </c>
      <c r="BK135" s="145">
        <f>ROUND(I135*H135,3)</f>
        <v>0</v>
      </c>
      <c r="BL135" s="14" t="s">
        <v>166</v>
      </c>
      <c r="BM135" s="143" t="s">
        <v>442</v>
      </c>
    </row>
    <row r="136" spans="1:65" s="11" customFormat="1" ht="22.75" customHeight="1">
      <c r="B136" s="122"/>
      <c r="D136" s="123" t="s">
        <v>72</v>
      </c>
      <c r="E136" s="150" t="s">
        <v>191</v>
      </c>
      <c r="F136" s="150" t="s">
        <v>443</v>
      </c>
      <c r="J136" s="151">
        <f>BK136</f>
        <v>0</v>
      </c>
      <c r="L136" s="122"/>
      <c r="M136" s="126"/>
      <c r="N136" s="127"/>
      <c r="O136" s="127"/>
      <c r="P136" s="128">
        <f>SUM(P137:P139)</f>
        <v>13.13</v>
      </c>
      <c r="Q136" s="127"/>
      <c r="R136" s="128">
        <f>SUM(R137:R139)</f>
        <v>7.1615000000000002</v>
      </c>
      <c r="S136" s="127"/>
      <c r="T136" s="129">
        <f>SUM(T137:T139)</f>
        <v>0</v>
      </c>
      <c r="AR136" s="123" t="s">
        <v>81</v>
      </c>
      <c r="AT136" s="130" t="s">
        <v>72</v>
      </c>
      <c r="AU136" s="130" t="s">
        <v>81</v>
      </c>
      <c r="AY136" s="123" t="s">
        <v>143</v>
      </c>
      <c r="BK136" s="131">
        <f>SUM(BK137:BK139)</f>
        <v>0</v>
      </c>
    </row>
    <row r="137" spans="1:65" s="2" customFormat="1" ht="21.75" customHeight="1">
      <c r="A137" s="26"/>
      <c r="B137" s="132"/>
      <c r="C137" s="133" t="s">
        <v>208</v>
      </c>
      <c r="D137" s="133" t="s">
        <v>145</v>
      </c>
      <c r="E137" s="134" t="s">
        <v>444</v>
      </c>
      <c r="F137" s="135" t="s">
        <v>445</v>
      </c>
      <c r="G137" s="136" t="s">
        <v>274</v>
      </c>
      <c r="H137" s="137">
        <v>2</v>
      </c>
      <c r="I137" s="137"/>
      <c r="J137" s="137">
        <f>ROUND(I137*H137,3)</f>
        <v>0</v>
      </c>
      <c r="K137" s="138"/>
      <c r="L137" s="27"/>
      <c r="M137" s="152" t="s">
        <v>1</v>
      </c>
      <c r="N137" s="153" t="s">
        <v>39</v>
      </c>
      <c r="O137" s="154">
        <v>6.5650000000000004</v>
      </c>
      <c r="P137" s="154">
        <f>O137*H137</f>
        <v>13.13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166</v>
      </c>
      <c r="AT137" s="143" t="s">
        <v>145</v>
      </c>
      <c r="AU137" s="143" t="s">
        <v>144</v>
      </c>
      <c r="AY137" s="14" t="s">
        <v>143</v>
      </c>
      <c r="BE137" s="144">
        <f>IF(N137="základná",J137,0)</f>
        <v>0</v>
      </c>
      <c r="BF137" s="144">
        <f>IF(N137="znížená",J137,0)</f>
        <v>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4" t="s">
        <v>144</v>
      </c>
      <c r="BK137" s="145">
        <f>ROUND(I137*H137,3)</f>
        <v>0</v>
      </c>
      <c r="BL137" s="14" t="s">
        <v>166</v>
      </c>
      <c r="BM137" s="143" t="s">
        <v>446</v>
      </c>
    </row>
    <row r="138" spans="1:65" s="2" customFormat="1" ht="21.75" customHeight="1">
      <c r="A138" s="26"/>
      <c r="B138" s="132"/>
      <c r="C138" s="156" t="s">
        <v>212</v>
      </c>
      <c r="D138" s="156" t="s">
        <v>254</v>
      </c>
      <c r="E138" s="157" t="s">
        <v>447</v>
      </c>
      <c r="F138" s="158" t="s">
        <v>448</v>
      </c>
      <c r="G138" s="159" t="s">
        <v>274</v>
      </c>
      <c r="H138" s="160">
        <v>2</v>
      </c>
      <c r="I138" s="160"/>
      <c r="J138" s="160">
        <f>ROUND(I138*H138,3)</f>
        <v>0</v>
      </c>
      <c r="K138" s="161"/>
      <c r="L138" s="162"/>
      <c r="M138" s="163" t="s">
        <v>1</v>
      </c>
      <c r="N138" s="164" t="s">
        <v>39</v>
      </c>
      <c r="O138" s="154">
        <v>0</v>
      </c>
      <c r="P138" s="154">
        <f>O138*H138</f>
        <v>0</v>
      </c>
      <c r="Q138" s="154">
        <v>3.58</v>
      </c>
      <c r="R138" s="154">
        <f>Q138*H138</f>
        <v>7.16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191</v>
      </c>
      <c r="AT138" s="143" t="s">
        <v>254</v>
      </c>
      <c r="AU138" s="143" t="s">
        <v>144</v>
      </c>
      <c r="AY138" s="14" t="s">
        <v>143</v>
      </c>
      <c r="BE138" s="144">
        <f>IF(N138="základná",J138,0)</f>
        <v>0</v>
      </c>
      <c r="BF138" s="144">
        <f>IF(N138="znížená",J138,0)</f>
        <v>0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4" t="s">
        <v>144</v>
      </c>
      <c r="BK138" s="145">
        <f>ROUND(I138*H138,3)</f>
        <v>0</v>
      </c>
      <c r="BL138" s="14" t="s">
        <v>166</v>
      </c>
      <c r="BM138" s="143" t="s">
        <v>449</v>
      </c>
    </row>
    <row r="139" spans="1:65" s="2" customFormat="1" ht="21.75" customHeight="1">
      <c r="A139" s="26"/>
      <c r="B139" s="132"/>
      <c r="C139" s="156" t="s">
        <v>216</v>
      </c>
      <c r="D139" s="156" t="s">
        <v>254</v>
      </c>
      <c r="E139" s="157" t="s">
        <v>450</v>
      </c>
      <c r="F139" s="158" t="s">
        <v>451</v>
      </c>
      <c r="G139" s="159" t="s">
        <v>274</v>
      </c>
      <c r="H139" s="160">
        <v>2</v>
      </c>
      <c r="I139" s="160"/>
      <c r="J139" s="160">
        <f>ROUND(I139*H139,3)</f>
        <v>0</v>
      </c>
      <c r="K139" s="161"/>
      <c r="L139" s="162"/>
      <c r="M139" s="163" t="s">
        <v>1</v>
      </c>
      <c r="N139" s="164" t="s">
        <v>39</v>
      </c>
      <c r="O139" s="154">
        <v>0</v>
      </c>
      <c r="P139" s="154">
        <f>O139*H139</f>
        <v>0</v>
      </c>
      <c r="Q139" s="154">
        <v>7.5000000000000002E-4</v>
      </c>
      <c r="R139" s="154">
        <f>Q139*H139</f>
        <v>1.5E-3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3" t="s">
        <v>191</v>
      </c>
      <c r="AT139" s="143" t="s">
        <v>254</v>
      </c>
      <c r="AU139" s="143" t="s">
        <v>144</v>
      </c>
      <c r="AY139" s="14" t="s">
        <v>143</v>
      </c>
      <c r="BE139" s="144">
        <f>IF(N139="základná",J139,0)</f>
        <v>0</v>
      </c>
      <c r="BF139" s="144">
        <f>IF(N139="znížená",J139,0)</f>
        <v>0</v>
      </c>
      <c r="BG139" s="144">
        <f>IF(N139="zákl. prenesená",J139,0)</f>
        <v>0</v>
      </c>
      <c r="BH139" s="144">
        <f>IF(N139="zníž. prenesená",J139,0)</f>
        <v>0</v>
      </c>
      <c r="BI139" s="144">
        <f>IF(N139="nulová",J139,0)</f>
        <v>0</v>
      </c>
      <c r="BJ139" s="14" t="s">
        <v>144</v>
      </c>
      <c r="BK139" s="145">
        <f>ROUND(I139*H139,3)</f>
        <v>0</v>
      </c>
      <c r="BL139" s="14" t="s">
        <v>166</v>
      </c>
      <c r="BM139" s="143" t="s">
        <v>452</v>
      </c>
    </row>
    <row r="140" spans="1:65" s="11" customFormat="1" ht="22.75" customHeight="1">
      <c r="B140" s="122"/>
      <c r="D140" s="123" t="s">
        <v>72</v>
      </c>
      <c r="E140" s="150" t="s">
        <v>280</v>
      </c>
      <c r="F140" s="150" t="s">
        <v>281</v>
      </c>
      <c r="J140" s="151">
        <f>BK140</f>
        <v>0</v>
      </c>
      <c r="L140" s="122"/>
      <c r="M140" s="126"/>
      <c r="N140" s="127"/>
      <c r="O140" s="127"/>
      <c r="P140" s="128">
        <f>P141</f>
        <v>5.3540670000000006</v>
      </c>
      <c r="Q140" s="127"/>
      <c r="R140" s="128">
        <f>R141</f>
        <v>0</v>
      </c>
      <c r="S140" s="127"/>
      <c r="T140" s="129">
        <f>T141</f>
        <v>0</v>
      </c>
      <c r="AR140" s="123" t="s">
        <v>81</v>
      </c>
      <c r="AT140" s="130" t="s">
        <v>72</v>
      </c>
      <c r="AU140" s="130" t="s">
        <v>81</v>
      </c>
      <c r="AY140" s="123" t="s">
        <v>143</v>
      </c>
      <c r="BK140" s="131">
        <f>BK141</f>
        <v>0</v>
      </c>
    </row>
    <row r="141" spans="1:65" s="2" customFormat="1" ht="21.75" customHeight="1">
      <c r="A141" s="26"/>
      <c r="B141" s="132"/>
      <c r="C141" s="133" t="s">
        <v>221</v>
      </c>
      <c r="D141" s="133" t="s">
        <v>145</v>
      </c>
      <c r="E141" s="134" t="s">
        <v>453</v>
      </c>
      <c r="F141" s="135" t="s">
        <v>454</v>
      </c>
      <c r="G141" s="136" t="s">
        <v>202</v>
      </c>
      <c r="H141" s="137">
        <v>9.7170000000000005</v>
      </c>
      <c r="I141" s="137"/>
      <c r="J141" s="137">
        <f>ROUND(I141*H141,3)</f>
        <v>0</v>
      </c>
      <c r="K141" s="138"/>
      <c r="L141" s="27"/>
      <c r="M141" s="139" t="s">
        <v>1</v>
      </c>
      <c r="N141" s="140" t="s">
        <v>39</v>
      </c>
      <c r="O141" s="141">
        <v>0.55100000000000005</v>
      </c>
      <c r="P141" s="141">
        <f>O141*H141</f>
        <v>5.3540670000000006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3" t="s">
        <v>166</v>
      </c>
      <c r="AT141" s="143" t="s">
        <v>145</v>
      </c>
      <c r="AU141" s="143" t="s">
        <v>144</v>
      </c>
      <c r="AY141" s="14" t="s">
        <v>143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4" t="s">
        <v>144</v>
      </c>
      <c r="BK141" s="145">
        <f>ROUND(I141*H141,3)</f>
        <v>0</v>
      </c>
      <c r="BL141" s="14" t="s">
        <v>166</v>
      </c>
      <c r="BM141" s="143" t="s">
        <v>455</v>
      </c>
    </row>
    <row r="142" spans="1:65" s="2" customFormat="1" ht="7" customHeight="1">
      <c r="A142" s="26"/>
      <c r="B142" s="41"/>
      <c r="C142" s="42"/>
      <c r="D142" s="42"/>
      <c r="E142" s="42"/>
      <c r="F142" s="42"/>
      <c r="G142" s="42"/>
      <c r="H142" s="42"/>
      <c r="I142" s="42"/>
      <c r="J142" s="42"/>
      <c r="K142" s="42"/>
      <c r="L142" s="27"/>
      <c r="M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</sheetData>
  <autoFilter ref="C120:K141" xr:uid="{00000000-0009-0000-0000-000005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49"/>
  <sheetViews>
    <sheetView showGridLines="0" workbookViewId="0">
      <selection activeCell="J11" sqref="J11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97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456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ROUND(J122,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ROUND((SUM(BE122:BE148)),  2)</f>
        <v>0</v>
      </c>
      <c r="G33" s="26"/>
      <c r="H33" s="26"/>
      <c r="I33" s="95">
        <v>0.2</v>
      </c>
      <c r="J33" s="94">
        <f>ROUND(((SUM(BE122:BE148))*I33),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ROUND((SUM(BF122:BF148)),  2)</f>
        <v>0</v>
      </c>
      <c r="G34" s="26"/>
      <c r="H34" s="26"/>
      <c r="I34" s="95">
        <v>0.2</v>
      </c>
      <c r="J34" s="94">
        <f>ROUND(((SUM(BF122:BF148))*I34),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ROUND((SUM(BG122:BG148)),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ROUND((SUM(BH122:BH148)),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ROUND((SUM(BI122:BI148)),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05 - Manipulačné plochy kompostárne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J123</f>
        <v>0</v>
      </c>
      <c r="L97" s="107"/>
    </row>
    <row r="98" spans="1:31" s="12" customFormat="1" ht="20" customHeight="1">
      <c r="B98" s="146"/>
      <c r="D98" s="147" t="s">
        <v>152</v>
      </c>
      <c r="E98" s="148"/>
      <c r="F98" s="148"/>
      <c r="G98" s="148"/>
      <c r="H98" s="148"/>
      <c r="I98" s="148"/>
      <c r="J98" s="149">
        <f>J124</f>
        <v>0</v>
      </c>
      <c r="L98" s="146"/>
    </row>
    <row r="99" spans="1:31" s="12" customFormat="1" ht="20" customHeight="1">
      <c r="B99" s="146"/>
      <c r="D99" s="147" t="s">
        <v>153</v>
      </c>
      <c r="E99" s="148"/>
      <c r="F99" s="148"/>
      <c r="G99" s="148"/>
      <c r="H99" s="148"/>
      <c r="I99" s="148"/>
      <c r="J99" s="149">
        <f>J129</f>
        <v>0</v>
      </c>
      <c r="L99" s="146"/>
    </row>
    <row r="100" spans="1:31" s="12" customFormat="1" ht="20" customHeight="1">
      <c r="B100" s="146"/>
      <c r="D100" s="147" t="s">
        <v>154</v>
      </c>
      <c r="E100" s="148"/>
      <c r="F100" s="148"/>
      <c r="G100" s="148"/>
      <c r="H100" s="148"/>
      <c r="I100" s="148"/>
      <c r="J100" s="149">
        <f>J131</f>
        <v>0</v>
      </c>
      <c r="L100" s="146"/>
    </row>
    <row r="101" spans="1:31" s="12" customFormat="1" ht="20" customHeight="1">
      <c r="B101" s="146"/>
      <c r="D101" s="147" t="s">
        <v>155</v>
      </c>
      <c r="E101" s="148"/>
      <c r="F101" s="148"/>
      <c r="G101" s="148"/>
      <c r="H101" s="148"/>
      <c r="I101" s="148"/>
      <c r="J101" s="149">
        <f>J139</f>
        <v>0</v>
      </c>
      <c r="L101" s="146"/>
    </row>
    <row r="102" spans="1:31" s="12" customFormat="1" ht="20" customHeight="1">
      <c r="B102" s="146"/>
      <c r="D102" s="147" t="s">
        <v>156</v>
      </c>
      <c r="E102" s="148"/>
      <c r="F102" s="148"/>
      <c r="G102" s="148"/>
      <c r="H102" s="148"/>
      <c r="I102" s="148"/>
      <c r="J102" s="149">
        <f>J147</f>
        <v>0</v>
      </c>
      <c r="L102" s="146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7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7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5" customHeight="1">
      <c r="A109" s="26"/>
      <c r="B109" s="27"/>
      <c r="C109" s="18" t="s">
        <v>128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7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200" t="str">
        <f>E7</f>
        <v>Kompostáreň Prameň</v>
      </c>
      <c r="F112" s="201"/>
      <c r="G112" s="201"/>
      <c r="H112" s="201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120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94" t="str">
        <f>E9</f>
        <v>SO 05 - Manipulačné plochy kompostárne</v>
      </c>
      <c r="F114" s="199"/>
      <c r="G114" s="199"/>
      <c r="H114" s="199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7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>Kamenná Poruba</v>
      </c>
      <c r="G116" s="26"/>
      <c r="H116" s="26"/>
      <c r="I116" s="23" t="s">
        <v>18</v>
      </c>
      <c r="J116" s="49" t="str">
        <f>IF(J12="","",J12)</f>
        <v/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7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40" customHeight="1">
      <c r="A118" s="26"/>
      <c r="B118" s="27"/>
      <c r="C118" s="23" t="s">
        <v>20</v>
      </c>
      <c r="D118" s="26"/>
      <c r="E118" s="26"/>
      <c r="F118" s="21" t="str">
        <f>E15</f>
        <v xml:space="preserve">Prameň združenie </v>
      </c>
      <c r="G118" s="26"/>
      <c r="H118" s="26"/>
      <c r="I118" s="23" t="s">
        <v>26</v>
      </c>
      <c r="J118" s="24" t="str">
        <f>E21</f>
        <v>Ing. M. Pisár (stupeň PD pre stav.povolenie)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5" customHeight="1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30</v>
      </c>
      <c r="J119" s="24" t="str">
        <f>E24</f>
        <v>Ing. G. Gabčová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2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0" customFormat="1" ht="29.25" customHeight="1">
      <c r="A121" s="111"/>
      <c r="B121" s="112"/>
      <c r="C121" s="113" t="s">
        <v>129</v>
      </c>
      <c r="D121" s="114" t="s">
        <v>58</v>
      </c>
      <c r="E121" s="114" t="s">
        <v>54</v>
      </c>
      <c r="F121" s="114" t="s">
        <v>55</v>
      </c>
      <c r="G121" s="114" t="s">
        <v>130</v>
      </c>
      <c r="H121" s="114" t="s">
        <v>131</v>
      </c>
      <c r="I121" s="114" t="s">
        <v>132</v>
      </c>
      <c r="J121" s="115" t="s">
        <v>124</v>
      </c>
      <c r="K121" s="116" t="s">
        <v>133</v>
      </c>
      <c r="L121" s="117"/>
      <c r="M121" s="56" t="s">
        <v>1</v>
      </c>
      <c r="N121" s="57" t="s">
        <v>37</v>
      </c>
      <c r="O121" s="57" t="s">
        <v>134</v>
      </c>
      <c r="P121" s="57" t="s">
        <v>135</v>
      </c>
      <c r="Q121" s="57" t="s">
        <v>136</v>
      </c>
      <c r="R121" s="57" t="s">
        <v>137</v>
      </c>
      <c r="S121" s="57" t="s">
        <v>138</v>
      </c>
      <c r="T121" s="58" t="s">
        <v>139</v>
      </c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</row>
    <row r="122" spans="1:65" s="2" customFormat="1" ht="22.75" customHeight="1">
      <c r="A122" s="26"/>
      <c r="B122" s="27"/>
      <c r="C122" s="63" t="s">
        <v>125</v>
      </c>
      <c r="D122" s="26"/>
      <c r="E122" s="26"/>
      <c r="F122" s="26"/>
      <c r="G122" s="26"/>
      <c r="H122" s="26"/>
      <c r="I122" s="26"/>
      <c r="J122" s="118">
        <f>BK122</f>
        <v>0</v>
      </c>
      <c r="K122" s="26"/>
      <c r="L122" s="27"/>
      <c r="M122" s="59"/>
      <c r="N122" s="50"/>
      <c r="O122" s="60"/>
      <c r="P122" s="119">
        <f>P123</f>
        <v>1119.6030364400001</v>
      </c>
      <c r="Q122" s="60"/>
      <c r="R122" s="119">
        <f>R123</f>
        <v>888.60717634000002</v>
      </c>
      <c r="S122" s="60"/>
      <c r="T122" s="120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72</v>
      </c>
      <c r="AU122" s="14" t="s">
        <v>126</v>
      </c>
      <c r="BK122" s="121">
        <f>BK123</f>
        <v>0</v>
      </c>
    </row>
    <row r="123" spans="1:65" s="11" customFormat="1" ht="26" customHeight="1">
      <c r="B123" s="122"/>
      <c r="D123" s="123" t="s">
        <v>72</v>
      </c>
      <c r="E123" s="124" t="s">
        <v>160</v>
      </c>
      <c r="F123" s="124" t="s">
        <v>161</v>
      </c>
      <c r="J123" s="125">
        <f>BK123</f>
        <v>0</v>
      </c>
      <c r="L123" s="122"/>
      <c r="M123" s="126"/>
      <c r="N123" s="127"/>
      <c r="O123" s="127"/>
      <c r="P123" s="128">
        <f>P124+P129+P131+P139+P147</f>
        <v>1119.6030364400001</v>
      </c>
      <c r="Q123" s="127"/>
      <c r="R123" s="128">
        <f>R124+R129+R131+R139+R147</f>
        <v>888.60717634000002</v>
      </c>
      <c r="S123" s="127"/>
      <c r="T123" s="129">
        <f>T124+T129+T131+T139+T147</f>
        <v>0</v>
      </c>
      <c r="AR123" s="123" t="s">
        <v>81</v>
      </c>
      <c r="AT123" s="130" t="s">
        <v>72</v>
      </c>
      <c r="AU123" s="130" t="s">
        <v>73</v>
      </c>
      <c r="AY123" s="123" t="s">
        <v>143</v>
      </c>
      <c r="BK123" s="131">
        <f>BK124+BK129+BK131+BK139+BK147</f>
        <v>0</v>
      </c>
    </row>
    <row r="124" spans="1:65" s="11" customFormat="1" ht="22.75" customHeight="1">
      <c r="B124" s="122"/>
      <c r="D124" s="123" t="s">
        <v>72</v>
      </c>
      <c r="E124" s="150" t="s">
        <v>81</v>
      </c>
      <c r="F124" s="150" t="s">
        <v>162</v>
      </c>
      <c r="J124" s="151">
        <f>BK124</f>
        <v>0</v>
      </c>
      <c r="L124" s="122"/>
      <c r="M124" s="126"/>
      <c r="N124" s="127"/>
      <c r="O124" s="127"/>
      <c r="P124" s="128">
        <f>SUM(P125:P128)</f>
        <v>126.655248</v>
      </c>
      <c r="Q124" s="127"/>
      <c r="R124" s="128">
        <f>SUM(R125:R128)</f>
        <v>0</v>
      </c>
      <c r="S124" s="127"/>
      <c r="T124" s="129">
        <f>SUM(T125:T128)</f>
        <v>0</v>
      </c>
      <c r="AR124" s="123" t="s">
        <v>81</v>
      </c>
      <c r="AT124" s="130" t="s">
        <v>72</v>
      </c>
      <c r="AU124" s="130" t="s">
        <v>81</v>
      </c>
      <c r="AY124" s="123" t="s">
        <v>143</v>
      </c>
      <c r="BK124" s="131">
        <f>SUM(BK125:BK128)</f>
        <v>0</v>
      </c>
    </row>
    <row r="125" spans="1:65" s="2" customFormat="1" ht="21.75" customHeight="1">
      <c r="A125" s="26"/>
      <c r="B125" s="132"/>
      <c r="C125" s="133" t="s">
        <v>81</v>
      </c>
      <c r="D125" s="133" t="s">
        <v>145</v>
      </c>
      <c r="E125" s="134" t="s">
        <v>163</v>
      </c>
      <c r="F125" s="135" t="s">
        <v>164</v>
      </c>
      <c r="G125" s="136" t="s">
        <v>165</v>
      </c>
      <c r="H125" s="137">
        <v>190.822</v>
      </c>
      <c r="I125" s="137"/>
      <c r="J125" s="137">
        <f>ROUND(I125*H125,3)</f>
        <v>0</v>
      </c>
      <c r="K125" s="138"/>
      <c r="L125" s="27"/>
      <c r="M125" s="152" t="s">
        <v>1</v>
      </c>
      <c r="N125" s="153" t="s">
        <v>39</v>
      </c>
      <c r="O125" s="154">
        <v>1.2E-2</v>
      </c>
      <c r="P125" s="154">
        <f>O125*H125</f>
        <v>2.2898640000000001</v>
      </c>
      <c r="Q125" s="154">
        <v>0</v>
      </c>
      <c r="R125" s="154">
        <f>Q125*H125</f>
        <v>0</v>
      </c>
      <c r="S125" s="154">
        <v>0</v>
      </c>
      <c r="T125" s="155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3" t="s">
        <v>166</v>
      </c>
      <c r="AT125" s="143" t="s">
        <v>145</v>
      </c>
      <c r="AU125" s="143" t="s">
        <v>144</v>
      </c>
      <c r="AY125" s="14" t="s">
        <v>143</v>
      </c>
      <c r="BE125" s="144">
        <f>IF(N125="základná",J125,0)</f>
        <v>0</v>
      </c>
      <c r="BF125" s="144">
        <f>IF(N125="znížená",J125,0)</f>
        <v>0</v>
      </c>
      <c r="BG125" s="144">
        <f>IF(N125="zákl. prenesená",J125,0)</f>
        <v>0</v>
      </c>
      <c r="BH125" s="144">
        <f>IF(N125="zníž. prenesená",J125,0)</f>
        <v>0</v>
      </c>
      <c r="BI125" s="144">
        <f>IF(N125="nulová",J125,0)</f>
        <v>0</v>
      </c>
      <c r="BJ125" s="14" t="s">
        <v>144</v>
      </c>
      <c r="BK125" s="145">
        <f>ROUND(I125*H125,3)</f>
        <v>0</v>
      </c>
      <c r="BL125" s="14" t="s">
        <v>166</v>
      </c>
      <c r="BM125" s="143" t="s">
        <v>457</v>
      </c>
    </row>
    <row r="126" spans="1:65" s="2" customFormat="1" ht="21.75" customHeight="1">
      <c r="A126" s="26"/>
      <c r="B126" s="132"/>
      <c r="C126" s="133" t="s">
        <v>144</v>
      </c>
      <c r="D126" s="133" t="s">
        <v>145</v>
      </c>
      <c r="E126" s="134" t="s">
        <v>168</v>
      </c>
      <c r="F126" s="135" t="s">
        <v>169</v>
      </c>
      <c r="G126" s="136" t="s">
        <v>165</v>
      </c>
      <c r="H126" s="137">
        <v>254.43</v>
      </c>
      <c r="I126" s="137"/>
      <c r="J126" s="137">
        <f>ROUND(I126*H126,3)</f>
        <v>0</v>
      </c>
      <c r="K126" s="138"/>
      <c r="L126" s="27"/>
      <c r="M126" s="152" t="s">
        <v>1</v>
      </c>
      <c r="N126" s="153" t="s">
        <v>39</v>
      </c>
      <c r="O126" s="154">
        <v>0.24299999999999999</v>
      </c>
      <c r="P126" s="154">
        <f>O126*H126</f>
        <v>61.82649</v>
      </c>
      <c r="Q126" s="154">
        <v>0</v>
      </c>
      <c r="R126" s="154">
        <f>Q126*H126</f>
        <v>0</v>
      </c>
      <c r="S126" s="154">
        <v>0</v>
      </c>
      <c r="T126" s="155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3" t="s">
        <v>166</v>
      </c>
      <c r="AT126" s="143" t="s">
        <v>145</v>
      </c>
      <c r="AU126" s="143" t="s">
        <v>144</v>
      </c>
      <c r="AY126" s="14" t="s">
        <v>143</v>
      </c>
      <c r="BE126" s="144">
        <f>IF(N126="základná",J126,0)</f>
        <v>0</v>
      </c>
      <c r="BF126" s="144">
        <f>IF(N126="znížená",J126,0)</f>
        <v>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4" t="s">
        <v>144</v>
      </c>
      <c r="BK126" s="145">
        <f>ROUND(I126*H126,3)</f>
        <v>0</v>
      </c>
      <c r="BL126" s="14" t="s">
        <v>166</v>
      </c>
      <c r="BM126" s="143" t="s">
        <v>458</v>
      </c>
    </row>
    <row r="127" spans="1:65" s="2" customFormat="1" ht="21.75" customHeight="1">
      <c r="A127" s="26"/>
      <c r="B127" s="132"/>
      <c r="C127" s="133" t="s">
        <v>171</v>
      </c>
      <c r="D127" s="133" t="s">
        <v>145</v>
      </c>
      <c r="E127" s="134" t="s">
        <v>172</v>
      </c>
      <c r="F127" s="135" t="s">
        <v>173</v>
      </c>
      <c r="G127" s="136" t="s">
        <v>165</v>
      </c>
      <c r="H127" s="137">
        <v>76.328999999999994</v>
      </c>
      <c r="I127" s="137"/>
      <c r="J127" s="137">
        <f>ROUND(I127*H127,3)</f>
        <v>0</v>
      </c>
      <c r="K127" s="138"/>
      <c r="L127" s="27"/>
      <c r="M127" s="152" t="s">
        <v>1</v>
      </c>
      <c r="N127" s="153" t="s">
        <v>39</v>
      </c>
      <c r="O127" s="154">
        <v>5.6000000000000001E-2</v>
      </c>
      <c r="P127" s="154">
        <f>O127*H127</f>
        <v>4.2744239999999998</v>
      </c>
      <c r="Q127" s="154">
        <v>0</v>
      </c>
      <c r="R127" s="154">
        <f>Q127*H127</f>
        <v>0</v>
      </c>
      <c r="S127" s="154">
        <v>0</v>
      </c>
      <c r="T127" s="155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3" t="s">
        <v>166</v>
      </c>
      <c r="AT127" s="143" t="s">
        <v>145</v>
      </c>
      <c r="AU127" s="143" t="s">
        <v>144</v>
      </c>
      <c r="AY127" s="14" t="s">
        <v>143</v>
      </c>
      <c r="BE127" s="144">
        <f>IF(N127="základná",J127,0)</f>
        <v>0</v>
      </c>
      <c r="BF127" s="144">
        <f>IF(N127="znížená",J127,0)</f>
        <v>0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4" t="s">
        <v>144</v>
      </c>
      <c r="BK127" s="145">
        <f>ROUND(I127*H127,3)</f>
        <v>0</v>
      </c>
      <c r="BL127" s="14" t="s">
        <v>166</v>
      </c>
      <c r="BM127" s="143" t="s">
        <v>459</v>
      </c>
    </row>
    <row r="128" spans="1:65" s="2" customFormat="1" ht="21.75" customHeight="1">
      <c r="A128" s="26"/>
      <c r="B128" s="132"/>
      <c r="C128" s="133" t="s">
        <v>166</v>
      </c>
      <c r="D128" s="133" t="s">
        <v>145</v>
      </c>
      <c r="E128" s="134" t="s">
        <v>182</v>
      </c>
      <c r="F128" s="135" t="s">
        <v>183</v>
      </c>
      <c r="G128" s="136" t="s">
        <v>165</v>
      </c>
      <c r="H128" s="137">
        <v>254.43</v>
      </c>
      <c r="I128" s="137"/>
      <c r="J128" s="137">
        <f>ROUND(I128*H128,3)</f>
        <v>0</v>
      </c>
      <c r="K128" s="138"/>
      <c r="L128" s="27"/>
      <c r="M128" s="152" t="s">
        <v>1</v>
      </c>
      <c r="N128" s="153" t="s">
        <v>39</v>
      </c>
      <c r="O128" s="154">
        <v>0.22900000000000001</v>
      </c>
      <c r="P128" s="154">
        <f>O128*H128</f>
        <v>58.264470000000003</v>
      </c>
      <c r="Q128" s="154">
        <v>0</v>
      </c>
      <c r="R128" s="154">
        <f>Q128*H128</f>
        <v>0</v>
      </c>
      <c r="S128" s="154">
        <v>0</v>
      </c>
      <c r="T128" s="155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3" t="s">
        <v>166</v>
      </c>
      <c r="AT128" s="143" t="s">
        <v>145</v>
      </c>
      <c r="AU128" s="143" t="s">
        <v>144</v>
      </c>
      <c r="AY128" s="14" t="s">
        <v>143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4" t="s">
        <v>144</v>
      </c>
      <c r="BK128" s="145">
        <f>ROUND(I128*H128,3)</f>
        <v>0</v>
      </c>
      <c r="BL128" s="14" t="s">
        <v>166</v>
      </c>
      <c r="BM128" s="143" t="s">
        <v>460</v>
      </c>
    </row>
    <row r="129" spans="1:65" s="11" customFormat="1" ht="22.75" customHeight="1">
      <c r="B129" s="122"/>
      <c r="D129" s="123" t="s">
        <v>72</v>
      </c>
      <c r="E129" s="150" t="s">
        <v>144</v>
      </c>
      <c r="F129" s="150" t="s">
        <v>185</v>
      </c>
      <c r="J129" s="151">
        <f>BK129</f>
        <v>0</v>
      </c>
      <c r="L129" s="122"/>
      <c r="M129" s="126"/>
      <c r="N129" s="127"/>
      <c r="O129" s="127"/>
      <c r="P129" s="128">
        <f>P130</f>
        <v>2.5442959999999997</v>
      </c>
      <c r="Q129" s="127"/>
      <c r="R129" s="128">
        <f>R130</f>
        <v>0</v>
      </c>
      <c r="S129" s="127"/>
      <c r="T129" s="129">
        <f>T130</f>
        <v>0</v>
      </c>
      <c r="AR129" s="123" t="s">
        <v>81</v>
      </c>
      <c r="AT129" s="130" t="s">
        <v>72</v>
      </c>
      <c r="AU129" s="130" t="s">
        <v>81</v>
      </c>
      <c r="AY129" s="123" t="s">
        <v>143</v>
      </c>
      <c r="BK129" s="131">
        <f>BK130</f>
        <v>0</v>
      </c>
    </row>
    <row r="130" spans="1:65" s="2" customFormat="1" ht="21.75" customHeight="1">
      <c r="A130" s="26"/>
      <c r="B130" s="132"/>
      <c r="C130" s="133" t="s">
        <v>142</v>
      </c>
      <c r="D130" s="133" t="s">
        <v>145</v>
      </c>
      <c r="E130" s="134" t="s">
        <v>187</v>
      </c>
      <c r="F130" s="135" t="s">
        <v>188</v>
      </c>
      <c r="G130" s="136" t="s">
        <v>189</v>
      </c>
      <c r="H130" s="137">
        <v>636.07399999999996</v>
      </c>
      <c r="I130" s="137"/>
      <c r="J130" s="137">
        <f>ROUND(I130*H130,3)</f>
        <v>0</v>
      </c>
      <c r="K130" s="138"/>
      <c r="L130" s="27"/>
      <c r="M130" s="152" t="s">
        <v>1</v>
      </c>
      <c r="N130" s="153" t="s">
        <v>39</v>
      </c>
      <c r="O130" s="154">
        <v>4.0000000000000001E-3</v>
      </c>
      <c r="P130" s="154">
        <f>O130*H130</f>
        <v>2.5442959999999997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166</v>
      </c>
      <c r="AT130" s="143" t="s">
        <v>145</v>
      </c>
      <c r="AU130" s="143" t="s">
        <v>144</v>
      </c>
      <c r="AY130" s="14" t="s">
        <v>143</v>
      </c>
      <c r="BE130" s="144">
        <f>IF(N130="základná",J130,0)</f>
        <v>0</v>
      </c>
      <c r="BF130" s="144">
        <f>IF(N130="znížená",J130,0)</f>
        <v>0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4" t="s">
        <v>144</v>
      </c>
      <c r="BK130" s="145">
        <f>ROUND(I130*H130,3)</f>
        <v>0</v>
      </c>
      <c r="BL130" s="14" t="s">
        <v>166</v>
      </c>
      <c r="BM130" s="143" t="s">
        <v>461</v>
      </c>
    </row>
    <row r="131" spans="1:65" s="11" customFormat="1" ht="22.75" customHeight="1">
      <c r="B131" s="122"/>
      <c r="D131" s="123" t="s">
        <v>72</v>
      </c>
      <c r="E131" s="150" t="s">
        <v>142</v>
      </c>
      <c r="F131" s="150" t="s">
        <v>220</v>
      </c>
      <c r="J131" s="151">
        <f>BK131</f>
        <v>0</v>
      </c>
      <c r="L131" s="122"/>
      <c r="M131" s="126"/>
      <c r="N131" s="127"/>
      <c r="O131" s="127"/>
      <c r="P131" s="128">
        <f>SUM(P132:P138)</f>
        <v>109.44289243999998</v>
      </c>
      <c r="Q131" s="127"/>
      <c r="R131" s="128">
        <f>SUM(R132:R138)</f>
        <v>861.35868932000005</v>
      </c>
      <c r="S131" s="127"/>
      <c r="T131" s="129">
        <f>SUM(T132:T138)</f>
        <v>0</v>
      </c>
      <c r="AR131" s="123" t="s">
        <v>81</v>
      </c>
      <c r="AT131" s="130" t="s">
        <v>72</v>
      </c>
      <c r="AU131" s="130" t="s">
        <v>81</v>
      </c>
      <c r="AY131" s="123" t="s">
        <v>143</v>
      </c>
      <c r="BK131" s="131">
        <f>SUM(BK132:BK138)</f>
        <v>0</v>
      </c>
    </row>
    <row r="132" spans="1:65" s="2" customFormat="1" ht="21.75" customHeight="1">
      <c r="A132" s="26"/>
      <c r="B132" s="132"/>
      <c r="C132" s="133" t="s">
        <v>181</v>
      </c>
      <c r="D132" s="133" t="s">
        <v>145</v>
      </c>
      <c r="E132" s="134" t="s">
        <v>222</v>
      </c>
      <c r="F132" s="135" t="s">
        <v>223</v>
      </c>
      <c r="G132" s="136" t="s">
        <v>189</v>
      </c>
      <c r="H132" s="137">
        <v>636.07399999999996</v>
      </c>
      <c r="I132" s="137"/>
      <c r="J132" s="137">
        <f t="shared" ref="J132:J138" si="0">ROUND(I132*H132,3)</f>
        <v>0</v>
      </c>
      <c r="K132" s="138"/>
      <c r="L132" s="27"/>
      <c r="M132" s="152" t="s">
        <v>1</v>
      </c>
      <c r="N132" s="153" t="s">
        <v>39</v>
      </c>
      <c r="O132" s="154">
        <v>2.4119999999999999E-2</v>
      </c>
      <c r="P132" s="154">
        <f t="shared" ref="P132:P138" si="1">O132*H132</f>
        <v>15.342104879999999</v>
      </c>
      <c r="Q132" s="154">
        <v>0.33445999999999998</v>
      </c>
      <c r="R132" s="154">
        <f t="shared" ref="R132:R138" si="2">Q132*H132</f>
        <v>212.74131003999997</v>
      </c>
      <c r="S132" s="154">
        <v>0</v>
      </c>
      <c r="T132" s="155">
        <f t="shared" ref="T132:T138" si="3"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166</v>
      </c>
      <c r="AT132" s="143" t="s">
        <v>145</v>
      </c>
      <c r="AU132" s="143" t="s">
        <v>144</v>
      </c>
      <c r="AY132" s="14" t="s">
        <v>143</v>
      </c>
      <c r="BE132" s="144">
        <f t="shared" ref="BE132:BE138" si="4">IF(N132="základná",J132,0)</f>
        <v>0</v>
      </c>
      <c r="BF132" s="144">
        <f t="shared" ref="BF132:BF138" si="5">IF(N132="znížená",J132,0)</f>
        <v>0</v>
      </c>
      <c r="BG132" s="144">
        <f t="shared" ref="BG132:BG138" si="6">IF(N132="zákl. prenesená",J132,0)</f>
        <v>0</v>
      </c>
      <c r="BH132" s="144">
        <f t="shared" ref="BH132:BH138" si="7">IF(N132="zníž. prenesená",J132,0)</f>
        <v>0</v>
      </c>
      <c r="BI132" s="144">
        <f t="shared" ref="BI132:BI138" si="8">IF(N132="nulová",J132,0)</f>
        <v>0</v>
      </c>
      <c r="BJ132" s="14" t="s">
        <v>144</v>
      </c>
      <c r="BK132" s="145">
        <f t="shared" ref="BK132:BK138" si="9">ROUND(I132*H132,3)</f>
        <v>0</v>
      </c>
      <c r="BL132" s="14" t="s">
        <v>166</v>
      </c>
      <c r="BM132" s="143" t="s">
        <v>462</v>
      </c>
    </row>
    <row r="133" spans="1:65" s="2" customFormat="1" ht="21.75" customHeight="1">
      <c r="A133" s="26"/>
      <c r="B133" s="132"/>
      <c r="C133" s="133" t="s">
        <v>186</v>
      </c>
      <c r="D133" s="133" t="s">
        <v>145</v>
      </c>
      <c r="E133" s="134" t="s">
        <v>226</v>
      </c>
      <c r="F133" s="135" t="s">
        <v>227</v>
      </c>
      <c r="G133" s="136" t="s">
        <v>189</v>
      </c>
      <c r="H133" s="137">
        <v>636.07399999999996</v>
      </c>
      <c r="I133" s="137"/>
      <c r="J133" s="137">
        <f t="shared" si="0"/>
        <v>0</v>
      </c>
      <c r="K133" s="138"/>
      <c r="L133" s="27"/>
      <c r="M133" s="152" t="s">
        <v>1</v>
      </c>
      <c r="N133" s="153" t="s">
        <v>39</v>
      </c>
      <c r="O133" s="154">
        <v>2.7119999999999998E-2</v>
      </c>
      <c r="P133" s="154">
        <f t="shared" si="1"/>
        <v>17.250326879999999</v>
      </c>
      <c r="Q133" s="154">
        <v>0.37080000000000002</v>
      </c>
      <c r="R133" s="154">
        <f t="shared" si="2"/>
        <v>235.8562392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166</v>
      </c>
      <c r="AT133" s="143" t="s">
        <v>145</v>
      </c>
      <c r="AU133" s="143" t="s">
        <v>144</v>
      </c>
      <c r="AY133" s="14" t="s">
        <v>143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144</v>
      </c>
      <c r="BK133" s="145">
        <f t="shared" si="9"/>
        <v>0</v>
      </c>
      <c r="BL133" s="14" t="s">
        <v>166</v>
      </c>
      <c r="BM133" s="143" t="s">
        <v>463</v>
      </c>
    </row>
    <row r="134" spans="1:65" s="2" customFormat="1" ht="33" customHeight="1">
      <c r="A134" s="26"/>
      <c r="B134" s="132"/>
      <c r="C134" s="133" t="s">
        <v>191</v>
      </c>
      <c r="D134" s="133" t="s">
        <v>145</v>
      </c>
      <c r="E134" s="134" t="s">
        <v>230</v>
      </c>
      <c r="F134" s="135" t="s">
        <v>231</v>
      </c>
      <c r="G134" s="136" t="s">
        <v>189</v>
      </c>
      <c r="H134" s="137">
        <v>636.07399999999996</v>
      </c>
      <c r="I134" s="137"/>
      <c r="J134" s="137">
        <f t="shared" si="0"/>
        <v>0</v>
      </c>
      <c r="K134" s="138"/>
      <c r="L134" s="27"/>
      <c r="M134" s="152" t="s">
        <v>1</v>
      </c>
      <c r="N134" s="153" t="s">
        <v>39</v>
      </c>
      <c r="O134" s="154">
        <v>2.41E-2</v>
      </c>
      <c r="P134" s="154">
        <f t="shared" si="1"/>
        <v>15.329383399999999</v>
      </c>
      <c r="Q134" s="154">
        <v>0.38307999999999998</v>
      </c>
      <c r="R134" s="154">
        <f t="shared" si="2"/>
        <v>243.66722791999996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3" t="s">
        <v>166</v>
      </c>
      <c r="AT134" s="143" t="s">
        <v>145</v>
      </c>
      <c r="AU134" s="143" t="s">
        <v>144</v>
      </c>
      <c r="AY134" s="14" t="s">
        <v>143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144</v>
      </c>
      <c r="BK134" s="145">
        <f t="shared" si="9"/>
        <v>0</v>
      </c>
      <c r="BL134" s="14" t="s">
        <v>166</v>
      </c>
      <c r="BM134" s="143" t="s">
        <v>464</v>
      </c>
    </row>
    <row r="135" spans="1:65" s="2" customFormat="1" ht="21.75" customHeight="1">
      <c r="A135" s="26"/>
      <c r="B135" s="132"/>
      <c r="C135" s="133" t="s">
        <v>195</v>
      </c>
      <c r="D135" s="133" t="s">
        <v>145</v>
      </c>
      <c r="E135" s="134" t="s">
        <v>234</v>
      </c>
      <c r="F135" s="135" t="s">
        <v>235</v>
      </c>
      <c r="G135" s="136" t="s">
        <v>189</v>
      </c>
      <c r="H135" s="137">
        <v>636.07399999999996</v>
      </c>
      <c r="I135" s="137"/>
      <c r="J135" s="137">
        <f t="shared" si="0"/>
        <v>0</v>
      </c>
      <c r="K135" s="138"/>
      <c r="L135" s="27"/>
      <c r="M135" s="152" t="s">
        <v>1</v>
      </c>
      <c r="N135" s="153" t="s">
        <v>39</v>
      </c>
      <c r="O135" s="154">
        <v>4.0000000000000001E-3</v>
      </c>
      <c r="P135" s="154">
        <f t="shared" si="1"/>
        <v>2.5442959999999997</v>
      </c>
      <c r="Q135" s="154">
        <v>6.0099999999999997E-3</v>
      </c>
      <c r="R135" s="154">
        <f t="shared" si="2"/>
        <v>3.8228047399999996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3" t="s">
        <v>166</v>
      </c>
      <c r="AT135" s="143" t="s">
        <v>145</v>
      </c>
      <c r="AU135" s="143" t="s">
        <v>144</v>
      </c>
      <c r="AY135" s="14" t="s">
        <v>143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144</v>
      </c>
      <c r="BK135" s="145">
        <f t="shared" si="9"/>
        <v>0</v>
      </c>
      <c r="BL135" s="14" t="s">
        <v>166</v>
      </c>
      <c r="BM135" s="143" t="s">
        <v>465</v>
      </c>
    </row>
    <row r="136" spans="1:65" s="2" customFormat="1" ht="21.75" customHeight="1">
      <c r="A136" s="26"/>
      <c r="B136" s="132"/>
      <c r="C136" s="133" t="s">
        <v>199</v>
      </c>
      <c r="D136" s="133" t="s">
        <v>145</v>
      </c>
      <c r="E136" s="134" t="s">
        <v>238</v>
      </c>
      <c r="F136" s="135" t="s">
        <v>239</v>
      </c>
      <c r="G136" s="136" t="s">
        <v>189</v>
      </c>
      <c r="H136" s="137">
        <v>636.07399999999996</v>
      </c>
      <c r="I136" s="137"/>
      <c r="J136" s="137">
        <f t="shared" si="0"/>
        <v>0</v>
      </c>
      <c r="K136" s="138"/>
      <c r="L136" s="27"/>
      <c r="M136" s="152" t="s">
        <v>1</v>
      </c>
      <c r="N136" s="153" t="s">
        <v>39</v>
      </c>
      <c r="O136" s="154">
        <v>2.0200000000000001E-3</v>
      </c>
      <c r="P136" s="154">
        <f t="shared" si="1"/>
        <v>1.28486948</v>
      </c>
      <c r="Q136" s="154">
        <v>5.1000000000000004E-4</v>
      </c>
      <c r="R136" s="154">
        <f t="shared" si="2"/>
        <v>0.32439773999999999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3" t="s">
        <v>166</v>
      </c>
      <c r="AT136" s="143" t="s">
        <v>145</v>
      </c>
      <c r="AU136" s="143" t="s">
        <v>144</v>
      </c>
      <c r="AY136" s="14" t="s">
        <v>143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144</v>
      </c>
      <c r="BK136" s="145">
        <f t="shared" si="9"/>
        <v>0</v>
      </c>
      <c r="BL136" s="14" t="s">
        <v>166</v>
      </c>
      <c r="BM136" s="143" t="s">
        <v>466</v>
      </c>
    </row>
    <row r="137" spans="1:65" s="2" customFormat="1" ht="21.75" customHeight="1">
      <c r="A137" s="26"/>
      <c r="B137" s="132"/>
      <c r="C137" s="133" t="s">
        <v>204</v>
      </c>
      <c r="D137" s="133" t="s">
        <v>145</v>
      </c>
      <c r="E137" s="134" t="s">
        <v>241</v>
      </c>
      <c r="F137" s="135" t="s">
        <v>242</v>
      </c>
      <c r="G137" s="136" t="s">
        <v>189</v>
      </c>
      <c r="H137" s="137">
        <v>636.07399999999996</v>
      </c>
      <c r="I137" s="137"/>
      <c r="J137" s="137">
        <f t="shared" si="0"/>
        <v>0</v>
      </c>
      <c r="K137" s="138"/>
      <c r="L137" s="27"/>
      <c r="M137" s="152" t="s">
        <v>1</v>
      </c>
      <c r="N137" s="153" t="s">
        <v>39</v>
      </c>
      <c r="O137" s="154">
        <v>3.7499999999999999E-2</v>
      </c>
      <c r="P137" s="154">
        <f t="shared" si="1"/>
        <v>23.852774999999998</v>
      </c>
      <c r="Q137" s="154">
        <v>0.10373</v>
      </c>
      <c r="R137" s="154">
        <f t="shared" si="2"/>
        <v>65.979956020000003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166</v>
      </c>
      <c r="AT137" s="143" t="s">
        <v>145</v>
      </c>
      <c r="AU137" s="143" t="s">
        <v>144</v>
      </c>
      <c r="AY137" s="14" t="s">
        <v>143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144</v>
      </c>
      <c r="BK137" s="145">
        <f t="shared" si="9"/>
        <v>0</v>
      </c>
      <c r="BL137" s="14" t="s">
        <v>166</v>
      </c>
      <c r="BM137" s="143" t="s">
        <v>467</v>
      </c>
    </row>
    <row r="138" spans="1:65" s="2" customFormat="1" ht="21.75" customHeight="1">
      <c r="A138" s="26"/>
      <c r="B138" s="132"/>
      <c r="C138" s="133" t="s">
        <v>208</v>
      </c>
      <c r="D138" s="133" t="s">
        <v>145</v>
      </c>
      <c r="E138" s="134" t="s">
        <v>245</v>
      </c>
      <c r="F138" s="135" t="s">
        <v>246</v>
      </c>
      <c r="G138" s="136" t="s">
        <v>189</v>
      </c>
      <c r="H138" s="137">
        <v>636.07399999999996</v>
      </c>
      <c r="I138" s="137"/>
      <c r="J138" s="137">
        <f t="shared" si="0"/>
        <v>0</v>
      </c>
      <c r="K138" s="138"/>
      <c r="L138" s="27"/>
      <c r="M138" s="152" t="s">
        <v>1</v>
      </c>
      <c r="N138" s="153" t="s">
        <v>39</v>
      </c>
      <c r="O138" s="154">
        <v>5.3199999999999997E-2</v>
      </c>
      <c r="P138" s="154">
        <f t="shared" si="1"/>
        <v>33.839136799999999</v>
      </c>
      <c r="Q138" s="154">
        <v>0.15559000000000001</v>
      </c>
      <c r="R138" s="154">
        <f t="shared" si="2"/>
        <v>98.966753659999995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166</v>
      </c>
      <c r="AT138" s="143" t="s">
        <v>145</v>
      </c>
      <c r="AU138" s="143" t="s">
        <v>144</v>
      </c>
      <c r="AY138" s="14" t="s">
        <v>143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4" t="s">
        <v>144</v>
      </c>
      <c r="BK138" s="145">
        <f t="shared" si="9"/>
        <v>0</v>
      </c>
      <c r="BL138" s="14" t="s">
        <v>166</v>
      </c>
      <c r="BM138" s="143" t="s">
        <v>468</v>
      </c>
    </row>
    <row r="139" spans="1:65" s="11" customFormat="1" ht="22.75" customHeight="1">
      <c r="B139" s="122"/>
      <c r="D139" s="123" t="s">
        <v>72</v>
      </c>
      <c r="E139" s="150" t="s">
        <v>195</v>
      </c>
      <c r="F139" s="150" t="s">
        <v>248</v>
      </c>
      <c r="J139" s="151">
        <f>BK139</f>
        <v>0</v>
      </c>
      <c r="L139" s="122"/>
      <c r="M139" s="126"/>
      <c r="N139" s="127"/>
      <c r="O139" s="127"/>
      <c r="P139" s="128">
        <f>SUM(P140:P146)</f>
        <v>845.41632000000004</v>
      </c>
      <c r="Q139" s="127"/>
      <c r="R139" s="128">
        <f>SUM(R140:R146)</f>
        <v>27.248487019999995</v>
      </c>
      <c r="S139" s="127"/>
      <c r="T139" s="129">
        <f>SUM(T140:T146)</f>
        <v>0</v>
      </c>
      <c r="AR139" s="123" t="s">
        <v>81</v>
      </c>
      <c r="AT139" s="130" t="s">
        <v>72</v>
      </c>
      <c r="AU139" s="130" t="s">
        <v>81</v>
      </c>
      <c r="AY139" s="123" t="s">
        <v>143</v>
      </c>
      <c r="BK139" s="131">
        <f>SUM(BK140:BK146)</f>
        <v>0</v>
      </c>
    </row>
    <row r="140" spans="1:65" s="2" customFormat="1" ht="21.75" customHeight="1">
      <c r="A140" s="26"/>
      <c r="B140" s="132"/>
      <c r="C140" s="133" t="s">
        <v>212</v>
      </c>
      <c r="D140" s="133" t="s">
        <v>145</v>
      </c>
      <c r="E140" s="134" t="s">
        <v>347</v>
      </c>
      <c r="F140" s="135" t="s">
        <v>348</v>
      </c>
      <c r="G140" s="136" t="s">
        <v>269</v>
      </c>
      <c r="H140" s="137">
        <v>40</v>
      </c>
      <c r="I140" s="137"/>
      <c r="J140" s="137">
        <f t="shared" ref="J140:J146" si="10">ROUND(I140*H140,3)</f>
        <v>0</v>
      </c>
      <c r="K140" s="138"/>
      <c r="L140" s="27"/>
      <c r="M140" s="152" t="s">
        <v>1</v>
      </c>
      <c r="N140" s="153" t="s">
        <v>39</v>
      </c>
      <c r="O140" s="154">
        <v>0.27</v>
      </c>
      <c r="P140" s="154">
        <f t="shared" ref="P140:P146" si="11">O140*H140</f>
        <v>10.8</v>
      </c>
      <c r="Q140" s="154">
        <v>0.15112999999999999</v>
      </c>
      <c r="R140" s="154">
        <f t="shared" ref="R140:R146" si="12">Q140*H140</f>
        <v>6.0451999999999995</v>
      </c>
      <c r="S140" s="154">
        <v>0</v>
      </c>
      <c r="T140" s="155">
        <f t="shared" ref="T140:T146" si="1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3" t="s">
        <v>166</v>
      </c>
      <c r="AT140" s="143" t="s">
        <v>145</v>
      </c>
      <c r="AU140" s="143" t="s">
        <v>144</v>
      </c>
      <c r="AY140" s="14" t="s">
        <v>143</v>
      </c>
      <c r="BE140" s="144">
        <f t="shared" ref="BE140:BE146" si="14">IF(N140="základná",J140,0)</f>
        <v>0</v>
      </c>
      <c r="BF140" s="144">
        <f t="shared" ref="BF140:BF146" si="15">IF(N140="znížená",J140,0)</f>
        <v>0</v>
      </c>
      <c r="BG140" s="144">
        <f t="shared" ref="BG140:BG146" si="16">IF(N140="zákl. prenesená",J140,0)</f>
        <v>0</v>
      </c>
      <c r="BH140" s="144">
        <f t="shared" ref="BH140:BH146" si="17">IF(N140="zníž. prenesená",J140,0)</f>
        <v>0</v>
      </c>
      <c r="BI140" s="144">
        <f t="shared" ref="BI140:BI146" si="18">IF(N140="nulová",J140,0)</f>
        <v>0</v>
      </c>
      <c r="BJ140" s="14" t="s">
        <v>144</v>
      </c>
      <c r="BK140" s="145">
        <f t="shared" ref="BK140:BK146" si="19">ROUND(I140*H140,3)</f>
        <v>0</v>
      </c>
      <c r="BL140" s="14" t="s">
        <v>166</v>
      </c>
      <c r="BM140" s="143" t="s">
        <v>469</v>
      </c>
    </row>
    <row r="141" spans="1:65" s="2" customFormat="1" ht="16.5" customHeight="1">
      <c r="A141" s="26"/>
      <c r="B141" s="132"/>
      <c r="C141" s="156" t="s">
        <v>216</v>
      </c>
      <c r="D141" s="156" t="s">
        <v>254</v>
      </c>
      <c r="E141" s="157" t="s">
        <v>350</v>
      </c>
      <c r="F141" s="158" t="s">
        <v>351</v>
      </c>
      <c r="G141" s="159" t="s">
        <v>274</v>
      </c>
      <c r="H141" s="160">
        <v>40.4</v>
      </c>
      <c r="I141" s="160"/>
      <c r="J141" s="160">
        <f t="shared" si="10"/>
        <v>0</v>
      </c>
      <c r="K141" s="161"/>
      <c r="L141" s="162"/>
      <c r="M141" s="163" t="s">
        <v>1</v>
      </c>
      <c r="N141" s="164" t="s">
        <v>39</v>
      </c>
      <c r="O141" s="154">
        <v>0</v>
      </c>
      <c r="P141" s="154">
        <f t="shared" si="11"/>
        <v>0</v>
      </c>
      <c r="Q141" s="154">
        <v>8.5000000000000006E-2</v>
      </c>
      <c r="R141" s="154">
        <f t="shared" si="12"/>
        <v>3.4340000000000002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3" t="s">
        <v>191</v>
      </c>
      <c r="AT141" s="143" t="s">
        <v>254</v>
      </c>
      <c r="AU141" s="143" t="s">
        <v>144</v>
      </c>
      <c r="AY141" s="14" t="s">
        <v>143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4" t="s">
        <v>144</v>
      </c>
      <c r="BK141" s="145">
        <f t="shared" si="19"/>
        <v>0</v>
      </c>
      <c r="BL141" s="14" t="s">
        <v>166</v>
      </c>
      <c r="BM141" s="143" t="s">
        <v>470</v>
      </c>
    </row>
    <row r="142" spans="1:65" s="2" customFormat="1" ht="21.75" customHeight="1">
      <c r="A142" s="26"/>
      <c r="B142" s="132"/>
      <c r="C142" s="133" t="s">
        <v>221</v>
      </c>
      <c r="D142" s="133" t="s">
        <v>145</v>
      </c>
      <c r="E142" s="134" t="s">
        <v>353</v>
      </c>
      <c r="F142" s="135" t="s">
        <v>354</v>
      </c>
      <c r="G142" s="136" t="s">
        <v>165</v>
      </c>
      <c r="H142" s="137">
        <v>6.4000000000000001E-2</v>
      </c>
      <c r="I142" s="137"/>
      <c r="J142" s="137">
        <f t="shared" si="10"/>
        <v>0</v>
      </c>
      <c r="K142" s="138"/>
      <c r="L142" s="27"/>
      <c r="M142" s="152" t="s">
        <v>1</v>
      </c>
      <c r="N142" s="153" t="s">
        <v>39</v>
      </c>
      <c r="O142" s="154">
        <v>1.363</v>
      </c>
      <c r="P142" s="154">
        <f t="shared" si="11"/>
        <v>8.7232000000000004E-2</v>
      </c>
      <c r="Q142" s="154">
        <v>2.2151299999999998</v>
      </c>
      <c r="R142" s="154">
        <f t="shared" si="12"/>
        <v>0.14176832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3" t="s">
        <v>166</v>
      </c>
      <c r="AT142" s="143" t="s">
        <v>145</v>
      </c>
      <c r="AU142" s="143" t="s">
        <v>144</v>
      </c>
      <c r="AY142" s="14" t="s">
        <v>143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4" t="s">
        <v>144</v>
      </c>
      <c r="BK142" s="145">
        <f t="shared" si="19"/>
        <v>0</v>
      </c>
      <c r="BL142" s="14" t="s">
        <v>166</v>
      </c>
      <c r="BM142" s="143" t="s">
        <v>471</v>
      </c>
    </row>
    <row r="143" spans="1:65" s="2" customFormat="1" ht="21.75" customHeight="1">
      <c r="A143" s="26"/>
      <c r="B143" s="132"/>
      <c r="C143" s="133" t="s">
        <v>225</v>
      </c>
      <c r="D143" s="133" t="s">
        <v>145</v>
      </c>
      <c r="E143" s="134" t="s">
        <v>250</v>
      </c>
      <c r="F143" s="135" t="s">
        <v>251</v>
      </c>
      <c r="G143" s="136" t="s">
        <v>189</v>
      </c>
      <c r="H143" s="137">
        <v>636.07399999999996</v>
      </c>
      <c r="I143" s="137"/>
      <c r="J143" s="137">
        <f t="shared" si="10"/>
        <v>0</v>
      </c>
      <c r="K143" s="138"/>
      <c r="L143" s="27"/>
      <c r="M143" s="152" t="s">
        <v>1</v>
      </c>
      <c r="N143" s="153" t="s">
        <v>39</v>
      </c>
      <c r="O143" s="154">
        <v>0.65600000000000003</v>
      </c>
      <c r="P143" s="154">
        <f t="shared" si="11"/>
        <v>417.264544</v>
      </c>
      <c r="Q143" s="154">
        <v>1.35E-2</v>
      </c>
      <c r="R143" s="154">
        <f t="shared" si="12"/>
        <v>8.5869989999999987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3" t="s">
        <v>166</v>
      </c>
      <c r="AT143" s="143" t="s">
        <v>145</v>
      </c>
      <c r="AU143" s="143" t="s">
        <v>144</v>
      </c>
      <c r="AY143" s="14" t="s">
        <v>143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4" t="s">
        <v>144</v>
      </c>
      <c r="BK143" s="145">
        <f t="shared" si="19"/>
        <v>0</v>
      </c>
      <c r="BL143" s="14" t="s">
        <v>166</v>
      </c>
      <c r="BM143" s="143" t="s">
        <v>472</v>
      </c>
    </row>
    <row r="144" spans="1:65" s="2" customFormat="1" ht="16.5" customHeight="1">
      <c r="A144" s="26"/>
      <c r="B144" s="132"/>
      <c r="C144" s="156" t="s">
        <v>229</v>
      </c>
      <c r="D144" s="156" t="s">
        <v>254</v>
      </c>
      <c r="E144" s="157" t="s">
        <v>255</v>
      </c>
      <c r="F144" s="158" t="s">
        <v>256</v>
      </c>
      <c r="G144" s="159" t="s">
        <v>189</v>
      </c>
      <c r="H144" s="160">
        <v>731.48500000000001</v>
      </c>
      <c r="I144" s="160"/>
      <c r="J144" s="160">
        <f t="shared" si="10"/>
        <v>0</v>
      </c>
      <c r="K144" s="161"/>
      <c r="L144" s="162"/>
      <c r="M144" s="163" t="s">
        <v>1</v>
      </c>
      <c r="N144" s="164" t="s">
        <v>39</v>
      </c>
      <c r="O144" s="154">
        <v>0</v>
      </c>
      <c r="P144" s="154">
        <f t="shared" si="11"/>
        <v>0</v>
      </c>
      <c r="Q144" s="154">
        <v>1.2E-4</v>
      </c>
      <c r="R144" s="154">
        <f t="shared" si="12"/>
        <v>8.7778200000000001E-2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3" t="s">
        <v>191</v>
      </c>
      <c r="AT144" s="143" t="s">
        <v>254</v>
      </c>
      <c r="AU144" s="143" t="s">
        <v>144</v>
      </c>
      <c r="AY144" s="14" t="s">
        <v>143</v>
      </c>
      <c r="BE144" s="144">
        <f t="shared" si="14"/>
        <v>0</v>
      </c>
      <c r="BF144" s="144">
        <f t="shared" si="15"/>
        <v>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4" t="s">
        <v>144</v>
      </c>
      <c r="BK144" s="145">
        <f t="shared" si="19"/>
        <v>0</v>
      </c>
      <c r="BL144" s="14" t="s">
        <v>166</v>
      </c>
      <c r="BM144" s="143" t="s">
        <v>473</v>
      </c>
    </row>
    <row r="145" spans="1:65" s="2" customFormat="1" ht="21.75" customHeight="1">
      <c r="A145" s="26"/>
      <c r="B145" s="132"/>
      <c r="C145" s="133" t="s">
        <v>233</v>
      </c>
      <c r="D145" s="133" t="s">
        <v>145</v>
      </c>
      <c r="E145" s="134" t="s">
        <v>259</v>
      </c>
      <c r="F145" s="135" t="s">
        <v>260</v>
      </c>
      <c r="G145" s="136" t="s">
        <v>189</v>
      </c>
      <c r="H145" s="137">
        <v>636.07399999999996</v>
      </c>
      <c r="I145" s="137"/>
      <c r="J145" s="137">
        <f t="shared" si="10"/>
        <v>0</v>
      </c>
      <c r="K145" s="138"/>
      <c r="L145" s="27"/>
      <c r="M145" s="152" t="s">
        <v>1</v>
      </c>
      <c r="N145" s="153" t="s">
        <v>39</v>
      </c>
      <c r="O145" s="154">
        <v>0.65600000000000003</v>
      </c>
      <c r="P145" s="154">
        <f t="shared" si="11"/>
        <v>417.264544</v>
      </c>
      <c r="Q145" s="154">
        <v>1.35E-2</v>
      </c>
      <c r="R145" s="154">
        <f t="shared" si="12"/>
        <v>8.5869989999999987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3" t="s">
        <v>166</v>
      </c>
      <c r="AT145" s="143" t="s">
        <v>145</v>
      </c>
      <c r="AU145" s="143" t="s">
        <v>144</v>
      </c>
      <c r="AY145" s="14" t="s">
        <v>143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4" t="s">
        <v>144</v>
      </c>
      <c r="BK145" s="145">
        <f t="shared" si="19"/>
        <v>0</v>
      </c>
      <c r="BL145" s="14" t="s">
        <v>166</v>
      </c>
      <c r="BM145" s="143" t="s">
        <v>474</v>
      </c>
    </row>
    <row r="146" spans="1:65" s="2" customFormat="1" ht="16.5" customHeight="1">
      <c r="A146" s="26"/>
      <c r="B146" s="132"/>
      <c r="C146" s="156" t="s">
        <v>237</v>
      </c>
      <c r="D146" s="156" t="s">
        <v>254</v>
      </c>
      <c r="E146" s="157" t="s">
        <v>263</v>
      </c>
      <c r="F146" s="158" t="s">
        <v>264</v>
      </c>
      <c r="G146" s="159" t="s">
        <v>189</v>
      </c>
      <c r="H146" s="160">
        <v>731.48500000000001</v>
      </c>
      <c r="I146" s="160"/>
      <c r="J146" s="160">
        <f t="shared" si="10"/>
        <v>0</v>
      </c>
      <c r="K146" s="161"/>
      <c r="L146" s="162"/>
      <c r="M146" s="163" t="s">
        <v>1</v>
      </c>
      <c r="N146" s="164" t="s">
        <v>39</v>
      </c>
      <c r="O146" s="154">
        <v>0</v>
      </c>
      <c r="P146" s="154">
        <f t="shared" si="11"/>
        <v>0</v>
      </c>
      <c r="Q146" s="154">
        <v>5.0000000000000001E-4</v>
      </c>
      <c r="R146" s="154">
        <f t="shared" si="12"/>
        <v>0.36574250000000003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3" t="s">
        <v>191</v>
      </c>
      <c r="AT146" s="143" t="s">
        <v>254</v>
      </c>
      <c r="AU146" s="143" t="s">
        <v>144</v>
      </c>
      <c r="AY146" s="14" t="s">
        <v>143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4" t="s">
        <v>144</v>
      </c>
      <c r="BK146" s="145">
        <f t="shared" si="19"/>
        <v>0</v>
      </c>
      <c r="BL146" s="14" t="s">
        <v>166</v>
      </c>
      <c r="BM146" s="143" t="s">
        <v>475</v>
      </c>
    </row>
    <row r="147" spans="1:65" s="11" customFormat="1" ht="22.75" customHeight="1">
      <c r="B147" s="122"/>
      <c r="D147" s="123" t="s">
        <v>72</v>
      </c>
      <c r="E147" s="150" t="s">
        <v>280</v>
      </c>
      <c r="F147" s="150" t="s">
        <v>281</v>
      </c>
      <c r="J147" s="151">
        <f>BK147</f>
        <v>0</v>
      </c>
      <c r="L147" s="122"/>
      <c r="M147" s="126"/>
      <c r="N147" s="127"/>
      <c r="O147" s="127"/>
      <c r="P147" s="128">
        <f>P148</f>
        <v>35.544280000000001</v>
      </c>
      <c r="Q147" s="127"/>
      <c r="R147" s="128">
        <f>R148</f>
        <v>0</v>
      </c>
      <c r="S147" s="127"/>
      <c r="T147" s="129">
        <f>T148</f>
        <v>0</v>
      </c>
      <c r="AR147" s="123" t="s">
        <v>81</v>
      </c>
      <c r="AT147" s="130" t="s">
        <v>72</v>
      </c>
      <c r="AU147" s="130" t="s">
        <v>81</v>
      </c>
      <c r="AY147" s="123" t="s">
        <v>143</v>
      </c>
      <c r="BK147" s="131">
        <f>BK148</f>
        <v>0</v>
      </c>
    </row>
    <row r="148" spans="1:65" s="2" customFormat="1" ht="21.75" customHeight="1">
      <c r="A148" s="26"/>
      <c r="B148" s="132"/>
      <c r="C148" s="133" t="s">
        <v>7</v>
      </c>
      <c r="D148" s="133" t="s">
        <v>145</v>
      </c>
      <c r="E148" s="134" t="s">
        <v>283</v>
      </c>
      <c r="F148" s="135" t="s">
        <v>284</v>
      </c>
      <c r="G148" s="136" t="s">
        <v>202</v>
      </c>
      <c r="H148" s="137">
        <v>888.60699999999997</v>
      </c>
      <c r="I148" s="137"/>
      <c r="J148" s="137">
        <f>ROUND(I148*H148,3)</f>
        <v>0</v>
      </c>
      <c r="K148" s="138"/>
      <c r="L148" s="27"/>
      <c r="M148" s="139" t="s">
        <v>1</v>
      </c>
      <c r="N148" s="140" t="s">
        <v>39</v>
      </c>
      <c r="O148" s="141">
        <v>0.04</v>
      </c>
      <c r="P148" s="141">
        <f>O148*H148</f>
        <v>35.544280000000001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3" t="s">
        <v>166</v>
      </c>
      <c r="AT148" s="143" t="s">
        <v>145</v>
      </c>
      <c r="AU148" s="143" t="s">
        <v>144</v>
      </c>
      <c r="AY148" s="14" t="s">
        <v>143</v>
      </c>
      <c r="BE148" s="144">
        <f>IF(N148="základná",J148,0)</f>
        <v>0</v>
      </c>
      <c r="BF148" s="144">
        <f>IF(N148="znížená",J148,0)</f>
        <v>0</v>
      </c>
      <c r="BG148" s="144">
        <f>IF(N148="zákl. prenesená",J148,0)</f>
        <v>0</v>
      </c>
      <c r="BH148" s="144">
        <f>IF(N148="zníž. prenesená",J148,0)</f>
        <v>0</v>
      </c>
      <c r="BI148" s="144">
        <f>IF(N148="nulová",J148,0)</f>
        <v>0</v>
      </c>
      <c r="BJ148" s="14" t="s">
        <v>144</v>
      </c>
      <c r="BK148" s="145">
        <f>ROUND(I148*H148,3)</f>
        <v>0</v>
      </c>
      <c r="BL148" s="14" t="s">
        <v>166</v>
      </c>
      <c r="BM148" s="143" t="s">
        <v>476</v>
      </c>
    </row>
    <row r="149" spans="1:65" s="2" customFormat="1" ht="7" customHeight="1">
      <c r="A149" s="26"/>
      <c r="B149" s="41"/>
      <c r="C149" s="42"/>
      <c r="D149" s="42"/>
      <c r="E149" s="42"/>
      <c r="F149" s="42"/>
      <c r="G149" s="42"/>
      <c r="H149" s="42"/>
      <c r="I149" s="42"/>
      <c r="J149" s="42"/>
      <c r="K149" s="42"/>
      <c r="L149" s="27"/>
      <c r="M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</row>
  </sheetData>
  <autoFilter ref="C121:K148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134"/>
  <sheetViews>
    <sheetView showGridLines="0" workbookViewId="0">
      <selection activeCell="I122" sqref="I122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100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477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ROUND(J120,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ROUND((SUM(BE120:BE133)),  2)</f>
        <v>0</v>
      </c>
      <c r="G33" s="26"/>
      <c r="H33" s="26"/>
      <c r="I33" s="95">
        <v>0.2</v>
      </c>
      <c r="J33" s="94">
        <f>ROUND(((SUM(BE120:BE133))*I33),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ROUND((SUM(BF120:BF133)),  2)</f>
        <v>0</v>
      </c>
      <c r="G34" s="26"/>
      <c r="H34" s="26"/>
      <c r="I34" s="95">
        <v>0.2</v>
      </c>
      <c r="J34" s="94">
        <f>ROUND(((SUM(BF120:BF133))*I34),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ROUND((SUM(BG120:BG133)),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ROUND((SUM(BH120:BH133)),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ROUND((SUM(BI120:BI133)),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06 - Oplotenie kompostárne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J120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J121</f>
        <v>0</v>
      </c>
      <c r="L97" s="107"/>
    </row>
    <row r="98" spans="1:31" s="12" customFormat="1" ht="20" customHeight="1">
      <c r="B98" s="146"/>
      <c r="D98" s="147" t="s">
        <v>152</v>
      </c>
      <c r="E98" s="148"/>
      <c r="F98" s="148"/>
      <c r="G98" s="148"/>
      <c r="H98" s="148"/>
      <c r="I98" s="148"/>
      <c r="J98" s="149">
        <f>J122</f>
        <v>0</v>
      </c>
      <c r="L98" s="146"/>
    </row>
    <row r="99" spans="1:31" s="12" customFormat="1" ht="20" customHeight="1">
      <c r="B99" s="146"/>
      <c r="D99" s="147" t="s">
        <v>318</v>
      </c>
      <c r="E99" s="148"/>
      <c r="F99" s="148"/>
      <c r="G99" s="148"/>
      <c r="H99" s="148"/>
      <c r="I99" s="148"/>
      <c r="J99" s="149">
        <f>J125</f>
        <v>0</v>
      </c>
      <c r="L99" s="146"/>
    </row>
    <row r="100" spans="1:31" s="12" customFormat="1" ht="20" customHeight="1">
      <c r="B100" s="146"/>
      <c r="D100" s="147" t="s">
        <v>156</v>
      </c>
      <c r="E100" s="148"/>
      <c r="F100" s="148"/>
      <c r="G100" s="148"/>
      <c r="H100" s="148"/>
      <c r="I100" s="148"/>
      <c r="J100" s="149">
        <f>J132</f>
        <v>0</v>
      </c>
      <c r="L100" s="146"/>
    </row>
    <row r="101" spans="1:31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7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 ht="7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5" customHeight="1">
      <c r="A107" s="26"/>
      <c r="B107" s="27"/>
      <c r="C107" s="18" t="s">
        <v>128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7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12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200" t="str">
        <f>E7</f>
        <v>Kompostáreň Prameň</v>
      </c>
      <c r="F110" s="201"/>
      <c r="G110" s="201"/>
      <c r="H110" s="201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120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94" t="str">
        <f>E9</f>
        <v>SO 06 - Oplotenie kompostárne</v>
      </c>
      <c r="F112" s="199"/>
      <c r="G112" s="199"/>
      <c r="H112" s="199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7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16</v>
      </c>
      <c r="D114" s="26"/>
      <c r="E114" s="26"/>
      <c r="F114" s="21" t="str">
        <f>F12</f>
        <v>Kamenná Poruba</v>
      </c>
      <c r="G114" s="26"/>
      <c r="H114" s="26"/>
      <c r="I114" s="23" t="s">
        <v>18</v>
      </c>
      <c r="J114" s="49" t="str">
        <f>IF(J12="","",J12)</f>
        <v/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7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40" customHeight="1">
      <c r="A116" s="26"/>
      <c r="B116" s="27"/>
      <c r="C116" s="23" t="s">
        <v>20</v>
      </c>
      <c r="D116" s="26"/>
      <c r="E116" s="26"/>
      <c r="F116" s="21" t="str">
        <f>E15</f>
        <v xml:space="preserve">Prameň združenie </v>
      </c>
      <c r="G116" s="26"/>
      <c r="H116" s="26"/>
      <c r="I116" s="23" t="s">
        <v>26</v>
      </c>
      <c r="J116" s="24" t="str">
        <f>E21</f>
        <v>Ing. M. Pisár (stupeň PD pre stav.povolenie)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5" customHeight="1">
      <c r="A117" s="26"/>
      <c r="B117" s="27"/>
      <c r="C117" s="23" t="s">
        <v>24</v>
      </c>
      <c r="D117" s="26"/>
      <c r="E117" s="26"/>
      <c r="F117" s="21" t="str">
        <f>IF(E18="","",E18)</f>
        <v xml:space="preserve"> </v>
      </c>
      <c r="G117" s="26"/>
      <c r="H117" s="26"/>
      <c r="I117" s="23" t="s">
        <v>30</v>
      </c>
      <c r="J117" s="24" t="str">
        <f>E24</f>
        <v>Ing. G. Gabčová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2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0" customFormat="1" ht="29.25" customHeight="1">
      <c r="A119" s="111"/>
      <c r="B119" s="112"/>
      <c r="C119" s="113" t="s">
        <v>129</v>
      </c>
      <c r="D119" s="114" t="s">
        <v>58</v>
      </c>
      <c r="E119" s="114" t="s">
        <v>54</v>
      </c>
      <c r="F119" s="114" t="s">
        <v>55</v>
      </c>
      <c r="G119" s="114" t="s">
        <v>130</v>
      </c>
      <c r="H119" s="114" t="s">
        <v>131</v>
      </c>
      <c r="I119" s="114" t="s">
        <v>132</v>
      </c>
      <c r="J119" s="115" t="s">
        <v>124</v>
      </c>
      <c r="K119" s="116" t="s">
        <v>133</v>
      </c>
      <c r="L119" s="117"/>
      <c r="M119" s="56" t="s">
        <v>1</v>
      </c>
      <c r="N119" s="57" t="s">
        <v>37</v>
      </c>
      <c r="O119" s="57" t="s">
        <v>134</v>
      </c>
      <c r="P119" s="57" t="s">
        <v>135</v>
      </c>
      <c r="Q119" s="57" t="s">
        <v>136</v>
      </c>
      <c r="R119" s="57" t="s">
        <v>137</v>
      </c>
      <c r="S119" s="57" t="s">
        <v>138</v>
      </c>
      <c r="T119" s="58" t="s">
        <v>139</v>
      </c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</row>
    <row r="120" spans="1:65" s="2" customFormat="1" ht="22.75" customHeight="1">
      <c r="A120" s="26"/>
      <c r="B120" s="27"/>
      <c r="C120" s="63" t="s">
        <v>125</v>
      </c>
      <c r="D120" s="26"/>
      <c r="E120" s="26"/>
      <c r="F120" s="26"/>
      <c r="G120" s="26"/>
      <c r="H120" s="26"/>
      <c r="I120" s="26"/>
      <c r="J120" s="118">
        <f>BK120</f>
        <v>0</v>
      </c>
      <c r="K120" s="26"/>
      <c r="L120" s="27"/>
      <c r="M120" s="59"/>
      <c r="N120" s="50"/>
      <c r="O120" s="60"/>
      <c r="P120" s="119">
        <f>P121</f>
        <v>256.25001600000002</v>
      </c>
      <c r="Q120" s="60"/>
      <c r="R120" s="119">
        <f>R121</f>
        <v>67.045980000000014</v>
      </c>
      <c r="S120" s="60"/>
      <c r="T120" s="120">
        <f>T121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72</v>
      </c>
      <c r="AU120" s="14" t="s">
        <v>126</v>
      </c>
      <c r="BK120" s="121">
        <f>BK121</f>
        <v>0</v>
      </c>
    </row>
    <row r="121" spans="1:65" s="11" customFormat="1" ht="26" customHeight="1">
      <c r="B121" s="122"/>
      <c r="D121" s="123" t="s">
        <v>72</v>
      </c>
      <c r="E121" s="124" t="s">
        <v>160</v>
      </c>
      <c r="F121" s="124" t="s">
        <v>161</v>
      </c>
      <c r="J121" s="125">
        <f>BK121</f>
        <v>0</v>
      </c>
      <c r="L121" s="122"/>
      <c r="M121" s="126"/>
      <c r="N121" s="127"/>
      <c r="O121" s="127"/>
      <c r="P121" s="128">
        <f>P122+P125+P132</f>
        <v>256.25001600000002</v>
      </c>
      <c r="Q121" s="127"/>
      <c r="R121" s="128">
        <f>R122+R125+R132</f>
        <v>67.045980000000014</v>
      </c>
      <c r="S121" s="127"/>
      <c r="T121" s="129">
        <f>T122+T125+T132</f>
        <v>0</v>
      </c>
      <c r="AR121" s="123" t="s">
        <v>81</v>
      </c>
      <c r="AT121" s="130" t="s">
        <v>72</v>
      </c>
      <c r="AU121" s="130" t="s">
        <v>73</v>
      </c>
      <c r="AY121" s="123" t="s">
        <v>143</v>
      </c>
      <c r="BK121" s="131">
        <f>BK122+BK125+BK132</f>
        <v>0</v>
      </c>
    </row>
    <row r="122" spans="1:65" s="11" customFormat="1" ht="22.75" customHeight="1">
      <c r="B122" s="122"/>
      <c r="D122" s="123" t="s">
        <v>72</v>
      </c>
      <c r="E122" s="150" t="s">
        <v>81</v>
      </c>
      <c r="F122" s="150" t="s">
        <v>162</v>
      </c>
      <c r="J122" s="151">
        <f>BK122</f>
        <v>0</v>
      </c>
      <c r="L122" s="122"/>
      <c r="M122" s="126"/>
      <c r="N122" s="127"/>
      <c r="O122" s="127"/>
      <c r="P122" s="128">
        <f>SUM(P123:P124)</f>
        <v>41.783850000000001</v>
      </c>
      <c r="Q122" s="127"/>
      <c r="R122" s="128">
        <f>SUM(R123:R124)</f>
        <v>0</v>
      </c>
      <c r="S122" s="127"/>
      <c r="T122" s="129">
        <f>SUM(T123:T124)</f>
        <v>0</v>
      </c>
      <c r="AR122" s="123" t="s">
        <v>81</v>
      </c>
      <c r="AT122" s="130" t="s">
        <v>72</v>
      </c>
      <c r="AU122" s="130" t="s">
        <v>81</v>
      </c>
      <c r="AY122" s="123" t="s">
        <v>143</v>
      </c>
      <c r="BK122" s="131">
        <f>SUM(BK123:BK124)</f>
        <v>0</v>
      </c>
    </row>
    <row r="123" spans="1:65" s="2" customFormat="1" ht="16.5" customHeight="1">
      <c r="A123" s="26"/>
      <c r="B123" s="132"/>
      <c r="C123" s="133" t="s">
        <v>81</v>
      </c>
      <c r="D123" s="133" t="s">
        <v>145</v>
      </c>
      <c r="E123" s="134" t="s">
        <v>478</v>
      </c>
      <c r="F123" s="135" t="s">
        <v>479</v>
      </c>
      <c r="G123" s="136" t="s">
        <v>165</v>
      </c>
      <c r="H123" s="137">
        <v>13.5</v>
      </c>
      <c r="I123" s="137"/>
      <c r="J123" s="137">
        <f>ROUND(I123*H123,3)</f>
        <v>0</v>
      </c>
      <c r="K123" s="138"/>
      <c r="L123" s="27"/>
      <c r="M123" s="152" t="s">
        <v>1</v>
      </c>
      <c r="N123" s="153" t="s">
        <v>39</v>
      </c>
      <c r="O123" s="154">
        <v>2.9609999999999999</v>
      </c>
      <c r="P123" s="154">
        <f>O123*H123</f>
        <v>39.973500000000001</v>
      </c>
      <c r="Q123" s="154">
        <v>0</v>
      </c>
      <c r="R123" s="154">
        <f>Q123*H123</f>
        <v>0</v>
      </c>
      <c r="S123" s="154">
        <v>0</v>
      </c>
      <c r="T123" s="155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3" t="s">
        <v>166</v>
      </c>
      <c r="AT123" s="143" t="s">
        <v>145</v>
      </c>
      <c r="AU123" s="143" t="s">
        <v>144</v>
      </c>
      <c r="AY123" s="14" t="s">
        <v>143</v>
      </c>
      <c r="BE123" s="144">
        <f>IF(N123="základná",J123,0)</f>
        <v>0</v>
      </c>
      <c r="BF123" s="144">
        <f>IF(N123="znížená",J123,0)</f>
        <v>0</v>
      </c>
      <c r="BG123" s="144">
        <f>IF(N123="zákl. prenesená",J123,0)</f>
        <v>0</v>
      </c>
      <c r="BH123" s="144">
        <f>IF(N123="zníž. prenesená",J123,0)</f>
        <v>0</v>
      </c>
      <c r="BI123" s="144">
        <f>IF(N123="nulová",J123,0)</f>
        <v>0</v>
      </c>
      <c r="BJ123" s="14" t="s">
        <v>144</v>
      </c>
      <c r="BK123" s="145">
        <f>ROUND(I123*H123,3)</f>
        <v>0</v>
      </c>
      <c r="BL123" s="14" t="s">
        <v>166</v>
      </c>
      <c r="BM123" s="143" t="s">
        <v>480</v>
      </c>
    </row>
    <row r="124" spans="1:65" s="2" customFormat="1" ht="21.75" customHeight="1">
      <c r="A124" s="26"/>
      <c r="B124" s="132"/>
      <c r="C124" s="133" t="s">
        <v>144</v>
      </c>
      <c r="D124" s="133" t="s">
        <v>145</v>
      </c>
      <c r="E124" s="134" t="s">
        <v>481</v>
      </c>
      <c r="F124" s="135" t="s">
        <v>482</v>
      </c>
      <c r="G124" s="136" t="s">
        <v>165</v>
      </c>
      <c r="H124" s="137">
        <v>4.05</v>
      </c>
      <c r="I124" s="137"/>
      <c r="J124" s="137">
        <f>ROUND(I124*H124,3)</f>
        <v>0</v>
      </c>
      <c r="K124" s="138"/>
      <c r="L124" s="27"/>
      <c r="M124" s="152" t="s">
        <v>1</v>
      </c>
      <c r="N124" s="153" t="s">
        <v>39</v>
      </c>
      <c r="O124" s="154">
        <v>0.44700000000000001</v>
      </c>
      <c r="P124" s="154">
        <f>O124*H124</f>
        <v>1.8103499999999999</v>
      </c>
      <c r="Q124" s="154">
        <v>0</v>
      </c>
      <c r="R124" s="154">
        <f>Q124*H124</f>
        <v>0</v>
      </c>
      <c r="S124" s="154">
        <v>0</v>
      </c>
      <c r="T124" s="155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3" t="s">
        <v>166</v>
      </c>
      <c r="AT124" s="143" t="s">
        <v>145</v>
      </c>
      <c r="AU124" s="143" t="s">
        <v>144</v>
      </c>
      <c r="AY124" s="14" t="s">
        <v>143</v>
      </c>
      <c r="BE124" s="144">
        <f>IF(N124="základná",J124,0)</f>
        <v>0</v>
      </c>
      <c r="BF124" s="144">
        <f>IF(N124="znížená",J124,0)</f>
        <v>0</v>
      </c>
      <c r="BG124" s="144">
        <f>IF(N124="zákl. prenesená",J124,0)</f>
        <v>0</v>
      </c>
      <c r="BH124" s="144">
        <f>IF(N124="zníž. prenesená",J124,0)</f>
        <v>0</v>
      </c>
      <c r="BI124" s="144">
        <f>IF(N124="nulová",J124,0)</f>
        <v>0</v>
      </c>
      <c r="BJ124" s="14" t="s">
        <v>144</v>
      </c>
      <c r="BK124" s="145">
        <f>ROUND(I124*H124,3)</f>
        <v>0</v>
      </c>
      <c r="BL124" s="14" t="s">
        <v>166</v>
      </c>
      <c r="BM124" s="143" t="s">
        <v>483</v>
      </c>
    </row>
    <row r="125" spans="1:65" s="11" customFormat="1" ht="22.75" customHeight="1">
      <c r="B125" s="122"/>
      <c r="D125" s="123" t="s">
        <v>72</v>
      </c>
      <c r="E125" s="150" t="s">
        <v>171</v>
      </c>
      <c r="F125" s="150" t="s">
        <v>333</v>
      </c>
      <c r="J125" s="151">
        <f>BK125</f>
        <v>0</v>
      </c>
      <c r="L125" s="122"/>
      <c r="M125" s="126"/>
      <c r="N125" s="127"/>
      <c r="O125" s="127"/>
      <c r="P125" s="128">
        <f>SUM(P126:P131)</f>
        <v>141.31898000000001</v>
      </c>
      <c r="Q125" s="127"/>
      <c r="R125" s="128">
        <f>SUM(R126:R131)</f>
        <v>67.045980000000014</v>
      </c>
      <c r="S125" s="127"/>
      <c r="T125" s="129">
        <f>SUM(T126:T131)</f>
        <v>0</v>
      </c>
      <c r="AR125" s="123" t="s">
        <v>81</v>
      </c>
      <c r="AT125" s="130" t="s">
        <v>72</v>
      </c>
      <c r="AU125" s="130" t="s">
        <v>81</v>
      </c>
      <c r="AY125" s="123" t="s">
        <v>143</v>
      </c>
      <c r="BK125" s="131">
        <f>SUM(BK126:BK131)</f>
        <v>0</v>
      </c>
    </row>
    <row r="126" spans="1:65" s="2" customFormat="1" ht="21.75" customHeight="1">
      <c r="A126" s="26"/>
      <c r="B126" s="132"/>
      <c r="C126" s="133" t="s">
        <v>171</v>
      </c>
      <c r="D126" s="133" t="s">
        <v>145</v>
      </c>
      <c r="E126" s="134" t="s">
        <v>484</v>
      </c>
      <c r="F126" s="135" t="s">
        <v>485</v>
      </c>
      <c r="G126" s="136" t="s">
        <v>274</v>
      </c>
      <c r="H126" s="137">
        <v>63</v>
      </c>
      <c r="I126" s="137"/>
      <c r="J126" s="137">
        <f t="shared" ref="J126:J131" si="0">ROUND(I126*H126,3)</f>
        <v>0</v>
      </c>
      <c r="K126" s="138"/>
      <c r="L126" s="27"/>
      <c r="M126" s="152" t="s">
        <v>1</v>
      </c>
      <c r="N126" s="153" t="s">
        <v>39</v>
      </c>
      <c r="O126" s="154">
        <v>0.62485999999999997</v>
      </c>
      <c r="P126" s="154">
        <f t="shared" ref="P126:P131" si="1">O126*H126</f>
        <v>39.36618</v>
      </c>
      <c r="Q126" s="154">
        <v>0.44366</v>
      </c>
      <c r="R126" s="154">
        <f t="shared" ref="R126:R131" si="2">Q126*H126</f>
        <v>27.950579999999999</v>
      </c>
      <c r="S126" s="154">
        <v>0</v>
      </c>
      <c r="T126" s="155">
        <f t="shared" ref="T126:T131" si="3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3" t="s">
        <v>166</v>
      </c>
      <c r="AT126" s="143" t="s">
        <v>145</v>
      </c>
      <c r="AU126" s="143" t="s">
        <v>144</v>
      </c>
      <c r="AY126" s="14" t="s">
        <v>143</v>
      </c>
      <c r="BE126" s="144">
        <f t="shared" ref="BE126:BE131" si="4">IF(N126="základná",J126,0)</f>
        <v>0</v>
      </c>
      <c r="BF126" s="144">
        <f t="shared" ref="BF126:BF131" si="5">IF(N126="znížená",J126,0)</f>
        <v>0</v>
      </c>
      <c r="BG126" s="144">
        <f t="shared" ref="BG126:BG131" si="6">IF(N126="zákl. prenesená",J126,0)</f>
        <v>0</v>
      </c>
      <c r="BH126" s="144">
        <f t="shared" ref="BH126:BH131" si="7">IF(N126="zníž. prenesená",J126,0)</f>
        <v>0</v>
      </c>
      <c r="BI126" s="144">
        <f t="shared" ref="BI126:BI131" si="8">IF(N126="nulová",J126,0)</f>
        <v>0</v>
      </c>
      <c r="BJ126" s="14" t="s">
        <v>144</v>
      </c>
      <c r="BK126" s="145">
        <f t="shared" ref="BK126:BK131" si="9">ROUND(I126*H126,3)</f>
        <v>0</v>
      </c>
      <c r="BL126" s="14" t="s">
        <v>166</v>
      </c>
      <c r="BM126" s="143" t="s">
        <v>486</v>
      </c>
    </row>
    <row r="127" spans="1:65" s="2" customFormat="1" ht="21.75" customHeight="1">
      <c r="A127" s="26"/>
      <c r="B127" s="132"/>
      <c r="C127" s="156" t="s">
        <v>166</v>
      </c>
      <c r="D127" s="156" t="s">
        <v>254</v>
      </c>
      <c r="E127" s="157" t="s">
        <v>487</v>
      </c>
      <c r="F127" s="158" t="s">
        <v>488</v>
      </c>
      <c r="G127" s="159" t="s">
        <v>274</v>
      </c>
      <c r="H127" s="160">
        <v>53</v>
      </c>
      <c r="I127" s="160"/>
      <c r="J127" s="160">
        <f t="shared" si="0"/>
        <v>0</v>
      </c>
      <c r="K127" s="161"/>
      <c r="L127" s="162"/>
      <c r="M127" s="163" t="s">
        <v>1</v>
      </c>
      <c r="N127" s="164" t="s">
        <v>39</v>
      </c>
      <c r="O127" s="154">
        <v>0</v>
      </c>
      <c r="P127" s="154">
        <f t="shared" si="1"/>
        <v>0</v>
      </c>
      <c r="Q127" s="154">
        <v>7.0000000000000007E-2</v>
      </c>
      <c r="R127" s="154">
        <f t="shared" si="2"/>
        <v>3.7100000000000004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3" t="s">
        <v>191</v>
      </c>
      <c r="AT127" s="143" t="s">
        <v>254</v>
      </c>
      <c r="AU127" s="143" t="s">
        <v>144</v>
      </c>
      <c r="AY127" s="14" t="s">
        <v>143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144</v>
      </c>
      <c r="BK127" s="145">
        <f t="shared" si="9"/>
        <v>0</v>
      </c>
      <c r="BL127" s="14" t="s">
        <v>166</v>
      </c>
      <c r="BM127" s="143" t="s">
        <v>489</v>
      </c>
    </row>
    <row r="128" spans="1:65" s="2" customFormat="1" ht="21.75" customHeight="1">
      <c r="A128" s="26"/>
      <c r="B128" s="132"/>
      <c r="C128" s="156" t="s">
        <v>142</v>
      </c>
      <c r="D128" s="156" t="s">
        <v>254</v>
      </c>
      <c r="E128" s="157" t="s">
        <v>490</v>
      </c>
      <c r="F128" s="158" t="s">
        <v>491</v>
      </c>
      <c r="G128" s="159" t="s">
        <v>274</v>
      </c>
      <c r="H128" s="160">
        <v>6</v>
      </c>
      <c r="I128" s="160"/>
      <c r="J128" s="160">
        <f t="shared" si="0"/>
        <v>0</v>
      </c>
      <c r="K128" s="161"/>
      <c r="L128" s="162"/>
      <c r="M128" s="163" t="s">
        <v>1</v>
      </c>
      <c r="N128" s="164" t="s">
        <v>39</v>
      </c>
      <c r="O128" s="154">
        <v>0</v>
      </c>
      <c r="P128" s="154">
        <f t="shared" si="1"/>
        <v>0</v>
      </c>
      <c r="Q128" s="154">
        <v>8.5000000000000006E-2</v>
      </c>
      <c r="R128" s="154">
        <f t="shared" si="2"/>
        <v>0.51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3" t="s">
        <v>191</v>
      </c>
      <c r="AT128" s="143" t="s">
        <v>254</v>
      </c>
      <c r="AU128" s="143" t="s">
        <v>144</v>
      </c>
      <c r="AY128" s="14" t="s">
        <v>143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144</v>
      </c>
      <c r="BK128" s="145">
        <f t="shared" si="9"/>
        <v>0</v>
      </c>
      <c r="BL128" s="14" t="s">
        <v>166</v>
      </c>
      <c r="BM128" s="143" t="s">
        <v>492</v>
      </c>
    </row>
    <row r="129" spans="1:65" s="2" customFormat="1" ht="21.75" customHeight="1">
      <c r="A129" s="26"/>
      <c r="B129" s="132"/>
      <c r="C129" s="156" t="s">
        <v>181</v>
      </c>
      <c r="D129" s="156" t="s">
        <v>254</v>
      </c>
      <c r="E129" s="157" t="s">
        <v>493</v>
      </c>
      <c r="F129" s="158" t="s">
        <v>494</v>
      </c>
      <c r="G129" s="159" t="s">
        <v>274</v>
      </c>
      <c r="H129" s="160">
        <v>4</v>
      </c>
      <c r="I129" s="160"/>
      <c r="J129" s="160">
        <f t="shared" si="0"/>
        <v>0</v>
      </c>
      <c r="K129" s="161"/>
      <c r="L129" s="162"/>
      <c r="M129" s="163" t="s">
        <v>1</v>
      </c>
      <c r="N129" s="164" t="s">
        <v>39</v>
      </c>
      <c r="O129" s="154">
        <v>0</v>
      </c>
      <c r="P129" s="154">
        <f t="shared" si="1"/>
        <v>0</v>
      </c>
      <c r="Q129" s="154">
        <v>0.09</v>
      </c>
      <c r="R129" s="154">
        <f t="shared" si="2"/>
        <v>0.36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3" t="s">
        <v>191</v>
      </c>
      <c r="AT129" s="143" t="s">
        <v>254</v>
      </c>
      <c r="AU129" s="143" t="s">
        <v>144</v>
      </c>
      <c r="AY129" s="14" t="s">
        <v>143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144</v>
      </c>
      <c r="BK129" s="145">
        <f t="shared" si="9"/>
        <v>0</v>
      </c>
      <c r="BL129" s="14" t="s">
        <v>166</v>
      </c>
      <c r="BM129" s="143" t="s">
        <v>495</v>
      </c>
    </row>
    <row r="130" spans="1:65" s="2" customFormat="1" ht="21.75" customHeight="1">
      <c r="A130" s="26"/>
      <c r="B130" s="132"/>
      <c r="C130" s="133" t="s">
        <v>186</v>
      </c>
      <c r="D130" s="133" t="s">
        <v>145</v>
      </c>
      <c r="E130" s="134" t="s">
        <v>496</v>
      </c>
      <c r="F130" s="135" t="s">
        <v>497</v>
      </c>
      <c r="G130" s="136" t="s">
        <v>274</v>
      </c>
      <c r="H130" s="137">
        <v>310</v>
      </c>
      <c r="I130" s="137"/>
      <c r="J130" s="137">
        <f t="shared" si="0"/>
        <v>0</v>
      </c>
      <c r="K130" s="138"/>
      <c r="L130" s="27"/>
      <c r="M130" s="152" t="s">
        <v>1</v>
      </c>
      <c r="N130" s="153" t="s">
        <v>39</v>
      </c>
      <c r="O130" s="154">
        <v>0.32888000000000001</v>
      </c>
      <c r="P130" s="154">
        <f t="shared" si="1"/>
        <v>101.9528</v>
      </c>
      <c r="Q130" s="154">
        <v>6.3E-3</v>
      </c>
      <c r="R130" s="154">
        <f t="shared" si="2"/>
        <v>1.9530000000000001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166</v>
      </c>
      <c r="AT130" s="143" t="s">
        <v>145</v>
      </c>
      <c r="AU130" s="143" t="s">
        <v>144</v>
      </c>
      <c r="AY130" s="14" t="s">
        <v>143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144</v>
      </c>
      <c r="BK130" s="145">
        <f t="shared" si="9"/>
        <v>0</v>
      </c>
      <c r="BL130" s="14" t="s">
        <v>166</v>
      </c>
      <c r="BM130" s="143" t="s">
        <v>498</v>
      </c>
    </row>
    <row r="131" spans="1:65" s="2" customFormat="1" ht="21.75" customHeight="1">
      <c r="A131" s="26"/>
      <c r="B131" s="132"/>
      <c r="C131" s="156" t="s">
        <v>191</v>
      </c>
      <c r="D131" s="156" t="s">
        <v>254</v>
      </c>
      <c r="E131" s="157" t="s">
        <v>499</v>
      </c>
      <c r="F131" s="158" t="s">
        <v>500</v>
      </c>
      <c r="G131" s="159" t="s">
        <v>274</v>
      </c>
      <c r="H131" s="160">
        <v>313.10000000000002</v>
      </c>
      <c r="I131" s="160"/>
      <c r="J131" s="160">
        <f t="shared" si="0"/>
        <v>0</v>
      </c>
      <c r="K131" s="161"/>
      <c r="L131" s="162"/>
      <c r="M131" s="163" t="s">
        <v>1</v>
      </c>
      <c r="N131" s="164" t="s">
        <v>39</v>
      </c>
      <c r="O131" s="154">
        <v>0</v>
      </c>
      <c r="P131" s="154">
        <f t="shared" si="1"/>
        <v>0</v>
      </c>
      <c r="Q131" s="154">
        <v>0.104</v>
      </c>
      <c r="R131" s="154">
        <f t="shared" si="2"/>
        <v>32.562400000000004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3" t="s">
        <v>191</v>
      </c>
      <c r="AT131" s="143" t="s">
        <v>254</v>
      </c>
      <c r="AU131" s="143" t="s">
        <v>144</v>
      </c>
      <c r="AY131" s="14" t="s">
        <v>143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144</v>
      </c>
      <c r="BK131" s="145">
        <f t="shared" si="9"/>
        <v>0</v>
      </c>
      <c r="BL131" s="14" t="s">
        <v>166</v>
      </c>
      <c r="BM131" s="143" t="s">
        <v>501</v>
      </c>
    </row>
    <row r="132" spans="1:65" s="11" customFormat="1" ht="22.75" customHeight="1">
      <c r="B132" s="122"/>
      <c r="D132" s="123" t="s">
        <v>72</v>
      </c>
      <c r="E132" s="150" t="s">
        <v>280</v>
      </c>
      <c r="F132" s="150" t="s">
        <v>281</v>
      </c>
      <c r="J132" s="151">
        <f>BK132</f>
        <v>0</v>
      </c>
      <c r="L132" s="122"/>
      <c r="M132" s="126"/>
      <c r="N132" s="127"/>
      <c r="O132" s="127"/>
      <c r="P132" s="128">
        <f>P133</f>
        <v>73.147186000000005</v>
      </c>
      <c r="Q132" s="127"/>
      <c r="R132" s="128">
        <f>R133</f>
        <v>0</v>
      </c>
      <c r="S132" s="127"/>
      <c r="T132" s="129">
        <f>T133</f>
        <v>0</v>
      </c>
      <c r="AR132" s="123" t="s">
        <v>81</v>
      </c>
      <c r="AT132" s="130" t="s">
        <v>72</v>
      </c>
      <c r="AU132" s="130" t="s">
        <v>81</v>
      </c>
      <c r="AY132" s="123" t="s">
        <v>143</v>
      </c>
      <c r="BK132" s="131">
        <f>BK133</f>
        <v>0</v>
      </c>
    </row>
    <row r="133" spans="1:65" s="2" customFormat="1" ht="16.5" customHeight="1">
      <c r="A133" s="26"/>
      <c r="B133" s="132"/>
      <c r="C133" s="133" t="s">
        <v>195</v>
      </c>
      <c r="D133" s="133" t="s">
        <v>145</v>
      </c>
      <c r="E133" s="134" t="s">
        <v>502</v>
      </c>
      <c r="F133" s="135" t="s">
        <v>503</v>
      </c>
      <c r="G133" s="136" t="s">
        <v>202</v>
      </c>
      <c r="H133" s="137">
        <v>67.046000000000006</v>
      </c>
      <c r="I133" s="137"/>
      <c r="J133" s="137">
        <f>ROUND(I133*H133,3)</f>
        <v>0</v>
      </c>
      <c r="K133" s="138"/>
      <c r="L133" s="27"/>
      <c r="M133" s="139" t="s">
        <v>1</v>
      </c>
      <c r="N133" s="140" t="s">
        <v>39</v>
      </c>
      <c r="O133" s="141">
        <v>1.091</v>
      </c>
      <c r="P133" s="141">
        <f>O133*H133</f>
        <v>73.147186000000005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166</v>
      </c>
      <c r="AT133" s="143" t="s">
        <v>145</v>
      </c>
      <c r="AU133" s="143" t="s">
        <v>144</v>
      </c>
      <c r="AY133" s="14" t="s">
        <v>143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4" t="s">
        <v>144</v>
      </c>
      <c r="BK133" s="145">
        <f>ROUND(I133*H133,3)</f>
        <v>0</v>
      </c>
      <c r="BL133" s="14" t="s">
        <v>166</v>
      </c>
      <c r="BM133" s="143" t="s">
        <v>504</v>
      </c>
    </row>
    <row r="134" spans="1:65" s="2" customFormat="1" ht="7" customHeight="1">
      <c r="A134" s="26"/>
      <c r="B134" s="41"/>
      <c r="C134" s="42"/>
      <c r="D134" s="42"/>
      <c r="E134" s="42"/>
      <c r="F134" s="42"/>
      <c r="G134" s="42"/>
      <c r="H134" s="42"/>
      <c r="I134" s="42"/>
      <c r="J134" s="42"/>
      <c r="K134" s="42"/>
      <c r="L134" s="27"/>
      <c r="M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</sheetData>
  <autoFilter ref="C119:K133" xr:uid="{00000000-0009-0000-0000-000007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42"/>
  <sheetViews>
    <sheetView showGridLines="0" workbookViewId="0">
      <selection activeCell="I123" sqref="I123"/>
    </sheetView>
  </sheetViews>
  <sheetFormatPr baseColWidth="10" defaultRowHeight="11"/>
  <cols>
    <col min="1" max="1" width="8.25" style="1" customWidth="1"/>
    <col min="2" max="2" width="1.75" style="1" customWidth="1"/>
    <col min="3" max="4" width="4.25" style="1" customWidth="1"/>
    <col min="5" max="5" width="17.25" style="1" customWidth="1"/>
    <col min="6" max="6" width="50.75" style="1" customWidth="1"/>
    <col min="7" max="7" width="7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1" spans="1:46">
      <c r="A1" s="87"/>
    </row>
    <row r="2" spans="1:46" s="1" customFormat="1" ht="37" customHeight="1">
      <c r="L2" s="17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103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5" customHeight="1">
      <c r="B4" s="17"/>
      <c r="D4" s="18" t="s">
        <v>119</v>
      </c>
      <c r="L4" s="17"/>
      <c r="M4" s="88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0" t="str">
        <f>'Rekapitulácia stavby'!K6</f>
        <v>Kompostáreň Prameň</v>
      </c>
      <c r="F7" s="201"/>
      <c r="G7" s="201"/>
      <c r="H7" s="201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4" t="s">
        <v>505</v>
      </c>
      <c r="F9" s="199"/>
      <c r="G9" s="199"/>
      <c r="H9" s="199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75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8" t="str">
        <f>'Rekapitulácia stavby'!E14</f>
        <v xml:space="preserve"> </v>
      </c>
      <c r="F18" s="188"/>
      <c r="G18" s="188"/>
      <c r="H18" s="188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30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31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32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0" t="s">
        <v>1</v>
      </c>
      <c r="F27" s="190"/>
      <c r="G27" s="190"/>
      <c r="H27" s="190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5" customHeight="1">
      <c r="A30" s="26"/>
      <c r="B30" s="27"/>
      <c r="C30" s="26"/>
      <c r="D30" s="92" t="s">
        <v>33</v>
      </c>
      <c r="E30" s="26"/>
      <c r="F30" s="26"/>
      <c r="G30" s="26"/>
      <c r="H30" s="26"/>
      <c r="I30" s="26"/>
      <c r="J30" s="65">
        <f>ROUND(J120,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7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5" customHeight="1">
      <c r="A32" s="26"/>
      <c r="B32" s="27"/>
      <c r="C32" s="26"/>
      <c r="D32" s="26"/>
      <c r="E32" s="26"/>
      <c r="F32" s="30" t="s">
        <v>35</v>
      </c>
      <c r="G32" s="26"/>
      <c r="H32" s="26"/>
      <c r="I32" s="30" t="s">
        <v>34</v>
      </c>
      <c r="J32" s="30" t="s">
        <v>36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5" customHeight="1">
      <c r="A33" s="26"/>
      <c r="B33" s="27"/>
      <c r="C33" s="26"/>
      <c r="D33" s="93" t="s">
        <v>37</v>
      </c>
      <c r="E33" s="23" t="s">
        <v>38</v>
      </c>
      <c r="F33" s="94">
        <f>ROUND((SUM(BE120:BE141)),  2)</f>
        <v>0</v>
      </c>
      <c r="G33" s="26"/>
      <c r="H33" s="26"/>
      <c r="I33" s="95">
        <v>0.2</v>
      </c>
      <c r="J33" s="94">
        <f>ROUND(((SUM(BE120:BE141))*I33),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" customHeight="1">
      <c r="A34" s="26"/>
      <c r="B34" s="27"/>
      <c r="C34" s="26"/>
      <c r="D34" s="26"/>
      <c r="E34" s="23" t="s">
        <v>39</v>
      </c>
      <c r="F34" s="94">
        <f>ROUND((SUM(BF120:BF141)),  2)</f>
        <v>0</v>
      </c>
      <c r="G34" s="26"/>
      <c r="H34" s="26"/>
      <c r="I34" s="95">
        <v>0.2</v>
      </c>
      <c r="J34" s="94">
        <f>ROUND(((SUM(BF120:BF141))*I34),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" hidden="1" customHeight="1">
      <c r="A35" s="26"/>
      <c r="B35" s="27"/>
      <c r="C35" s="26"/>
      <c r="D35" s="26"/>
      <c r="E35" s="23" t="s">
        <v>40</v>
      </c>
      <c r="F35" s="94">
        <f>ROUND((SUM(BG120:BG141)),  2)</f>
        <v>0</v>
      </c>
      <c r="G35" s="26"/>
      <c r="H35" s="26"/>
      <c r="I35" s="95">
        <v>0.2</v>
      </c>
      <c r="J35" s="94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" hidden="1" customHeight="1">
      <c r="A36" s="26"/>
      <c r="B36" s="27"/>
      <c r="C36" s="26"/>
      <c r="D36" s="26"/>
      <c r="E36" s="23" t="s">
        <v>41</v>
      </c>
      <c r="F36" s="94">
        <f>ROUND((SUM(BH120:BH141)),  2)</f>
        <v>0</v>
      </c>
      <c r="G36" s="26"/>
      <c r="H36" s="26"/>
      <c r="I36" s="95">
        <v>0.2</v>
      </c>
      <c r="J36" s="94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" hidden="1" customHeight="1">
      <c r="A37" s="26"/>
      <c r="B37" s="27"/>
      <c r="C37" s="26"/>
      <c r="D37" s="26"/>
      <c r="E37" s="23" t="s">
        <v>42</v>
      </c>
      <c r="F37" s="94">
        <f>ROUND((SUM(BI120:BI141)),  2)</f>
        <v>0</v>
      </c>
      <c r="G37" s="26"/>
      <c r="H37" s="26"/>
      <c r="I37" s="95">
        <v>0</v>
      </c>
      <c r="J37" s="94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7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5" customHeight="1">
      <c r="A39" s="26"/>
      <c r="B39" s="27"/>
      <c r="C39" s="96"/>
      <c r="D39" s="97" t="s">
        <v>43</v>
      </c>
      <c r="E39" s="54"/>
      <c r="F39" s="54"/>
      <c r="G39" s="98" t="s">
        <v>44</v>
      </c>
      <c r="H39" s="99" t="s">
        <v>45</v>
      </c>
      <c r="I39" s="54"/>
      <c r="J39" s="100">
        <f>SUM(J30:J37)</f>
        <v>0</v>
      </c>
      <c r="K39" s="101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6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">
      <c r="A61" s="26"/>
      <c r="B61" s="27"/>
      <c r="C61" s="26"/>
      <c r="D61" s="39" t="s">
        <v>48</v>
      </c>
      <c r="E61" s="29"/>
      <c r="F61" s="102" t="s">
        <v>49</v>
      </c>
      <c r="G61" s="39" t="s">
        <v>48</v>
      </c>
      <c r="H61" s="29"/>
      <c r="I61" s="29"/>
      <c r="J61" s="103" t="s">
        <v>49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">
      <c r="A65" s="26"/>
      <c r="B65" s="27"/>
      <c r="C65" s="26"/>
      <c r="D65" s="37" t="s">
        <v>50</v>
      </c>
      <c r="E65" s="40"/>
      <c r="F65" s="40"/>
      <c r="G65" s="37" t="s">
        <v>51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">
      <c r="A76" s="26"/>
      <c r="B76" s="27"/>
      <c r="C76" s="26"/>
      <c r="D76" s="39" t="s">
        <v>48</v>
      </c>
      <c r="E76" s="29"/>
      <c r="F76" s="102" t="s">
        <v>49</v>
      </c>
      <c r="G76" s="39" t="s">
        <v>48</v>
      </c>
      <c r="H76" s="29"/>
      <c r="I76" s="29"/>
      <c r="J76" s="103" t="s">
        <v>49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0" t="str">
        <f>E7</f>
        <v>Kompostáreň Prameň</v>
      </c>
      <c r="F85" s="201"/>
      <c r="G85" s="201"/>
      <c r="H85" s="20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4" t="str">
        <f>E9</f>
        <v>SO 07 - Oporné múry</v>
      </c>
      <c r="F87" s="199"/>
      <c r="G87" s="199"/>
      <c r="H87" s="19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Kamenná Poruba</v>
      </c>
      <c r="G89" s="26"/>
      <c r="H89" s="26"/>
      <c r="I89" s="23" t="s">
        <v>18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40" customHeight="1">
      <c r="A91" s="26"/>
      <c r="B91" s="27"/>
      <c r="C91" s="23" t="s">
        <v>20</v>
      </c>
      <c r="D91" s="26"/>
      <c r="E91" s="26"/>
      <c r="F91" s="21" t="str">
        <f>E15</f>
        <v xml:space="preserve">Prameň združenie </v>
      </c>
      <c r="G91" s="26"/>
      <c r="H91" s="26"/>
      <c r="I91" s="23" t="s">
        <v>26</v>
      </c>
      <c r="J91" s="24" t="str">
        <f>E21</f>
        <v>Ing. M. Pisár (stupeň PD pre stav.povolenie)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30</v>
      </c>
      <c r="J92" s="24" t="str">
        <f>E24</f>
        <v>Ing. G. Gabčová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2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4" t="s">
        <v>123</v>
      </c>
      <c r="D94" s="96"/>
      <c r="E94" s="96"/>
      <c r="F94" s="96"/>
      <c r="G94" s="96"/>
      <c r="H94" s="96"/>
      <c r="I94" s="96"/>
      <c r="J94" s="105" t="s">
        <v>124</v>
      </c>
      <c r="K94" s="9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2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75" customHeight="1">
      <c r="A96" s="26"/>
      <c r="B96" s="27"/>
      <c r="C96" s="106" t="s">
        <v>125</v>
      </c>
      <c r="D96" s="26"/>
      <c r="E96" s="26"/>
      <c r="F96" s="26"/>
      <c r="G96" s="26"/>
      <c r="H96" s="26"/>
      <c r="I96" s="26"/>
      <c r="J96" s="65">
        <f>J120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5" customHeight="1">
      <c r="B97" s="107"/>
      <c r="D97" s="108" t="s">
        <v>151</v>
      </c>
      <c r="E97" s="109"/>
      <c r="F97" s="109"/>
      <c r="G97" s="109"/>
      <c r="H97" s="109"/>
      <c r="I97" s="109"/>
      <c r="J97" s="110">
        <f>J121</f>
        <v>0</v>
      </c>
      <c r="L97" s="107"/>
    </row>
    <row r="98" spans="1:31" s="12" customFormat="1" ht="20" customHeight="1">
      <c r="B98" s="146"/>
      <c r="D98" s="147" t="s">
        <v>152</v>
      </c>
      <c r="E98" s="148"/>
      <c r="F98" s="148"/>
      <c r="G98" s="148"/>
      <c r="H98" s="148"/>
      <c r="I98" s="148"/>
      <c r="J98" s="149">
        <f>J122</f>
        <v>0</v>
      </c>
      <c r="L98" s="146"/>
    </row>
    <row r="99" spans="1:31" s="12" customFormat="1" ht="20" customHeight="1">
      <c r="B99" s="146"/>
      <c r="D99" s="147" t="s">
        <v>153</v>
      </c>
      <c r="E99" s="148"/>
      <c r="F99" s="148"/>
      <c r="G99" s="148"/>
      <c r="H99" s="148"/>
      <c r="I99" s="148"/>
      <c r="J99" s="149">
        <f>J129</f>
        <v>0</v>
      </c>
      <c r="L99" s="146"/>
    </row>
    <row r="100" spans="1:31" s="12" customFormat="1" ht="20" customHeight="1">
      <c r="B100" s="146"/>
      <c r="D100" s="147" t="s">
        <v>156</v>
      </c>
      <c r="E100" s="148"/>
      <c r="F100" s="148"/>
      <c r="G100" s="148"/>
      <c r="H100" s="148"/>
      <c r="I100" s="148"/>
      <c r="J100" s="149">
        <f>J140</f>
        <v>0</v>
      </c>
      <c r="L100" s="146"/>
    </row>
    <row r="101" spans="1:31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7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 ht="7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5" customHeight="1">
      <c r="A107" s="26"/>
      <c r="B107" s="27"/>
      <c r="C107" s="18" t="s">
        <v>128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7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12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200" t="str">
        <f>E7</f>
        <v>Kompostáreň Prameň</v>
      </c>
      <c r="F110" s="201"/>
      <c r="G110" s="201"/>
      <c r="H110" s="201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120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94" t="str">
        <f>E9</f>
        <v>SO 07 - Oporné múry</v>
      </c>
      <c r="F112" s="199"/>
      <c r="G112" s="199"/>
      <c r="H112" s="199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7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16</v>
      </c>
      <c r="D114" s="26"/>
      <c r="E114" s="26"/>
      <c r="F114" s="21" t="str">
        <f>F12</f>
        <v>Kamenná Poruba</v>
      </c>
      <c r="G114" s="26"/>
      <c r="H114" s="26"/>
      <c r="I114" s="23" t="s">
        <v>18</v>
      </c>
      <c r="J114" s="49" t="str">
        <f>IF(J12="","",J12)</f>
        <v/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7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40" customHeight="1">
      <c r="A116" s="26"/>
      <c r="B116" s="27"/>
      <c r="C116" s="23" t="s">
        <v>20</v>
      </c>
      <c r="D116" s="26"/>
      <c r="E116" s="26"/>
      <c r="F116" s="21" t="str">
        <f>E15</f>
        <v xml:space="preserve">Prameň združenie </v>
      </c>
      <c r="G116" s="26"/>
      <c r="H116" s="26"/>
      <c r="I116" s="23" t="s">
        <v>26</v>
      </c>
      <c r="J116" s="24" t="str">
        <f>E21</f>
        <v>Ing. M. Pisár (stupeň PD pre stav.povolenie)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5" customHeight="1">
      <c r="A117" s="26"/>
      <c r="B117" s="27"/>
      <c r="C117" s="23" t="s">
        <v>24</v>
      </c>
      <c r="D117" s="26"/>
      <c r="E117" s="26"/>
      <c r="F117" s="21" t="str">
        <f>IF(E18="","",E18)</f>
        <v xml:space="preserve"> </v>
      </c>
      <c r="G117" s="26"/>
      <c r="H117" s="26"/>
      <c r="I117" s="23" t="s">
        <v>30</v>
      </c>
      <c r="J117" s="24" t="str">
        <f>E24</f>
        <v>Ing. G. Gabčová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0.2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10" customFormat="1" ht="29.25" customHeight="1">
      <c r="A119" s="111"/>
      <c r="B119" s="112"/>
      <c r="C119" s="113" t="s">
        <v>129</v>
      </c>
      <c r="D119" s="114" t="s">
        <v>58</v>
      </c>
      <c r="E119" s="114" t="s">
        <v>54</v>
      </c>
      <c r="F119" s="114" t="s">
        <v>55</v>
      </c>
      <c r="G119" s="114" t="s">
        <v>130</v>
      </c>
      <c r="H119" s="114" t="s">
        <v>131</v>
      </c>
      <c r="I119" s="114" t="s">
        <v>132</v>
      </c>
      <c r="J119" s="115" t="s">
        <v>124</v>
      </c>
      <c r="K119" s="116" t="s">
        <v>133</v>
      </c>
      <c r="L119" s="117"/>
      <c r="M119" s="56" t="s">
        <v>1</v>
      </c>
      <c r="N119" s="57" t="s">
        <v>37</v>
      </c>
      <c r="O119" s="57" t="s">
        <v>134</v>
      </c>
      <c r="P119" s="57" t="s">
        <v>135</v>
      </c>
      <c r="Q119" s="57" t="s">
        <v>136</v>
      </c>
      <c r="R119" s="57" t="s">
        <v>137</v>
      </c>
      <c r="S119" s="57" t="s">
        <v>138</v>
      </c>
      <c r="T119" s="58" t="s">
        <v>139</v>
      </c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</row>
    <row r="120" spans="1:65" s="2" customFormat="1" ht="22.75" customHeight="1">
      <c r="A120" s="26"/>
      <c r="B120" s="27"/>
      <c r="C120" s="63" t="s">
        <v>125</v>
      </c>
      <c r="D120" s="26"/>
      <c r="E120" s="26"/>
      <c r="F120" s="26"/>
      <c r="G120" s="26"/>
      <c r="H120" s="26"/>
      <c r="I120" s="26"/>
      <c r="J120" s="118">
        <f>BK120</f>
        <v>0</v>
      </c>
      <c r="K120" s="26"/>
      <c r="L120" s="27"/>
      <c r="M120" s="59"/>
      <c r="N120" s="50"/>
      <c r="O120" s="60"/>
      <c r="P120" s="119">
        <f>P121</f>
        <v>2249.4124924299999</v>
      </c>
      <c r="Q120" s="60"/>
      <c r="R120" s="119">
        <f>R121</f>
        <v>1028.7860070300001</v>
      </c>
      <c r="S120" s="60"/>
      <c r="T120" s="120">
        <f>T121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T120" s="14" t="s">
        <v>72</v>
      </c>
      <c r="AU120" s="14" t="s">
        <v>126</v>
      </c>
      <c r="BK120" s="121">
        <f>BK121</f>
        <v>0</v>
      </c>
    </row>
    <row r="121" spans="1:65" s="11" customFormat="1" ht="26" customHeight="1">
      <c r="B121" s="122"/>
      <c r="D121" s="123" t="s">
        <v>72</v>
      </c>
      <c r="E121" s="124" t="s">
        <v>160</v>
      </c>
      <c r="F121" s="124" t="s">
        <v>161</v>
      </c>
      <c r="J121" s="125">
        <f>BK121</f>
        <v>0</v>
      </c>
      <c r="L121" s="122"/>
      <c r="M121" s="126"/>
      <c r="N121" s="127"/>
      <c r="O121" s="127"/>
      <c r="P121" s="128">
        <f>P122+P129+P140</f>
        <v>2249.4124924299999</v>
      </c>
      <c r="Q121" s="127"/>
      <c r="R121" s="128">
        <f>R122+R129+R140</f>
        <v>1028.7860070300001</v>
      </c>
      <c r="S121" s="127"/>
      <c r="T121" s="129">
        <f>T122+T129+T140</f>
        <v>0</v>
      </c>
      <c r="AR121" s="123" t="s">
        <v>81</v>
      </c>
      <c r="AT121" s="130" t="s">
        <v>72</v>
      </c>
      <c r="AU121" s="130" t="s">
        <v>73</v>
      </c>
      <c r="AY121" s="123" t="s">
        <v>143</v>
      </c>
      <c r="BK121" s="131">
        <f>BK122+BK129+BK140</f>
        <v>0</v>
      </c>
    </row>
    <row r="122" spans="1:65" s="11" customFormat="1" ht="22.75" customHeight="1">
      <c r="B122" s="122"/>
      <c r="D122" s="123" t="s">
        <v>72</v>
      </c>
      <c r="E122" s="150" t="s">
        <v>81</v>
      </c>
      <c r="F122" s="150" t="s">
        <v>162</v>
      </c>
      <c r="J122" s="151">
        <f>BK122</f>
        <v>0</v>
      </c>
      <c r="L122" s="122"/>
      <c r="M122" s="126"/>
      <c r="N122" s="127"/>
      <c r="O122" s="127"/>
      <c r="P122" s="128">
        <f>SUM(P123:P128)</f>
        <v>234.17880299999999</v>
      </c>
      <c r="Q122" s="127"/>
      <c r="R122" s="128">
        <f>SUM(R123:R128)</f>
        <v>533.86400000000003</v>
      </c>
      <c r="S122" s="127"/>
      <c r="T122" s="129">
        <f>SUM(T123:T128)</f>
        <v>0</v>
      </c>
      <c r="AR122" s="123" t="s">
        <v>81</v>
      </c>
      <c r="AT122" s="130" t="s">
        <v>72</v>
      </c>
      <c r="AU122" s="130" t="s">
        <v>81</v>
      </c>
      <c r="AY122" s="123" t="s">
        <v>143</v>
      </c>
      <c r="BK122" s="131">
        <f>SUM(BK123:BK128)</f>
        <v>0</v>
      </c>
    </row>
    <row r="123" spans="1:65" s="2" customFormat="1" ht="21.75" customHeight="1">
      <c r="A123" s="26"/>
      <c r="B123" s="132"/>
      <c r="C123" s="133" t="s">
        <v>81</v>
      </c>
      <c r="D123" s="133" t="s">
        <v>145</v>
      </c>
      <c r="E123" s="134" t="s">
        <v>168</v>
      </c>
      <c r="F123" s="135" t="s">
        <v>169</v>
      </c>
      <c r="G123" s="136" t="s">
        <v>165</v>
      </c>
      <c r="H123" s="137">
        <v>449.928</v>
      </c>
      <c r="I123" s="137"/>
      <c r="J123" s="137">
        <f t="shared" ref="J123:J128" si="0">ROUND(I123*H123,3)</f>
        <v>0</v>
      </c>
      <c r="K123" s="138"/>
      <c r="L123" s="27"/>
      <c r="M123" s="152" t="s">
        <v>1</v>
      </c>
      <c r="N123" s="153" t="s">
        <v>39</v>
      </c>
      <c r="O123" s="154">
        <v>0.24299999999999999</v>
      </c>
      <c r="P123" s="154">
        <f t="shared" ref="P123:P128" si="1">O123*H123</f>
        <v>109.332504</v>
      </c>
      <c r="Q123" s="154">
        <v>0</v>
      </c>
      <c r="R123" s="154">
        <f t="shared" ref="R123:R128" si="2">Q123*H123</f>
        <v>0</v>
      </c>
      <c r="S123" s="154">
        <v>0</v>
      </c>
      <c r="T123" s="155">
        <f t="shared" ref="T123:T128" si="3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3" t="s">
        <v>166</v>
      </c>
      <c r="AT123" s="143" t="s">
        <v>145</v>
      </c>
      <c r="AU123" s="143" t="s">
        <v>144</v>
      </c>
      <c r="AY123" s="14" t="s">
        <v>143</v>
      </c>
      <c r="BE123" s="144">
        <f t="shared" ref="BE123:BE128" si="4">IF(N123="základná",J123,0)</f>
        <v>0</v>
      </c>
      <c r="BF123" s="144">
        <f t="shared" ref="BF123:BF128" si="5">IF(N123="znížená",J123,0)</f>
        <v>0</v>
      </c>
      <c r="BG123" s="144">
        <f t="shared" ref="BG123:BG128" si="6">IF(N123="zákl. prenesená",J123,0)</f>
        <v>0</v>
      </c>
      <c r="BH123" s="144">
        <f t="shared" ref="BH123:BH128" si="7">IF(N123="zníž. prenesená",J123,0)</f>
        <v>0</v>
      </c>
      <c r="BI123" s="144">
        <f t="shared" ref="BI123:BI128" si="8">IF(N123="nulová",J123,0)</f>
        <v>0</v>
      </c>
      <c r="BJ123" s="14" t="s">
        <v>144</v>
      </c>
      <c r="BK123" s="145">
        <f t="shared" ref="BK123:BK128" si="9">ROUND(I123*H123,3)</f>
        <v>0</v>
      </c>
      <c r="BL123" s="14" t="s">
        <v>166</v>
      </c>
      <c r="BM123" s="143" t="s">
        <v>506</v>
      </c>
    </row>
    <row r="124" spans="1:65" s="2" customFormat="1" ht="21.75" customHeight="1">
      <c r="A124" s="26"/>
      <c r="B124" s="132"/>
      <c r="C124" s="133" t="s">
        <v>144</v>
      </c>
      <c r="D124" s="133" t="s">
        <v>145</v>
      </c>
      <c r="E124" s="134" t="s">
        <v>172</v>
      </c>
      <c r="F124" s="135" t="s">
        <v>173</v>
      </c>
      <c r="G124" s="136" t="s">
        <v>165</v>
      </c>
      <c r="H124" s="137">
        <v>134.97800000000001</v>
      </c>
      <c r="I124" s="137"/>
      <c r="J124" s="137">
        <f t="shared" si="0"/>
        <v>0</v>
      </c>
      <c r="K124" s="138"/>
      <c r="L124" s="27"/>
      <c r="M124" s="152" t="s">
        <v>1</v>
      </c>
      <c r="N124" s="153" t="s">
        <v>39</v>
      </c>
      <c r="O124" s="154">
        <v>5.6000000000000001E-2</v>
      </c>
      <c r="P124" s="154">
        <f t="shared" si="1"/>
        <v>7.5587680000000006</v>
      </c>
      <c r="Q124" s="154">
        <v>0</v>
      </c>
      <c r="R124" s="154">
        <f t="shared" si="2"/>
        <v>0</v>
      </c>
      <c r="S124" s="154">
        <v>0</v>
      </c>
      <c r="T124" s="155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3" t="s">
        <v>166</v>
      </c>
      <c r="AT124" s="143" t="s">
        <v>145</v>
      </c>
      <c r="AU124" s="143" t="s">
        <v>144</v>
      </c>
      <c r="AY124" s="14" t="s">
        <v>143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4" t="s">
        <v>144</v>
      </c>
      <c r="BK124" s="145">
        <f t="shared" si="9"/>
        <v>0</v>
      </c>
      <c r="BL124" s="14" t="s">
        <v>166</v>
      </c>
      <c r="BM124" s="143" t="s">
        <v>507</v>
      </c>
    </row>
    <row r="125" spans="1:65" s="2" customFormat="1" ht="16.5" customHeight="1">
      <c r="A125" s="26"/>
      <c r="B125" s="132"/>
      <c r="C125" s="133" t="s">
        <v>171</v>
      </c>
      <c r="D125" s="133" t="s">
        <v>145</v>
      </c>
      <c r="E125" s="134" t="s">
        <v>175</v>
      </c>
      <c r="F125" s="135" t="s">
        <v>176</v>
      </c>
      <c r="G125" s="136" t="s">
        <v>165</v>
      </c>
      <c r="H125" s="137">
        <v>19.53</v>
      </c>
      <c r="I125" s="137"/>
      <c r="J125" s="137">
        <f t="shared" si="0"/>
        <v>0</v>
      </c>
      <c r="K125" s="138"/>
      <c r="L125" s="27"/>
      <c r="M125" s="152" t="s">
        <v>1</v>
      </c>
      <c r="N125" s="153" t="s">
        <v>39</v>
      </c>
      <c r="O125" s="154">
        <v>2.5139999999999998</v>
      </c>
      <c r="P125" s="154">
        <f t="shared" si="1"/>
        <v>49.098419999999997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3" t="s">
        <v>166</v>
      </c>
      <c r="AT125" s="143" t="s">
        <v>145</v>
      </c>
      <c r="AU125" s="143" t="s">
        <v>144</v>
      </c>
      <c r="AY125" s="14" t="s">
        <v>143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4" t="s">
        <v>144</v>
      </c>
      <c r="BK125" s="145">
        <f t="shared" si="9"/>
        <v>0</v>
      </c>
      <c r="BL125" s="14" t="s">
        <v>166</v>
      </c>
      <c r="BM125" s="143" t="s">
        <v>508</v>
      </c>
    </row>
    <row r="126" spans="1:65" s="2" customFormat="1" ht="33" customHeight="1">
      <c r="A126" s="26"/>
      <c r="B126" s="132"/>
      <c r="C126" s="133" t="s">
        <v>166</v>
      </c>
      <c r="D126" s="133" t="s">
        <v>145</v>
      </c>
      <c r="E126" s="134" t="s">
        <v>178</v>
      </c>
      <c r="F126" s="135" t="s">
        <v>179</v>
      </c>
      <c r="G126" s="136" t="s">
        <v>165</v>
      </c>
      <c r="H126" s="137">
        <v>5.859</v>
      </c>
      <c r="I126" s="137"/>
      <c r="J126" s="137">
        <f t="shared" si="0"/>
        <v>0</v>
      </c>
      <c r="K126" s="138"/>
      <c r="L126" s="27"/>
      <c r="M126" s="152" t="s">
        <v>1</v>
      </c>
      <c r="N126" s="153" t="s">
        <v>39</v>
      </c>
      <c r="O126" s="154">
        <v>0.61299999999999999</v>
      </c>
      <c r="P126" s="154">
        <f t="shared" si="1"/>
        <v>3.591567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3" t="s">
        <v>166</v>
      </c>
      <c r="AT126" s="143" t="s">
        <v>145</v>
      </c>
      <c r="AU126" s="143" t="s">
        <v>144</v>
      </c>
      <c r="AY126" s="14" t="s">
        <v>143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4" t="s">
        <v>144</v>
      </c>
      <c r="BK126" s="145">
        <f t="shared" si="9"/>
        <v>0</v>
      </c>
      <c r="BL126" s="14" t="s">
        <v>166</v>
      </c>
      <c r="BM126" s="143" t="s">
        <v>509</v>
      </c>
    </row>
    <row r="127" spans="1:65" s="2" customFormat="1" ht="21.75" customHeight="1">
      <c r="A127" s="26"/>
      <c r="B127" s="132"/>
      <c r="C127" s="133" t="s">
        <v>142</v>
      </c>
      <c r="D127" s="133" t="s">
        <v>145</v>
      </c>
      <c r="E127" s="134" t="s">
        <v>510</v>
      </c>
      <c r="F127" s="135" t="s">
        <v>511</v>
      </c>
      <c r="G127" s="136" t="s">
        <v>165</v>
      </c>
      <c r="H127" s="137">
        <v>266.93200000000002</v>
      </c>
      <c r="I127" s="137"/>
      <c r="J127" s="137">
        <f t="shared" si="0"/>
        <v>0</v>
      </c>
      <c r="K127" s="138"/>
      <c r="L127" s="27"/>
      <c r="M127" s="152" t="s">
        <v>1</v>
      </c>
      <c r="N127" s="153" t="s">
        <v>39</v>
      </c>
      <c r="O127" s="154">
        <v>0.24199999999999999</v>
      </c>
      <c r="P127" s="154">
        <f t="shared" si="1"/>
        <v>64.597543999999999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3" t="s">
        <v>166</v>
      </c>
      <c r="AT127" s="143" t="s">
        <v>145</v>
      </c>
      <c r="AU127" s="143" t="s">
        <v>144</v>
      </c>
      <c r="AY127" s="14" t="s">
        <v>143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144</v>
      </c>
      <c r="BK127" s="145">
        <f t="shared" si="9"/>
        <v>0</v>
      </c>
      <c r="BL127" s="14" t="s">
        <v>166</v>
      </c>
      <c r="BM127" s="143" t="s">
        <v>512</v>
      </c>
    </row>
    <row r="128" spans="1:65" s="2" customFormat="1" ht="16.5" customHeight="1">
      <c r="A128" s="26"/>
      <c r="B128" s="132"/>
      <c r="C128" s="156" t="s">
        <v>181</v>
      </c>
      <c r="D128" s="156" t="s">
        <v>254</v>
      </c>
      <c r="E128" s="157" t="s">
        <v>513</v>
      </c>
      <c r="F128" s="158" t="s">
        <v>514</v>
      </c>
      <c r="G128" s="159" t="s">
        <v>202</v>
      </c>
      <c r="H128" s="160">
        <v>533.86400000000003</v>
      </c>
      <c r="I128" s="160"/>
      <c r="J128" s="160">
        <f t="shared" si="0"/>
        <v>0</v>
      </c>
      <c r="K128" s="161"/>
      <c r="L128" s="162"/>
      <c r="M128" s="163" t="s">
        <v>1</v>
      </c>
      <c r="N128" s="164" t="s">
        <v>39</v>
      </c>
      <c r="O128" s="154">
        <v>0</v>
      </c>
      <c r="P128" s="154">
        <f t="shared" si="1"/>
        <v>0</v>
      </c>
      <c r="Q128" s="154">
        <v>1</v>
      </c>
      <c r="R128" s="154">
        <f t="shared" si="2"/>
        <v>533.86400000000003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3" t="s">
        <v>191</v>
      </c>
      <c r="AT128" s="143" t="s">
        <v>254</v>
      </c>
      <c r="AU128" s="143" t="s">
        <v>144</v>
      </c>
      <c r="AY128" s="14" t="s">
        <v>143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144</v>
      </c>
      <c r="BK128" s="145">
        <f t="shared" si="9"/>
        <v>0</v>
      </c>
      <c r="BL128" s="14" t="s">
        <v>166</v>
      </c>
      <c r="BM128" s="143" t="s">
        <v>515</v>
      </c>
    </row>
    <row r="129" spans="1:65" s="11" customFormat="1" ht="22.75" customHeight="1">
      <c r="B129" s="122"/>
      <c r="D129" s="123" t="s">
        <v>72</v>
      </c>
      <c r="E129" s="150" t="s">
        <v>144</v>
      </c>
      <c r="F129" s="150" t="s">
        <v>185</v>
      </c>
      <c r="J129" s="151">
        <f>BK129</f>
        <v>0</v>
      </c>
      <c r="L129" s="122"/>
      <c r="M129" s="126"/>
      <c r="N129" s="127"/>
      <c r="O129" s="127"/>
      <c r="P129" s="128">
        <f>SUM(P130:P139)</f>
        <v>1368.50337943</v>
      </c>
      <c r="Q129" s="127"/>
      <c r="R129" s="128">
        <f>SUM(R130:R139)</f>
        <v>494.92200703000009</v>
      </c>
      <c r="S129" s="127"/>
      <c r="T129" s="129">
        <f>SUM(T130:T139)</f>
        <v>0</v>
      </c>
      <c r="AR129" s="123" t="s">
        <v>81</v>
      </c>
      <c r="AT129" s="130" t="s">
        <v>72</v>
      </c>
      <c r="AU129" s="130" t="s">
        <v>81</v>
      </c>
      <c r="AY129" s="123" t="s">
        <v>143</v>
      </c>
      <c r="BK129" s="131">
        <f>SUM(BK130:BK139)</f>
        <v>0</v>
      </c>
    </row>
    <row r="130" spans="1:65" s="2" customFormat="1" ht="21.75" customHeight="1">
      <c r="A130" s="26"/>
      <c r="B130" s="132"/>
      <c r="C130" s="133" t="s">
        <v>186</v>
      </c>
      <c r="D130" s="133" t="s">
        <v>145</v>
      </c>
      <c r="E130" s="134" t="s">
        <v>187</v>
      </c>
      <c r="F130" s="135" t="s">
        <v>188</v>
      </c>
      <c r="G130" s="136" t="s">
        <v>189</v>
      </c>
      <c r="H130" s="137">
        <v>183.08699999999999</v>
      </c>
      <c r="I130" s="137"/>
      <c r="J130" s="137">
        <f t="shared" ref="J130:J139" si="10">ROUND(I130*H130,3)</f>
        <v>0</v>
      </c>
      <c r="K130" s="138"/>
      <c r="L130" s="27"/>
      <c r="M130" s="152" t="s">
        <v>1</v>
      </c>
      <c r="N130" s="153" t="s">
        <v>39</v>
      </c>
      <c r="O130" s="154">
        <v>4.0000000000000001E-3</v>
      </c>
      <c r="P130" s="154">
        <f t="shared" ref="P130:P139" si="11">O130*H130</f>
        <v>0.732348</v>
      </c>
      <c r="Q130" s="154">
        <v>0</v>
      </c>
      <c r="R130" s="154">
        <f t="shared" ref="R130:R139" si="12">Q130*H130</f>
        <v>0</v>
      </c>
      <c r="S130" s="154">
        <v>0</v>
      </c>
      <c r="T130" s="155">
        <f t="shared" ref="T130:T139" si="1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3" t="s">
        <v>166</v>
      </c>
      <c r="AT130" s="143" t="s">
        <v>145</v>
      </c>
      <c r="AU130" s="143" t="s">
        <v>144</v>
      </c>
      <c r="AY130" s="14" t="s">
        <v>143</v>
      </c>
      <c r="BE130" s="144">
        <f t="shared" ref="BE130:BE139" si="14">IF(N130="základná",J130,0)</f>
        <v>0</v>
      </c>
      <c r="BF130" s="144">
        <f t="shared" ref="BF130:BF139" si="15">IF(N130="znížená",J130,0)</f>
        <v>0</v>
      </c>
      <c r="BG130" s="144">
        <f t="shared" ref="BG130:BG139" si="16">IF(N130="zákl. prenesená",J130,0)</f>
        <v>0</v>
      </c>
      <c r="BH130" s="144">
        <f t="shared" ref="BH130:BH139" si="17">IF(N130="zníž. prenesená",J130,0)</f>
        <v>0</v>
      </c>
      <c r="BI130" s="144">
        <f t="shared" ref="BI130:BI139" si="18">IF(N130="nulová",J130,0)</f>
        <v>0</v>
      </c>
      <c r="BJ130" s="14" t="s">
        <v>144</v>
      </c>
      <c r="BK130" s="145">
        <f t="shared" ref="BK130:BK139" si="19">ROUND(I130*H130,3)</f>
        <v>0</v>
      </c>
      <c r="BL130" s="14" t="s">
        <v>166</v>
      </c>
      <c r="BM130" s="143" t="s">
        <v>516</v>
      </c>
    </row>
    <row r="131" spans="1:65" s="2" customFormat="1" ht="21.75" customHeight="1">
      <c r="A131" s="26"/>
      <c r="B131" s="132"/>
      <c r="C131" s="133" t="s">
        <v>191</v>
      </c>
      <c r="D131" s="133" t="s">
        <v>145</v>
      </c>
      <c r="E131" s="134" t="s">
        <v>192</v>
      </c>
      <c r="F131" s="135" t="s">
        <v>193</v>
      </c>
      <c r="G131" s="136" t="s">
        <v>165</v>
      </c>
      <c r="H131" s="137">
        <v>27.463000000000001</v>
      </c>
      <c r="I131" s="137"/>
      <c r="J131" s="137">
        <f t="shared" si="10"/>
        <v>0</v>
      </c>
      <c r="K131" s="138"/>
      <c r="L131" s="27"/>
      <c r="M131" s="152" t="s">
        <v>1</v>
      </c>
      <c r="N131" s="153" t="s">
        <v>39</v>
      </c>
      <c r="O131" s="154">
        <v>1.0968</v>
      </c>
      <c r="P131" s="154">
        <f t="shared" si="11"/>
        <v>30.1214184</v>
      </c>
      <c r="Q131" s="154">
        <v>2.0699999999999998</v>
      </c>
      <c r="R131" s="154">
        <f t="shared" si="12"/>
        <v>56.848409999999994</v>
      </c>
      <c r="S131" s="154">
        <v>0</v>
      </c>
      <c r="T131" s="155">
        <f t="shared" si="1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3" t="s">
        <v>166</v>
      </c>
      <c r="AT131" s="143" t="s">
        <v>145</v>
      </c>
      <c r="AU131" s="143" t="s">
        <v>144</v>
      </c>
      <c r="AY131" s="14" t="s">
        <v>143</v>
      </c>
      <c r="BE131" s="144">
        <f t="shared" si="14"/>
        <v>0</v>
      </c>
      <c r="BF131" s="144">
        <f t="shared" si="15"/>
        <v>0</v>
      </c>
      <c r="BG131" s="144">
        <f t="shared" si="16"/>
        <v>0</v>
      </c>
      <c r="BH131" s="144">
        <f t="shared" si="17"/>
        <v>0</v>
      </c>
      <c r="BI131" s="144">
        <f t="shared" si="18"/>
        <v>0</v>
      </c>
      <c r="BJ131" s="14" t="s">
        <v>144</v>
      </c>
      <c r="BK131" s="145">
        <f t="shared" si="19"/>
        <v>0</v>
      </c>
      <c r="BL131" s="14" t="s">
        <v>166</v>
      </c>
      <c r="BM131" s="143" t="s">
        <v>517</v>
      </c>
    </row>
    <row r="132" spans="1:65" s="2" customFormat="1" ht="21.75" customHeight="1">
      <c r="A132" s="26"/>
      <c r="B132" s="132"/>
      <c r="C132" s="133" t="s">
        <v>195</v>
      </c>
      <c r="D132" s="133" t="s">
        <v>145</v>
      </c>
      <c r="E132" s="134" t="s">
        <v>196</v>
      </c>
      <c r="F132" s="135" t="s">
        <v>197</v>
      </c>
      <c r="G132" s="136" t="s">
        <v>165</v>
      </c>
      <c r="H132" s="137">
        <v>91.546999999999997</v>
      </c>
      <c r="I132" s="137"/>
      <c r="J132" s="137">
        <f t="shared" si="10"/>
        <v>0</v>
      </c>
      <c r="K132" s="138"/>
      <c r="L132" s="27"/>
      <c r="M132" s="152" t="s">
        <v>1</v>
      </c>
      <c r="N132" s="153" t="s">
        <v>39</v>
      </c>
      <c r="O132" s="154">
        <v>0.50412999999999997</v>
      </c>
      <c r="P132" s="154">
        <f t="shared" si="11"/>
        <v>46.151589109999996</v>
      </c>
      <c r="Q132" s="154">
        <v>2.3401700000000001</v>
      </c>
      <c r="R132" s="154">
        <f t="shared" si="12"/>
        <v>214.23554299</v>
      </c>
      <c r="S132" s="154">
        <v>0</v>
      </c>
      <c r="T132" s="155">
        <f t="shared" si="1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3" t="s">
        <v>166</v>
      </c>
      <c r="AT132" s="143" t="s">
        <v>145</v>
      </c>
      <c r="AU132" s="143" t="s">
        <v>144</v>
      </c>
      <c r="AY132" s="14" t="s">
        <v>143</v>
      </c>
      <c r="BE132" s="144">
        <f t="shared" si="14"/>
        <v>0</v>
      </c>
      <c r="BF132" s="144">
        <f t="shared" si="15"/>
        <v>0</v>
      </c>
      <c r="BG132" s="144">
        <f t="shared" si="16"/>
        <v>0</v>
      </c>
      <c r="BH132" s="144">
        <f t="shared" si="17"/>
        <v>0</v>
      </c>
      <c r="BI132" s="144">
        <f t="shared" si="18"/>
        <v>0</v>
      </c>
      <c r="BJ132" s="14" t="s">
        <v>144</v>
      </c>
      <c r="BK132" s="145">
        <f t="shared" si="19"/>
        <v>0</v>
      </c>
      <c r="BL132" s="14" t="s">
        <v>166</v>
      </c>
      <c r="BM132" s="143" t="s">
        <v>518</v>
      </c>
    </row>
    <row r="133" spans="1:65" s="2" customFormat="1" ht="16.5" customHeight="1">
      <c r="A133" s="26"/>
      <c r="B133" s="132"/>
      <c r="C133" s="133" t="s">
        <v>199</v>
      </c>
      <c r="D133" s="133" t="s">
        <v>145</v>
      </c>
      <c r="E133" s="134" t="s">
        <v>519</v>
      </c>
      <c r="F133" s="135" t="s">
        <v>520</v>
      </c>
      <c r="G133" s="136" t="s">
        <v>189</v>
      </c>
      <c r="H133" s="137">
        <v>113.66</v>
      </c>
      <c r="I133" s="137"/>
      <c r="J133" s="137">
        <f t="shared" si="10"/>
        <v>0</v>
      </c>
      <c r="K133" s="138"/>
      <c r="L133" s="27"/>
      <c r="M133" s="152" t="s">
        <v>1</v>
      </c>
      <c r="N133" s="153" t="s">
        <v>39</v>
      </c>
      <c r="O133" s="154">
        <v>0.35799999999999998</v>
      </c>
      <c r="P133" s="154">
        <f t="shared" si="11"/>
        <v>40.690279999999994</v>
      </c>
      <c r="Q133" s="154">
        <v>6.7000000000000002E-4</v>
      </c>
      <c r="R133" s="154">
        <f t="shared" si="12"/>
        <v>7.6152200000000003E-2</v>
      </c>
      <c r="S133" s="154">
        <v>0</v>
      </c>
      <c r="T133" s="155">
        <f t="shared" si="1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3" t="s">
        <v>166</v>
      </c>
      <c r="AT133" s="143" t="s">
        <v>145</v>
      </c>
      <c r="AU133" s="143" t="s">
        <v>144</v>
      </c>
      <c r="AY133" s="14" t="s">
        <v>143</v>
      </c>
      <c r="BE133" s="144">
        <f t="shared" si="14"/>
        <v>0</v>
      </c>
      <c r="BF133" s="144">
        <f t="shared" si="15"/>
        <v>0</v>
      </c>
      <c r="BG133" s="144">
        <f t="shared" si="16"/>
        <v>0</v>
      </c>
      <c r="BH133" s="144">
        <f t="shared" si="17"/>
        <v>0</v>
      </c>
      <c r="BI133" s="144">
        <f t="shared" si="18"/>
        <v>0</v>
      </c>
      <c r="BJ133" s="14" t="s">
        <v>144</v>
      </c>
      <c r="BK133" s="145">
        <f t="shared" si="19"/>
        <v>0</v>
      </c>
      <c r="BL133" s="14" t="s">
        <v>166</v>
      </c>
      <c r="BM133" s="143" t="s">
        <v>521</v>
      </c>
    </row>
    <row r="134" spans="1:65" s="2" customFormat="1" ht="16.5" customHeight="1">
      <c r="A134" s="26"/>
      <c r="B134" s="132"/>
      <c r="C134" s="133" t="s">
        <v>204</v>
      </c>
      <c r="D134" s="133" t="s">
        <v>145</v>
      </c>
      <c r="E134" s="134" t="s">
        <v>522</v>
      </c>
      <c r="F134" s="135" t="s">
        <v>523</v>
      </c>
      <c r="G134" s="136" t="s">
        <v>189</v>
      </c>
      <c r="H134" s="137">
        <v>113.66</v>
      </c>
      <c r="I134" s="137"/>
      <c r="J134" s="137">
        <f t="shared" si="10"/>
        <v>0</v>
      </c>
      <c r="K134" s="138"/>
      <c r="L134" s="27"/>
      <c r="M134" s="152" t="s">
        <v>1</v>
      </c>
      <c r="N134" s="153" t="s">
        <v>39</v>
      </c>
      <c r="O134" s="154">
        <v>0.19900000000000001</v>
      </c>
      <c r="P134" s="154">
        <f t="shared" si="11"/>
        <v>22.61834</v>
      </c>
      <c r="Q134" s="154">
        <v>0</v>
      </c>
      <c r="R134" s="154">
        <f t="shared" si="12"/>
        <v>0</v>
      </c>
      <c r="S134" s="154">
        <v>0</v>
      </c>
      <c r="T134" s="155">
        <f t="shared" si="1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3" t="s">
        <v>166</v>
      </c>
      <c r="AT134" s="143" t="s">
        <v>145</v>
      </c>
      <c r="AU134" s="143" t="s">
        <v>144</v>
      </c>
      <c r="AY134" s="14" t="s">
        <v>143</v>
      </c>
      <c r="BE134" s="144">
        <f t="shared" si="14"/>
        <v>0</v>
      </c>
      <c r="BF134" s="144">
        <f t="shared" si="15"/>
        <v>0</v>
      </c>
      <c r="BG134" s="144">
        <f t="shared" si="16"/>
        <v>0</v>
      </c>
      <c r="BH134" s="144">
        <f t="shared" si="17"/>
        <v>0</v>
      </c>
      <c r="BI134" s="144">
        <f t="shared" si="18"/>
        <v>0</v>
      </c>
      <c r="BJ134" s="14" t="s">
        <v>144</v>
      </c>
      <c r="BK134" s="145">
        <f t="shared" si="19"/>
        <v>0</v>
      </c>
      <c r="BL134" s="14" t="s">
        <v>166</v>
      </c>
      <c r="BM134" s="143" t="s">
        <v>524</v>
      </c>
    </row>
    <row r="135" spans="1:65" s="2" customFormat="1" ht="16.5" customHeight="1">
      <c r="A135" s="26"/>
      <c r="B135" s="132"/>
      <c r="C135" s="133" t="s">
        <v>208</v>
      </c>
      <c r="D135" s="133" t="s">
        <v>145</v>
      </c>
      <c r="E135" s="134" t="s">
        <v>200</v>
      </c>
      <c r="F135" s="135" t="s">
        <v>201</v>
      </c>
      <c r="G135" s="136" t="s">
        <v>202</v>
      </c>
      <c r="H135" s="137">
        <v>9.1549999999999994</v>
      </c>
      <c r="I135" s="137"/>
      <c r="J135" s="137">
        <f t="shared" si="10"/>
        <v>0</v>
      </c>
      <c r="K135" s="138"/>
      <c r="L135" s="27"/>
      <c r="M135" s="152" t="s">
        <v>1</v>
      </c>
      <c r="N135" s="153" t="s">
        <v>39</v>
      </c>
      <c r="O135" s="154">
        <v>34.322000000000003</v>
      </c>
      <c r="P135" s="154">
        <f t="shared" si="11"/>
        <v>314.21791000000002</v>
      </c>
      <c r="Q135" s="154">
        <v>1.01895</v>
      </c>
      <c r="R135" s="154">
        <f t="shared" si="12"/>
        <v>9.3284872500000002</v>
      </c>
      <c r="S135" s="154">
        <v>0</v>
      </c>
      <c r="T135" s="155">
        <f t="shared" si="1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3" t="s">
        <v>166</v>
      </c>
      <c r="AT135" s="143" t="s">
        <v>145</v>
      </c>
      <c r="AU135" s="143" t="s">
        <v>144</v>
      </c>
      <c r="AY135" s="14" t="s">
        <v>143</v>
      </c>
      <c r="BE135" s="144">
        <f t="shared" si="14"/>
        <v>0</v>
      </c>
      <c r="BF135" s="144">
        <f t="shared" si="15"/>
        <v>0</v>
      </c>
      <c r="BG135" s="144">
        <f t="shared" si="16"/>
        <v>0</v>
      </c>
      <c r="BH135" s="144">
        <f t="shared" si="17"/>
        <v>0</v>
      </c>
      <c r="BI135" s="144">
        <f t="shared" si="18"/>
        <v>0</v>
      </c>
      <c r="BJ135" s="14" t="s">
        <v>144</v>
      </c>
      <c r="BK135" s="145">
        <f t="shared" si="19"/>
        <v>0</v>
      </c>
      <c r="BL135" s="14" t="s">
        <v>166</v>
      </c>
      <c r="BM135" s="143" t="s">
        <v>525</v>
      </c>
    </row>
    <row r="136" spans="1:65" s="2" customFormat="1" ht="21.75" customHeight="1">
      <c r="A136" s="26"/>
      <c r="B136" s="132"/>
      <c r="C136" s="133" t="s">
        <v>212</v>
      </c>
      <c r="D136" s="133" t="s">
        <v>145</v>
      </c>
      <c r="E136" s="134" t="s">
        <v>205</v>
      </c>
      <c r="F136" s="135" t="s">
        <v>206</v>
      </c>
      <c r="G136" s="136" t="s">
        <v>165</v>
      </c>
      <c r="H136" s="137">
        <v>86.516000000000005</v>
      </c>
      <c r="I136" s="137"/>
      <c r="J136" s="137">
        <f t="shared" si="10"/>
        <v>0</v>
      </c>
      <c r="K136" s="138"/>
      <c r="L136" s="27"/>
      <c r="M136" s="152" t="s">
        <v>1</v>
      </c>
      <c r="N136" s="153" t="s">
        <v>39</v>
      </c>
      <c r="O136" s="154">
        <v>0.51256999999999997</v>
      </c>
      <c r="P136" s="154">
        <f t="shared" si="11"/>
        <v>44.345506120000003</v>
      </c>
      <c r="Q136" s="154">
        <v>2.3223400000000001</v>
      </c>
      <c r="R136" s="154">
        <f t="shared" si="12"/>
        <v>200.91956744000001</v>
      </c>
      <c r="S136" s="154">
        <v>0</v>
      </c>
      <c r="T136" s="155">
        <f t="shared" si="1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3" t="s">
        <v>166</v>
      </c>
      <c r="AT136" s="143" t="s">
        <v>145</v>
      </c>
      <c r="AU136" s="143" t="s">
        <v>144</v>
      </c>
      <c r="AY136" s="14" t="s">
        <v>143</v>
      </c>
      <c r="BE136" s="144">
        <f t="shared" si="14"/>
        <v>0</v>
      </c>
      <c r="BF136" s="144">
        <f t="shared" si="15"/>
        <v>0</v>
      </c>
      <c r="BG136" s="144">
        <f t="shared" si="16"/>
        <v>0</v>
      </c>
      <c r="BH136" s="144">
        <f t="shared" si="17"/>
        <v>0</v>
      </c>
      <c r="BI136" s="144">
        <f t="shared" si="18"/>
        <v>0</v>
      </c>
      <c r="BJ136" s="14" t="s">
        <v>144</v>
      </c>
      <c r="BK136" s="145">
        <f t="shared" si="19"/>
        <v>0</v>
      </c>
      <c r="BL136" s="14" t="s">
        <v>166</v>
      </c>
      <c r="BM136" s="143" t="s">
        <v>526</v>
      </c>
    </row>
    <row r="137" spans="1:65" s="2" customFormat="1" ht="21.75" customHeight="1">
      <c r="A137" s="26"/>
      <c r="B137" s="132"/>
      <c r="C137" s="133" t="s">
        <v>216</v>
      </c>
      <c r="D137" s="133" t="s">
        <v>145</v>
      </c>
      <c r="E137" s="134" t="s">
        <v>209</v>
      </c>
      <c r="F137" s="135" t="s">
        <v>210</v>
      </c>
      <c r="G137" s="136" t="s">
        <v>189</v>
      </c>
      <c r="H137" s="137">
        <v>581.86599999999999</v>
      </c>
      <c r="I137" s="137"/>
      <c r="J137" s="137">
        <f t="shared" si="10"/>
        <v>0</v>
      </c>
      <c r="K137" s="138"/>
      <c r="L137" s="27"/>
      <c r="M137" s="152" t="s">
        <v>1</v>
      </c>
      <c r="N137" s="153" t="s">
        <v>39</v>
      </c>
      <c r="O137" s="154">
        <v>0.43347000000000002</v>
      </c>
      <c r="P137" s="154">
        <f t="shared" si="11"/>
        <v>252.22145502000001</v>
      </c>
      <c r="Q137" s="154">
        <v>5.0000000000000001E-4</v>
      </c>
      <c r="R137" s="154">
        <f t="shared" si="12"/>
        <v>0.290933</v>
      </c>
      <c r="S137" s="154">
        <v>0</v>
      </c>
      <c r="T137" s="155">
        <f t="shared" si="1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3" t="s">
        <v>166</v>
      </c>
      <c r="AT137" s="143" t="s">
        <v>145</v>
      </c>
      <c r="AU137" s="143" t="s">
        <v>144</v>
      </c>
      <c r="AY137" s="14" t="s">
        <v>143</v>
      </c>
      <c r="BE137" s="144">
        <f t="shared" si="14"/>
        <v>0</v>
      </c>
      <c r="BF137" s="144">
        <f t="shared" si="15"/>
        <v>0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4" t="s">
        <v>144</v>
      </c>
      <c r="BK137" s="145">
        <f t="shared" si="19"/>
        <v>0</v>
      </c>
      <c r="BL137" s="14" t="s">
        <v>166</v>
      </c>
      <c r="BM137" s="143" t="s">
        <v>527</v>
      </c>
    </row>
    <row r="138" spans="1:65" s="2" customFormat="1" ht="21.75" customHeight="1">
      <c r="A138" s="26"/>
      <c r="B138" s="132"/>
      <c r="C138" s="133" t="s">
        <v>221</v>
      </c>
      <c r="D138" s="133" t="s">
        <v>145</v>
      </c>
      <c r="E138" s="134" t="s">
        <v>213</v>
      </c>
      <c r="F138" s="135" t="s">
        <v>214</v>
      </c>
      <c r="G138" s="136" t="s">
        <v>189</v>
      </c>
      <c r="H138" s="137">
        <v>581.86599999999999</v>
      </c>
      <c r="I138" s="137"/>
      <c r="J138" s="137">
        <f t="shared" si="10"/>
        <v>0</v>
      </c>
      <c r="K138" s="138"/>
      <c r="L138" s="27"/>
      <c r="M138" s="152" t="s">
        <v>1</v>
      </c>
      <c r="N138" s="153" t="s">
        <v>39</v>
      </c>
      <c r="O138" s="154">
        <v>0.27833000000000002</v>
      </c>
      <c r="P138" s="154">
        <f t="shared" si="11"/>
        <v>161.95076378000002</v>
      </c>
      <c r="Q138" s="154">
        <v>0</v>
      </c>
      <c r="R138" s="154">
        <f t="shared" si="12"/>
        <v>0</v>
      </c>
      <c r="S138" s="154">
        <v>0</v>
      </c>
      <c r="T138" s="155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3" t="s">
        <v>166</v>
      </c>
      <c r="AT138" s="143" t="s">
        <v>145</v>
      </c>
      <c r="AU138" s="143" t="s">
        <v>144</v>
      </c>
      <c r="AY138" s="14" t="s">
        <v>143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4" t="s">
        <v>144</v>
      </c>
      <c r="BK138" s="145">
        <f t="shared" si="19"/>
        <v>0</v>
      </c>
      <c r="BL138" s="14" t="s">
        <v>166</v>
      </c>
      <c r="BM138" s="143" t="s">
        <v>528</v>
      </c>
    </row>
    <row r="139" spans="1:65" s="2" customFormat="1" ht="16.5" customHeight="1">
      <c r="A139" s="26"/>
      <c r="B139" s="132"/>
      <c r="C139" s="133" t="s">
        <v>225</v>
      </c>
      <c r="D139" s="133" t="s">
        <v>145</v>
      </c>
      <c r="E139" s="134" t="s">
        <v>217</v>
      </c>
      <c r="F139" s="135" t="s">
        <v>218</v>
      </c>
      <c r="G139" s="136" t="s">
        <v>202</v>
      </c>
      <c r="H139" s="137">
        <v>12.977</v>
      </c>
      <c r="I139" s="137"/>
      <c r="J139" s="137">
        <f t="shared" si="10"/>
        <v>0</v>
      </c>
      <c r="K139" s="138"/>
      <c r="L139" s="27"/>
      <c r="M139" s="152" t="s">
        <v>1</v>
      </c>
      <c r="N139" s="153" t="s">
        <v>39</v>
      </c>
      <c r="O139" s="154">
        <v>35.097000000000001</v>
      </c>
      <c r="P139" s="154">
        <f t="shared" si="11"/>
        <v>455.45376900000002</v>
      </c>
      <c r="Q139" s="154">
        <v>1.01895</v>
      </c>
      <c r="R139" s="154">
        <f t="shared" si="12"/>
        <v>13.222914150000001</v>
      </c>
      <c r="S139" s="154">
        <v>0</v>
      </c>
      <c r="T139" s="155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3" t="s">
        <v>166</v>
      </c>
      <c r="AT139" s="143" t="s">
        <v>145</v>
      </c>
      <c r="AU139" s="143" t="s">
        <v>144</v>
      </c>
      <c r="AY139" s="14" t="s">
        <v>143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4" t="s">
        <v>144</v>
      </c>
      <c r="BK139" s="145">
        <f t="shared" si="19"/>
        <v>0</v>
      </c>
      <c r="BL139" s="14" t="s">
        <v>166</v>
      </c>
      <c r="BM139" s="143" t="s">
        <v>529</v>
      </c>
    </row>
    <row r="140" spans="1:65" s="11" customFormat="1" ht="22.75" customHeight="1">
      <c r="B140" s="122"/>
      <c r="D140" s="123" t="s">
        <v>72</v>
      </c>
      <c r="E140" s="150" t="s">
        <v>280</v>
      </c>
      <c r="F140" s="150" t="s">
        <v>281</v>
      </c>
      <c r="J140" s="151">
        <f>BK140</f>
        <v>0</v>
      </c>
      <c r="L140" s="122"/>
      <c r="M140" s="126"/>
      <c r="N140" s="127"/>
      <c r="O140" s="127"/>
      <c r="P140" s="128">
        <f>P141</f>
        <v>646.73031000000003</v>
      </c>
      <c r="Q140" s="127"/>
      <c r="R140" s="128">
        <f>R141</f>
        <v>0</v>
      </c>
      <c r="S140" s="127"/>
      <c r="T140" s="129">
        <f>T141</f>
        <v>0</v>
      </c>
      <c r="AR140" s="123" t="s">
        <v>81</v>
      </c>
      <c r="AT140" s="130" t="s">
        <v>72</v>
      </c>
      <c r="AU140" s="130" t="s">
        <v>81</v>
      </c>
      <c r="AY140" s="123" t="s">
        <v>143</v>
      </c>
      <c r="BK140" s="131">
        <f>BK141</f>
        <v>0</v>
      </c>
    </row>
    <row r="141" spans="1:65" s="2" customFormat="1" ht="33" customHeight="1">
      <c r="A141" s="26"/>
      <c r="B141" s="132"/>
      <c r="C141" s="133" t="s">
        <v>229</v>
      </c>
      <c r="D141" s="133" t="s">
        <v>145</v>
      </c>
      <c r="E141" s="134" t="s">
        <v>530</v>
      </c>
      <c r="F141" s="135" t="s">
        <v>531</v>
      </c>
      <c r="G141" s="136" t="s">
        <v>202</v>
      </c>
      <c r="H141" s="137">
        <v>1051.5940000000001</v>
      </c>
      <c r="I141" s="137"/>
      <c r="J141" s="137">
        <f>ROUND(I141*H141,3)</f>
        <v>0</v>
      </c>
      <c r="K141" s="138"/>
      <c r="L141" s="27"/>
      <c r="M141" s="139" t="s">
        <v>1</v>
      </c>
      <c r="N141" s="140" t="s">
        <v>39</v>
      </c>
      <c r="O141" s="141">
        <v>0.61499999999999999</v>
      </c>
      <c r="P141" s="141">
        <f>O141*H141</f>
        <v>646.73031000000003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3" t="s">
        <v>166</v>
      </c>
      <c r="AT141" s="143" t="s">
        <v>145</v>
      </c>
      <c r="AU141" s="143" t="s">
        <v>144</v>
      </c>
      <c r="AY141" s="14" t="s">
        <v>143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4" t="s">
        <v>144</v>
      </c>
      <c r="BK141" s="145">
        <f>ROUND(I141*H141,3)</f>
        <v>0</v>
      </c>
      <c r="BL141" s="14" t="s">
        <v>166</v>
      </c>
      <c r="BM141" s="143" t="s">
        <v>532</v>
      </c>
    </row>
    <row r="142" spans="1:65" s="2" customFormat="1" ht="7" customHeight="1">
      <c r="A142" s="26"/>
      <c r="B142" s="41"/>
      <c r="C142" s="42"/>
      <c r="D142" s="42"/>
      <c r="E142" s="42"/>
      <c r="F142" s="42"/>
      <c r="G142" s="42"/>
      <c r="H142" s="42"/>
      <c r="I142" s="42"/>
      <c r="J142" s="42"/>
      <c r="K142" s="42"/>
      <c r="L142" s="27"/>
      <c r="M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</sheetData>
  <autoFilter ref="C119:K141" xr:uid="{00000000-0009-0000-0000-000008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28</vt:i4>
      </vt:variant>
    </vt:vector>
  </HeadingPairs>
  <TitlesOfParts>
    <vt:vector size="41" baseType="lpstr">
      <vt:lpstr>ost - Ostatné náklady</vt:lpstr>
      <vt:lpstr>SO 01 - Kompostovacia plocha</vt:lpstr>
      <vt:lpstr>SO 02 - Preosev a skladov...</vt:lpstr>
      <vt:lpstr>SO 03 - Skládky odpadu, v...</vt:lpstr>
      <vt:lpstr>SO 04 - Zberná nádrž</vt:lpstr>
      <vt:lpstr>SO 05 - Manipulačné ploch...</vt:lpstr>
      <vt:lpstr>SO 06 - Oplotenie kompost...</vt:lpstr>
      <vt:lpstr>SO 07 - Oporné múry</vt:lpstr>
      <vt:lpstr>SO 08 - Osvetlenie</vt:lpstr>
      <vt:lpstr>SO 10 - Zásobník vody + r...</vt:lpstr>
      <vt:lpstr>SO 09 - Prípojka elektriny</vt:lpstr>
      <vt:lpstr>SO 11 - Dažďová kanalizácia</vt:lpstr>
      <vt:lpstr>tech - Technológia kompos...</vt:lpstr>
      <vt:lpstr>'ost - Ostatné náklady'!Názvy_tlače</vt:lpstr>
      <vt:lpstr>'Rekapitulácia stavby'!Názvy_tlače</vt:lpstr>
      <vt:lpstr>'SO 01 - Kompostovacia plocha'!Názvy_tlače</vt:lpstr>
      <vt:lpstr>'SO 02 - Preosev a skladov...'!Názvy_tlače</vt:lpstr>
      <vt:lpstr>'SO 03 - Skládky odpadu, v...'!Názvy_tlače</vt:lpstr>
      <vt:lpstr>'SO 04 - Zberná nádrž'!Názvy_tlače</vt:lpstr>
      <vt:lpstr>'SO 05 - Manipulačné ploch...'!Názvy_tlače</vt:lpstr>
      <vt:lpstr>'SO 06 - Oplotenie kompost...'!Názvy_tlače</vt:lpstr>
      <vt:lpstr>'SO 07 - Oporné múry'!Názvy_tlače</vt:lpstr>
      <vt:lpstr>'SO 08 - Osvetlenie'!Názvy_tlače</vt:lpstr>
      <vt:lpstr>'SO 09 - Prípojka elektriny'!Názvy_tlače</vt:lpstr>
      <vt:lpstr>'SO 10 - Zásobník vody + r...'!Názvy_tlače</vt:lpstr>
      <vt:lpstr>'SO 11 - Dažďová kanalizácia'!Názvy_tlače</vt:lpstr>
      <vt:lpstr>'tech - Technológia kompos...'!Názvy_tlače</vt:lpstr>
      <vt:lpstr>'ost - Ostatné náklady'!Oblasť_tlače</vt:lpstr>
      <vt:lpstr>'Rekapitulácia stavby'!Oblasť_tlače</vt:lpstr>
      <vt:lpstr>'SO 01 - Kompostovacia plocha'!Oblasť_tlače</vt:lpstr>
      <vt:lpstr>'SO 02 - Preosev a skladov...'!Oblasť_tlače</vt:lpstr>
      <vt:lpstr>'SO 03 - Skládky odpadu, v...'!Oblasť_tlače</vt:lpstr>
      <vt:lpstr>'SO 04 - Zberná nádrž'!Oblasť_tlače</vt:lpstr>
      <vt:lpstr>'SO 05 - Manipulačné ploch...'!Oblasť_tlače</vt:lpstr>
      <vt:lpstr>'SO 06 - Oplotenie kompost...'!Oblasť_tlače</vt:lpstr>
      <vt:lpstr>'SO 07 - Oporné múry'!Oblasť_tlače</vt:lpstr>
      <vt:lpstr>'SO 08 - Osvetlenie'!Oblasť_tlače</vt:lpstr>
      <vt:lpstr>'SO 09 - Prípojka elektriny'!Oblasť_tlače</vt:lpstr>
      <vt:lpstr>'SO 10 - Zásobník vody + r...'!Oblasť_tlače</vt:lpstr>
      <vt:lpstr>'SO 11 - Dažďová kanalizácia'!Oblasť_tlače</vt:lpstr>
      <vt:lpstr>'tech - Technológia kompos...'!Oblasť_tlače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Gabčo</dc:creator>
  <cp:lastModifiedBy>Microsoft Office User</cp:lastModifiedBy>
  <dcterms:created xsi:type="dcterms:W3CDTF">2020-06-02T13:55:16Z</dcterms:created>
  <dcterms:modified xsi:type="dcterms:W3CDTF">2020-06-26T07:50:46Z</dcterms:modified>
</cp:coreProperties>
</file>