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oja plocha\ACER\Banská Bystrica mesto\Stavba 2020 VZT\E mail\"/>
    </mc:Choice>
  </mc:AlternateContent>
  <bookViews>
    <workbookView xWindow="0" yWindow="0" windowWidth="30720" windowHeight="13215" activeTab="1"/>
  </bookViews>
  <sheets>
    <sheet name="Rekapitulácia stavby" sheetId="1" r:id="rId1"/>
    <sheet name="01 - Zvýšenie bezpečnosti..." sheetId="2" r:id="rId2"/>
    <sheet name="02 - Revitalizácia, rekon..." sheetId="3" r:id="rId3"/>
  </sheets>
  <definedNames>
    <definedName name="_xlnm._FilterDatabase" localSheetId="1" hidden="1">'01 - Zvýšenie bezpečnosti...'!$C$124:$K$374</definedName>
    <definedName name="_xlnm._FilterDatabase" localSheetId="2" hidden="1">'02 - Revitalizácia, rekon...'!$C$127:$K$584</definedName>
    <definedName name="_xlnm.Print_Titles" localSheetId="1">'01 - Zvýšenie bezpečnosti...'!$124:$124</definedName>
    <definedName name="_xlnm.Print_Titles" localSheetId="2">'02 - Revitalizácia, rekon...'!$127:$127</definedName>
    <definedName name="_xlnm.Print_Titles" localSheetId="0">'Rekapitulácia stavby'!$92:$92</definedName>
    <definedName name="_xlnm.Print_Area" localSheetId="1">'01 - Zvýšenie bezpečnosti...'!$C$4:$J$76,'01 - Zvýšenie bezpečnosti...'!$C$82:$J$106,'01 - Zvýšenie bezpečnosti...'!$C$112:$J$374</definedName>
    <definedName name="_xlnm.Print_Area" localSheetId="2">'02 - Revitalizácia, rekon...'!$C$4:$J$76,'02 - Revitalizácia, rekon...'!$C$82:$J$109,'02 - Revitalizácia, rekon...'!$C$115:$J$584</definedName>
    <definedName name="_xlnm.Print_Area" localSheetId="0">'Rekapitulácia stavby'!$D$4:$AO$76,'Rekapitulácia stavby'!$C$82:$AQ$97</definedName>
  </definedNames>
  <calcPr calcId="152511"/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 s="1"/>
  <c r="BI584" i="3"/>
  <c r="BH584" i="3"/>
  <c r="BG584" i="3"/>
  <c r="BE584" i="3"/>
  <c r="T584" i="3"/>
  <c r="R584" i="3"/>
  <c r="P584" i="3"/>
  <c r="BI583" i="3"/>
  <c r="BH583" i="3"/>
  <c r="BG583" i="3"/>
  <c r="BE583" i="3"/>
  <c r="T583" i="3"/>
  <c r="R583" i="3"/>
  <c r="P583" i="3"/>
  <c r="BI582" i="3"/>
  <c r="BH582" i="3"/>
  <c r="BG582" i="3"/>
  <c r="BE582" i="3"/>
  <c r="T582" i="3"/>
  <c r="R582" i="3"/>
  <c r="P582" i="3"/>
  <c r="BI581" i="3"/>
  <c r="BH581" i="3"/>
  <c r="BG581" i="3"/>
  <c r="BE581" i="3"/>
  <c r="T581" i="3"/>
  <c r="R581" i="3"/>
  <c r="P581" i="3"/>
  <c r="BI580" i="3"/>
  <c r="BH580" i="3"/>
  <c r="BG580" i="3"/>
  <c r="BE580" i="3"/>
  <c r="T580" i="3"/>
  <c r="R580" i="3"/>
  <c r="P580" i="3"/>
  <c r="BI578" i="3"/>
  <c r="BH578" i="3"/>
  <c r="BG578" i="3"/>
  <c r="BE578" i="3"/>
  <c r="T578" i="3"/>
  <c r="R578" i="3"/>
  <c r="P578" i="3"/>
  <c r="BI574" i="3"/>
  <c r="BH574" i="3"/>
  <c r="BG574" i="3"/>
  <c r="BE574" i="3"/>
  <c r="T574" i="3"/>
  <c r="R574" i="3"/>
  <c r="P574" i="3"/>
  <c r="BI573" i="3"/>
  <c r="BH573" i="3"/>
  <c r="BG573" i="3"/>
  <c r="BE573" i="3"/>
  <c r="T573" i="3"/>
  <c r="R573" i="3"/>
  <c r="P573" i="3"/>
  <c r="BI572" i="3"/>
  <c r="BH572" i="3"/>
  <c r="BG572" i="3"/>
  <c r="BE572" i="3"/>
  <c r="T572" i="3"/>
  <c r="R572" i="3"/>
  <c r="P572" i="3"/>
  <c r="BI568" i="3"/>
  <c r="BH568" i="3"/>
  <c r="BG568" i="3"/>
  <c r="BE568" i="3"/>
  <c r="T568" i="3"/>
  <c r="R568" i="3"/>
  <c r="P568" i="3"/>
  <c r="BI564" i="3"/>
  <c r="BH564" i="3"/>
  <c r="BG564" i="3"/>
  <c r="BE564" i="3"/>
  <c r="T564" i="3"/>
  <c r="R564" i="3"/>
  <c r="P564" i="3"/>
  <c r="BI560" i="3"/>
  <c r="BH560" i="3"/>
  <c r="BG560" i="3"/>
  <c r="BE560" i="3"/>
  <c r="T560" i="3"/>
  <c r="R560" i="3"/>
  <c r="P560" i="3"/>
  <c r="BI558" i="3"/>
  <c r="BH558" i="3"/>
  <c r="BG558" i="3"/>
  <c r="BE558" i="3"/>
  <c r="T558" i="3"/>
  <c r="R558" i="3"/>
  <c r="P558" i="3"/>
  <c r="BI557" i="3"/>
  <c r="BH557" i="3"/>
  <c r="BG557" i="3"/>
  <c r="BE557" i="3"/>
  <c r="T557" i="3"/>
  <c r="R557" i="3"/>
  <c r="P557" i="3"/>
  <c r="BI556" i="3"/>
  <c r="BH556" i="3"/>
  <c r="BG556" i="3"/>
  <c r="BE556" i="3"/>
  <c r="T556" i="3"/>
  <c r="R556" i="3"/>
  <c r="P556" i="3"/>
  <c r="BI553" i="3"/>
  <c r="BH553" i="3"/>
  <c r="BG553" i="3"/>
  <c r="BE553" i="3"/>
  <c r="T553" i="3"/>
  <c r="R553" i="3"/>
  <c r="P553" i="3"/>
  <c r="BI549" i="3"/>
  <c r="BH549" i="3"/>
  <c r="BG549" i="3"/>
  <c r="BE549" i="3"/>
  <c r="T549" i="3"/>
  <c r="R549" i="3"/>
  <c r="P549" i="3"/>
  <c r="BI544" i="3"/>
  <c r="BH544" i="3"/>
  <c r="BG544" i="3"/>
  <c r="BE544" i="3"/>
  <c r="T544" i="3"/>
  <c r="R544" i="3"/>
  <c r="P544" i="3"/>
  <c r="BI534" i="3"/>
  <c r="BH534" i="3"/>
  <c r="BG534" i="3"/>
  <c r="BE534" i="3"/>
  <c r="T534" i="3"/>
  <c r="R534" i="3"/>
  <c r="P534" i="3"/>
  <c r="BI522" i="3"/>
  <c r="BH522" i="3"/>
  <c r="BG522" i="3"/>
  <c r="BE522" i="3"/>
  <c r="T522" i="3"/>
  <c r="R522" i="3"/>
  <c r="P522" i="3"/>
  <c r="BI504" i="3"/>
  <c r="BH504" i="3"/>
  <c r="BG504" i="3"/>
  <c r="BE504" i="3"/>
  <c r="T504" i="3"/>
  <c r="R504" i="3"/>
  <c r="P504" i="3"/>
  <c r="BI493" i="3"/>
  <c r="BH493" i="3"/>
  <c r="BG493" i="3"/>
  <c r="BE493" i="3"/>
  <c r="T493" i="3"/>
  <c r="R493" i="3"/>
  <c r="P493" i="3"/>
  <c r="BI478" i="3"/>
  <c r="BH478" i="3"/>
  <c r="BG478" i="3"/>
  <c r="BE478" i="3"/>
  <c r="T478" i="3"/>
  <c r="R478" i="3"/>
  <c r="P478" i="3"/>
  <c r="BI466" i="3"/>
  <c r="BH466" i="3"/>
  <c r="BG466" i="3"/>
  <c r="BE466" i="3"/>
  <c r="T466" i="3"/>
  <c r="R466" i="3"/>
  <c r="P466" i="3"/>
  <c r="BI448" i="3"/>
  <c r="BH448" i="3"/>
  <c r="BG448" i="3"/>
  <c r="BE448" i="3"/>
  <c r="T448" i="3"/>
  <c r="R448" i="3"/>
  <c r="P448" i="3"/>
  <c r="BI417" i="3"/>
  <c r="BH417" i="3"/>
  <c r="BG417" i="3"/>
  <c r="BE417" i="3"/>
  <c r="T417" i="3"/>
  <c r="R417" i="3"/>
  <c r="P417" i="3"/>
  <c r="BI377" i="3"/>
  <c r="BH377" i="3"/>
  <c r="BG377" i="3"/>
  <c r="BE377" i="3"/>
  <c r="T377" i="3"/>
  <c r="R377" i="3"/>
  <c r="P377" i="3"/>
  <c r="BI362" i="3"/>
  <c r="BH362" i="3"/>
  <c r="BG362" i="3"/>
  <c r="BE362" i="3"/>
  <c r="T362" i="3"/>
  <c r="R362" i="3"/>
  <c r="P362" i="3"/>
  <c r="BI330" i="3"/>
  <c r="BH330" i="3"/>
  <c r="BG330" i="3"/>
  <c r="BE330" i="3"/>
  <c r="T330" i="3"/>
  <c r="R330" i="3"/>
  <c r="P330" i="3"/>
  <c r="BI329" i="3"/>
  <c r="BH329" i="3"/>
  <c r="BG329" i="3"/>
  <c r="BE329" i="3"/>
  <c r="T329" i="3"/>
  <c r="R329" i="3"/>
  <c r="P329" i="3"/>
  <c r="BI311" i="3"/>
  <c r="BH311" i="3"/>
  <c r="BG311" i="3"/>
  <c r="BE311" i="3"/>
  <c r="T311" i="3"/>
  <c r="R311" i="3"/>
  <c r="P311" i="3"/>
  <c r="BI292" i="3"/>
  <c r="BH292" i="3"/>
  <c r="BG292" i="3"/>
  <c r="BE292" i="3"/>
  <c r="T292" i="3"/>
  <c r="R292" i="3"/>
  <c r="P292" i="3"/>
  <c r="BI291" i="3"/>
  <c r="BH291" i="3"/>
  <c r="BG291" i="3"/>
  <c r="BE291" i="3"/>
  <c r="T291" i="3"/>
  <c r="R291" i="3"/>
  <c r="P291" i="3"/>
  <c r="BI290" i="3"/>
  <c r="BH290" i="3"/>
  <c r="BG290" i="3"/>
  <c r="BE290" i="3"/>
  <c r="T290" i="3"/>
  <c r="R290" i="3"/>
  <c r="P290" i="3"/>
  <c r="BI280" i="3"/>
  <c r="BH280" i="3"/>
  <c r="BG280" i="3"/>
  <c r="BE280" i="3"/>
  <c r="T280" i="3"/>
  <c r="R280" i="3"/>
  <c r="P280" i="3"/>
  <c r="BI271" i="3"/>
  <c r="BH271" i="3"/>
  <c r="BG271" i="3"/>
  <c r="BE271" i="3"/>
  <c r="T271" i="3"/>
  <c r="R271" i="3"/>
  <c r="P271" i="3"/>
  <c r="BI261" i="3"/>
  <c r="BH261" i="3"/>
  <c r="BG261" i="3"/>
  <c r="BE261" i="3"/>
  <c r="T261" i="3"/>
  <c r="R261" i="3"/>
  <c r="P261" i="3"/>
  <c r="BI251" i="3"/>
  <c r="BH251" i="3"/>
  <c r="BG251" i="3"/>
  <c r="BE251" i="3"/>
  <c r="T251" i="3"/>
  <c r="R251" i="3"/>
  <c r="P251" i="3"/>
  <c r="BI245" i="3"/>
  <c r="BH245" i="3"/>
  <c r="BG245" i="3"/>
  <c r="BE245" i="3"/>
  <c r="T245" i="3"/>
  <c r="R245" i="3"/>
  <c r="P245" i="3"/>
  <c r="BI243" i="3"/>
  <c r="BH243" i="3"/>
  <c r="BG243" i="3"/>
  <c r="BE243" i="3"/>
  <c r="T243" i="3"/>
  <c r="R243" i="3"/>
  <c r="P243" i="3"/>
  <c r="BI240" i="3"/>
  <c r="BH240" i="3"/>
  <c r="BG240" i="3"/>
  <c r="BE240" i="3"/>
  <c r="T240" i="3"/>
  <c r="R240" i="3"/>
  <c r="P240" i="3"/>
  <c r="BI237" i="3"/>
  <c r="BH237" i="3"/>
  <c r="BG237" i="3"/>
  <c r="BE237" i="3"/>
  <c r="T237" i="3"/>
  <c r="R237" i="3"/>
  <c r="P237" i="3"/>
  <c r="BI235" i="3"/>
  <c r="BH235" i="3"/>
  <c r="BG235" i="3"/>
  <c r="BE235" i="3"/>
  <c r="T235" i="3"/>
  <c r="R235" i="3"/>
  <c r="P235" i="3"/>
  <c r="BI231" i="3"/>
  <c r="BH231" i="3"/>
  <c r="BG231" i="3"/>
  <c r="BE231" i="3"/>
  <c r="T231" i="3"/>
  <c r="R231" i="3"/>
  <c r="P231" i="3"/>
  <c r="BI226" i="3"/>
  <c r="BH226" i="3"/>
  <c r="BG226" i="3"/>
  <c r="BE226" i="3"/>
  <c r="T226" i="3"/>
  <c r="R226" i="3"/>
  <c r="P226" i="3"/>
  <c r="BI222" i="3"/>
  <c r="BH222" i="3"/>
  <c r="BG222" i="3"/>
  <c r="BE222" i="3"/>
  <c r="T222" i="3"/>
  <c r="R222" i="3"/>
  <c r="P222" i="3"/>
  <c r="BI220" i="3"/>
  <c r="BH220" i="3"/>
  <c r="BG220" i="3"/>
  <c r="BE220" i="3"/>
  <c r="T220" i="3"/>
  <c r="R220" i="3"/>
  <c r="P220" i="3"/>
  <c r="BI215" i="3"/>
  <c r="BH215" i="3"/>
  <c r="BG215" i="3"/>
  <c r="BE215" i="3"/>
  <c r="T215" i="3"/>
  <c r="R215" i="3"/>
  <c r="P215" i="3"/>
  <c r="BI212" i="3"/>
  <c r="BH212" i="3"/>
  <c r="BG212" i="3"/>
  <c r="BE212" i="3"/>
  <c r="T212" i="3"/>
  <c r="R212" i="3"/>
  <c r="P212" i="3"/>
  <c r="BI208" i="3"/>
  <c r="BH208" i="3"/>
  <c r="BG208" i="3"/>
  <c r="BE208" i="3"/>
  <c r="T208" i="3"/>
  <c r="R208" i="3"/>
  <c r="P208" i="3"/>
  <c r="BI206" i="3"/>
  <c r="BH206" i="3"/>
  <c r="BG206" i="3"/>
  <c r="BE206" i="3"/>
  <c r="T206" i="3"/>
  <c r="R206" i="3"/>
  <c r="P206" i="3"/>
  <c r="BI202" i="3"/>
  <c r="BH202" i="3"/>
  <c r="BG202" i="3"/>
  <c r="BE202" i="3"/>
  <c r="T202" i="3"/>
  <c r="R202" i="3"/>
  <c r="P202" i="3"/>
  <c r="BI198" i="3"/>
  <c r="BH198" i="3"/>
  <c r="BG198" i="3"/>
  <c r="BE198" i="3"/>
  <c r="T198" i="3"/>
  <c r="R198" i="3"/>
  <c r="P198" i="3"/>
  <c r="BI195" i="3"/>
  <c r="BH195" i="3"/>
  <c r="BG195" i="3"/>
  <c r="BE195" i="3"/>
  <c r="T195" i="3"/>
  <c r="T194" i="3"/>
  <c r="R195" i="3"/>
  <c r="R194" i="3"/>
  <c r="P195" i="3"/>
  <c r="P194" i="3"/>
  <c r="BI193" i="3"/>
  <c r="BH193" i="3"/>
  <c r="BG193" i="3"/>
  <c r="BE193" i="3"/>
  <c r="T193" i="3"/>
  <c r="R193" i="3"/>
  <c r="P193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0" i="3"/>
  <c r="BH180" i="3"/>
  <c r="BG180" i="3"/>
  <c r="BE180" i="3"/>
  <c r="T180" i="3"/>
  <c r="R180" i="3"/>
  <c r="P180" i="3"/>
  <c r="BI176" i="3"/>
  <c r="BH176" i="3"/>
  <c r="BG176" i="3"/>
  <c r="BE176" i="3"/>
  <c r="T176" i="3"/>
  <c r="R176" i="3"/>
  <c r="P176" i="3"/>
  <c r="BI172" i="3"/>
  <c r="BH172" i="3"/>
  <c r="BG172" i="3"/>
  <c r="BE172" i="3"/>
  <c r="T172" i="3"/>
  <c r="R172" i="3"/>
  <c r="P172" i="3"/>
  <c r="BI168" i="3"/>
  <c r="BH168" i="3"/>
  <c r="BG168" i="3"/>
  <c r="BE168" i="3"/>
  <c r="T168" i="3"/>
  <c r="R168" i="3"/>
  <c r="P168" i="3"/>
  <c r="BI163" i="3"/>
  <c r="BH163" i="3"/>
  <c r="BG163" i="3"/>
  <c r="BE163" i="3"/>
  <c r="T163" i="3"/>
  <c r="R163" i="3"/>
  <c r="P163" i="3"/>
  <c r="BI159" i="3"/>
  <c r="BH159" i="3"/>
  <c r="BG159" i="3"/>
  <c r="BE159" i="3"/>
  <c r="T159" i="3"/>
  <c r="R159" i="3"/>
  <c r="P159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0" i="3"/>
  <c r="BH150" i="3"/>
  <c r="BG150" i="3"/>
  <c r="BE150" i="3"/>
  <c r="T150" i="3"/>
  <c r="R150" i="3"/>
  <c r="P150" i="3"/>
  <c r="BI144" i="3"/>
  <c r="BH144" i="3"/>
  <c r="BG144" i="3"/>
  <c r="BE144" i="3"/>
  <c r="T144" i="3"/>
  <c r="R144" i="3"/>
  <c r="P144" i="3"/>
  <c r="BI140" i="3"/>
  <c r="BH140" i="3"/>
  <c r="BG140" i="3"/>
  <c r="BE140" i="3"/>
  <c r="T140" i="3"/>
  <c r="R140" i="3"/>
  <c r="P140" i="3"/>
  <c r="BI135" i="3"/>
  <c r="BH135" i="3"/>
  <c r="BG135" i="3"/>
  <c r="BE135" i="3"/>
  <c r="T135" i="3"/>
  <c r="R135" i="3"/>
  <c r="P135" i="3"/>
  <c r="BI131" i="3"/>
  <c r="BH131" i="3"/>
  <c r="BG131" i="3"/>
  <c r="BE131" i="3"/>
  <c r="T131" i="3"/>
  <c r="R131" i="3"/>
  <c r="P131" i="3"/>
  <c r="J125" i="3"/>
  <c r="F125" i="3"/>
  <c r="J124" i="3"/>
  <c r="F124" i="3"/>
  <c r="F122" i="3"/>
  <c r="E120" i="3"/>
  <c r="J92" i="3"/>
  <c r="F92" i="3"/>
  <c r="J91" i="3"/>
  <c r="F91" i="3"/>
  <c r="F89" i="3"/>
  <c r="E87" i="3"/>
  <c r="J12" i="3"/>
  <c r="J122" i="3" s="1"/>
  <c r="E7" i="3"/>
  <c r="E118" i="3" s="1"/>
  <c r="J37" i="2"/>
  <c r="J36" i="2"/>
  <c r="AY95" i="1"/>
  <c r="J35" i="2"/>
  <c r="AX95" i="1"/>
  <c r="BI374" i="2"/>
  <c r="BH374" i="2"/>
  <c r="BG374" i="2"/>
  <c r="BE374" i="2"/>
  <c r="T374" i="2"/>
  <c r="R374" i="2"/>
  <c r="P374" i="2"/>
  <c r="BI373" i="2"/>
  <c r="BH373" i="2"/>
  <c r="BG373" i="2"/>
  <c r="BE373" i="2"/>
  <c r="T373" i="2"/>
  <c r="R373" i="2"/>
  <c r="P373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70" i="2"/>
  <c r="BH370" i="2"/>
  <c r="BG370" i="2"/>
  <c r="BE370" i="2"/>
  <c r="T370" i="2"/>
  <c r="R370" i="2"/>
  <c r="P370" i="2"/>
  <c r="BI363" i="2"/>
  <c r="BH363" i="2"/>
  <c r="BG363" i="2"/>
  <c r="BE363" i="2"/>
  <c r="T363" i="2"/>
  <c r="R363" i="2"/>
  <c r="P363" i="2"/>
  <c r="BI356" i="2"/>
  <c r="BH356" i="2"/>
  <c r="BG356" i="2"/>
  <c r="BE356" i="2"/>
  <c r="T356" i="2"/>
  <c r="T355" i="2" s="1"/>
  <c r="R356" i="2"/>
  <c r="R355" i="2" s="1"/>
  <c r="P356" i="2"/>
  <c r="P355" i="2" s="1"/>
  <c r="BI354" i="2"/>
  <c r="BH354" i="2"/>
  <c r="BG354" i="2"/>
  <c r="BE354" i="2"/>
  <c r="T354" i="2"/>
  <c r="R354" i="2"/>
  <c r="P354" i="2"/>
  <c r="BI340" i="2"/>
  <c r="BH340" i="2"/>
  <c r="BG340" i="2"/>
  <c r="BE340" i="2"/>
  <c r="T340" i="2"/>
  <c r="R340" i="2"/>
  <c r="P340" i="2"/>
  <c r="BI331" i="2"/>
  <c r="BH331" i="2"/>
  <c r="BG331" i="2"/>
  <c r="BE331" i="2"/>
  <c r="T331" i="2"/>
  <c r="R331" i="2"/>
  <c r="P331" i="2"/>
  <c r="BI322" i="2"/>
  <c r="BH322" i="2"/>
  <c r="BG322" i="2"/>
  <c r="BE322" i="2"/>
  <c r="T322" i="2"/>
  <c r="R322" i="2"/>
  <c r="P322" i="2"/>
  <c r="BI314" i="2"/>
  <c r="BH314" i="2"/>
  <c r="BG314" i="2"/>
  <c r="BE314" i="2"/>
  <c r="T314" i="2"/>
  <c r="R314" i="2"/>
  <c r="P314" i="2"/>
  <c r="BI311" i="2"/>
  <c r="BH311" i="2"/>
  <c r="BG311" i="2"/>
  <c r="BE311" i="2"/>
  <c r="T311" i="2"/>
  <c r="R311" i="2"/>
  <c r="P311" i="2"/>
  <c r="BI308" i="2"/>
  <c r="BH308" i="2"/>
  <c r="BG308" i="2"/>
  <c r="BE308" i="2"/>
  <c r="T308" i="2"/>
  <c r="R308" i="2"/>
  <c r="P308" i="2"/>
  <c r="BI287" i="2"/>
  <c r="BH287" i="2"/>
  <c r="BG287" i="2"/>
  <c r="BE287" i="2"/>
  <c r="T287" i="2"/>
  <c r="R287" i="2"/>
  <c r="P287" i="2"/>
  <c r="BI279" i="2"/>
  <c r="BH279" i="2"/>
  <c r="BG279" i="2"/>
  <c r="BE279" i="2"/>
  <c r="T279" i="2"/>
  <c r="R279" i="2"/>
  <c r="P279" i="2"/>
  <c r="BI271" i="2"/>
  <c r="BH271" i="2"/>
  <c r="BG271" i="2"/>
  <c r="BE271" i="2"/>
  <c r="T271" i="2"/>
  <c r="R271" i="2"/>
  <c r="P271" i="2"/>
  <c r="BI268" i="2"/>
  <c r="BH268" i="2"/>
  <c r="BG268" i="2"/>
  <c r="BE268" i="2"/>
  <c r="T268" i="2"/>
  <c r="R268" i="2"/>
  <c r="P268" i="2"/>
  <c r="BI264" i="2"/>
  <c r="BH264" i="2"/>
  <c r="BG264" i="2"/>
  <c r="BE264" i="2"/>
  <c r="T264" i="2"/>
  <c r="R264" i="2"/>
  <c r="P264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33" i="2"/>
  <c r="BH233" i="2"/>
  <c r="BG233" i="2"/>
  <c r="BE233" i="2"/>
  <c r="T233" i="2"/>
  <c r="R233" i="2"/>
  <c r="P233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10" i="2"/>
  <c r="BH210" i="2"/>
  <c r="BG210" i="2"/>
  <c r="BE210" i="2"/>
  <c r="T210" i="2"/>
  <c r="R210" i="2"/>
  <c r="P210" i="2"/>
  <c r="BI195" i="2"/>
  <c r="BH195" i="2"/>
  <c r="BG195" i="2"/>
  <c r="BE195" i="2"/>
  <c r="T195" i="2"/>
  <c r="R195" i="2"/>
  <c r="P195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0" i="2"/>
  <c r="BH180" i="2"/>
  <c r="BG180" i="2"/>
  <c r="BE180" i="2"/>
  <c r="T180" i="2"/>
  <c r="R180" i="2"/>
  <c r="P180" i="2"/>
  <c r="BI176" i="2"/>
  <c r="BH176" i="2"/>
  <c r="BG176" i="2"/>
  <c r="BE176" i="2"/>
  <c r="T176" i="2"/>
  <c r="R176" i="2"/>
  <c r="P176" i="2"/>
  <c r="BI172" i="2"/>
  <c r="BH172" i="2"/>
  <c r="BG172" i="2"/>
  <c r="BE172" i="2"/>
  <c r="T172" i="2"/>
  <c r="R172" i="2"/>
  <c r="P172" i="2"/>
  <c r="BI166" i="2"/>
  <c r="BH166" i="2"/>
  <c r="BG166" i="2"/>
  <c r="BE166" i="2"/>
  <c r="T166" i="2"/>
  <c r="R166" i="2"/>
  <c r="P166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4" i="2"/>
  <c r="BH154" i="2"/>
  <c r="BG154" i="2"/>
  <c r="BE154" i="2"/>
  <c r="T154" i="2"/>
  <c r="R154" i="2"/>
  <c r="P154" i="2"/>
  <c r="BI151" i="2"/>
  <c r="BH151" i="2"/>
  <c r="BG151" i="2"/>
  <c r="BE151" i="2"/>
  <c r="T151" i="2"/>
  <c r="T150" i="2" s="1"/>
  <c r="R151" i="2"/>
  <c r="R150" i="2" s="1"/>
  <c r="P151" i="2"/>
  <c r="P150" i="2" s="1"/>
  <c r="BI149" i="2"/>
  <c r="BH149" i="2"/>
  <c r="BG149" i="2"/>
  <c r="BE149" i="2"/>
  <c r="T149" i="2"/>
  <c r="R149" i="2"/>
  <c r="P149" i="2"/>
  <c r="BI145" i="2"/>
  <c r="BH145" i="2"/>
  <c r="BG145" i="2"/>
  <c r="BE145" i="2"/>
  <c r="T145" i="2"/>
  <c r="R145" i="2"/>
  <c r="P145" i="2"/>
  <c r="BI140" i="2"/>
  <c r="BH140" i="2"/>
  <c r="BG140" i="2"/>
  <c r="BE140" i="2"/>
  <c r="T140" i="2"/>
  <c r="R140" i="2"/>
  <c r="P140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2" i="2"/>
  <c r="BH132" i="2"/>
  <c r="BG132" i="2"/>
  <c r="BE132" i="2"/>
  <c r="T132" i="2"/>
  <c r="R132" i="2"/>
  <c r="P132" i="2"/>
  <c r="BI128" i="2"/>
  <c r="BH128" i="2"/>
  <c r="BG128" i="2"/>
  <c r="BE128" i="2"/>
  <c r="T128" i="2"/>
  <c r="R128" i="2"/>
  <c r="P128" i="2"/>
  <c r="J122" i="2"/>
  <c r="F122" i="2"/>
  <c r="J121" i="2"/>
  <c r="F121" i="2"/>
  <c r="F119" i="2"/>
  <c r="E117" i="2"/>
  <c r="J92" i="2"/>
  <c r="F92" i="2"/>
  <c r="J91" i="2"/>
  <c r="F91" i="2"/>
  <c r="F89" i="2"/>
  <c r="E87" i="2"/>
  <c r="J12" i="2"/>
  <c r="J119" i="2"/>
  <c r="E7" i="2"/>
  <c r="E115" i="2"/>
  <c r="L90" i="1"/>
  <c r="AM90" i="1"/>
  <c r="AM89" i="1"/>
  <c r="L89" i="1"/>
  <c r="AM87" i="1"/>
  <c r="L87" i="1"/>
  <c r="L85" i="1"/>
  <c r="L84" i="1"/>
  <c r="BK584" i="3"/>
  <c r="J584" i="3"/>
  <c r="BK583" i="3"/>
  <c r="J583" i="3"/>
  <c r="BK582" i="3"/>
  <c r="J582" i="3"/>
  <c r="BK581" i="3"/>
  <c r="J581" i="3"/>
  <c r="BK580" i="3"/>
  <c r="J580" i="3"/>
  <c r="BK578" i="3"/>
  <c r="J578" i="3"/>
  <c r="BK574" i="3"/>
  <c r="J574" i="3"/>
  <c r="BK573" i="3"/>
  <c r="J573" i="3"/>
  <c r="BK572" i="3"/>
  <c r="J572" i="3"/>
  <c r="BK568" i="3"/>
  <c r="J568" i="3"/>
  <c r="BK564" i="3"/>
  <c r="J564" i="3"/>
  <c r="BK560" i="3"/>
  <c r="J560" i="3"/>
  <c r="BK558" i="3"/>
  <c r="J558" i="3"/>
  <c r="BK557" i="3"/>
  <c r="J557" i="3"/>
  <c r="BK556" i="3"/>
  <c r="J556" i="3"/>
  <c r="BK553" i="3"/>
  <c r="J553" i="3"/>
  <c r="BK549" i="3"/>
  <c r="J549" i="3"/>
  <c r="BK544" i="3"/>
  <c r="J544" i="3"/>
  <c r="BK534" i="3"/>
  <c r="J534" i="3"/>
  <c r="BK522" i="3"/>
  <c r="J522" i="3"/>
  <c r="BK504" i="3"/>
  <c r="J504" i="3"/>
  <c r="BK493" i="3"/>
  <c r="J493" i="3"/>
  <c r="BK478" i="3"/>
  <c r="J478" i="3"/>
  <c r="BK466" i="3"/>
  <c r="J466" i="3"/>
  <c r="BK448" i="3"/>
  <c r="J448" i="3"/>
  <c r="BK417" i="3"/>
  <c r="J417" i="3"/>
  <c r="BK377" i="3"/>
  <c r="J377" i="3"/>
  <c r="BK362" i="3"/>
  <c r="J362" i="3"/>
  <c r="BK330" i="3"/>
  <c r="J330" i="3"/>
  <c r="BK329" i="3"/>
  <c r="J329" i="3"/>
  <c r="BK311" i="3"/>
  <c r="J311" i="3"/>
  <c r="BK292" i="3"/>
  <c r="J292" i="3"/>
  <c r="BK291" i="3"/>
  <c r="J291" i="3"/>
  <c r="BK290" i="3"/>
  <c r="J290" i="3"/>
  <c r="BK280" i="3"/>
  <c r="J271" i="3"/>
  <c r="J261" i="3"/>
  <c r="J251" i="3"/>
  <c r="BK245" i="3"/>
  <c r="J245" i="3"/>
  <c r="BK243" i="3"/>
  <c r="J243" i="3"/>
  <c r="BK240" i="3"/>
  <c r="J240" i="3"/>
  <c r="BK237" i="3"/>
  <c r="J237" i="3"/>
  <c r="BK235" i="3"/>
  <c r="J235" i="3"/>
  <c r="BK231" i="3"/>
  <c r="BK226" i="3"/>
  <c r="BK251" i="3"/>
  <c r="BK374" i="2"/>
  <c r="J374" i="2"/>
  <c r="BK373" i="2"/>
  <c r="J371" i="2"/>
  <c r="J370" i="2"/>
  <c r="J363" i="2"/>
  <c r="J354" i="2"/>
  <c r="J331" i="2"/>
  <c r="BK322" i="2"/>
  <c r="BK314" i="2"/>
  <c r="BK311" i="2"/>
  <c r="BK308" i="2"/>
  <c r="J287" i="2"/>
  <c r="BK279" i="2"/>
  <c r="J268" i="2"/>
  <c r="J264" i="2"/>
  <c r="BK262" i="2"/>
  <c r="J260" i="2"/>
  <c r="BK258" i="2"/>
  <c r="J250" i="2"/>
  <c r="BK249" i="2"/>
  <c r="J233" i="2"/>
  <c r="J210" i="2"/>
  <c r="J191" i="2"/>
  <c r="J190" i="2"/>
  <c r="BK189" i="2"/>
  <c r="J189" i="2"/>
  <c r="BK180" i="2"/>
  <c r="BK172" i="2"/>
  <c r="BK160" i="2"/>
  <c r="J154" i="2"/>
  <c r="BK151" i="2"/>
  <c r="J145" i="2"/>
  <c r="BK140" i="2"/>
  <c r="BK135" i="2"/>
  <c r="J231" i="3"/>
  <c r="J226" i="3"/>
  <c r="BK222" i="3"/>
  <c r="J222" i="3"/>
  <c r="BK220" i="3"/>
  <c r="J220" i="3"/>
  <c r="BK215" i="3"/>
  <c r="J215" i="3"/>
  <c r="BK212" i="3"/>
  <c r="J212" i="3"/>
  <c r="BK208" i="3"/>
  <c r="J208" i="3"/>
  <c r="BK206" i="3"/>
  <c r="J206" i="3"/>
  <c r="BK202" i="3"/>
  <c r="J202" i="3"/>
  <c r="BK198" i="3"/>
  <c r="J198" i="3"/>
  <c r="BK195" i="3"/>
  <c r="J195" i="3"/>
  <c r="BK193" i="3"/>
  <c r="J193" i="3"/>
  <c r="BK190" i="3"/>
  <c r="J190" i="3"/>
  <c r="BK189" i="3"/>
  <c r="J189" i="3"/>
  <c r="BK186" i="3"/>
  <c r="J186" i="3"/>
  <c r="J373" i="2"/>
  <c r="BK372" i="2"/>
  <c r="J372" i="2"/>
  <c r="BK363" i="2"/>
  <c r="BK356" i="2"/>
  <c r="BK354" i="2"/>
  <c r="BK340" i="2"/>
  <c r="BK331" i="2"/>
  <c r="J311" i="2"/>
  <c r="J308" i="2"/>
  <c r="BK287" i="2"/>
  <c r="BK271" i="2"/>
  <c r="BK268" i="2"/>
  <c r="BK264" i="2"/>
  <c r="J262" i="2"/>
  <c r="BK261" i="2"/>
  <c r="BK260" i="2"/>
  <c r="BK259" i="2"/>
  <c r="J258" i="2"/>
  <c r="J249" i="2"/>
  <c r="J226" i="2"/>
  <c r="BK225" i="2"/>
  <c r="BK195" i="2"/>
  <c r="J195" i="2"/>
  <c r="BK190" i="2"/>
  <c r="J188" i="2"/>
  <c r="BK176" i="2"/>
  <c r="J176" i="2"/>
  <c r="J172" i="2"/>
  <c r="BK166" i="2"/>
  <c r="J162" i="2"/>
  <c r="J160" i="2"/>
  <c r="BK149" i="2"/>
  <c r="BK145" i="2"/>
  <c r="J136" i="2"/>
  <c r="J135" i="2"/>
  <c r="J132" i="2"/>
  <c r="J128" i="2"/>
  <c r="AS94" i="1"/>
  <c r="J280" i="3"/>
  <c r="BK271" i="3"/>
  <c r="BK261" i="3"/>
  <c r="BK185" i="3"/>
  <c r="J185" i="3"/>
  <c r="BK184" i="3"/>
  <c r="J184" i="3"/>
  <c r="BK180" i="3"/>
  <c r="J180" i="3"/>
  <c r="BK176" i="3"/>
  <c r="J176" i="3"/>
  <c r="BK172" i="3"/>
  <c r="J172" i="3"/>
  <c r="BK168" i="3"/>
  <c r="J168" i="3"/>
  <c r="BK163" i="3"/>
  <c r="J163" i="3"/>
  <c r="BK159" i="3"/>
  <c r="J159" i="3"/>
  <c r="BK155" i="3"/>
  <c r="J155" i="3"/>
  <c r="BK154" i="3"/>
  <c r="J154" i="3"/>
  <c r="BK150" i="3"/>
  <c r="J150" i="3"/>
  <c r="BK144" i="3"/>
  <c r="J144" i="3"/>
  <c r="BK140" i="3"/>
  <c r="J140" i="3"/>
  <c r="BK135" i="3"/>
  <c r="J135" i="3"/>
  <c r="BK131" i="3"/>
  <c r="J131" i="3"/>
  <c r="BK371" i="2"/>
  <c r="BK370" i="2"/>
  <c r="J356" i="2"/>
  <c r="J340" i="2"/>
  <c r="J322" i="2"/>
  <c r="J314" i="2"/>
  <c r="J279" i="2"/>
  <c r="J271" i="2"/>
  <c r="J261" i="2"/>
  <c r="J259" i="2"/>
  <c r="BK250" i="2"/>
  <c r="BK233" i="2"/>
  <c r="BK226" i="2"/>
  <c r="J225" i="2"/>
  <c r="BK210" i="2"/>
  <c r="BK191" i="2"/>
  <c r="BK188" i="2"/>
  <c r="J180" i="2"/>
  <c r="J166" i="2"/>
  <c r="BK162" i="2"/>
  <c r="BK154" i="2"/>
  <c r="J151" i="2"/>
  <c r="J149" i="2"/>
  <c r="J140" i="2"/>
  <c r="BK136" i="2"/>
  <c r="BK132" i="2"/>
  <c r="BK128" i="2"/>
  <c r="P127" i="2" l="1"/>
  <c r="P126" i="2"/>
  <c r="R127" i="2"/>
  <c r="R126" i="2"/>
  <c r="BK153" i="2"/>
  <c r="P153" i="2"/>
  <c r="R153" i="2"/>
  <c r="BK161" i="2"/>
  <c r="J161" i="2" s="1"/>
  <c r="J102" i="2" s="1"/>
  <c r="R161" i="2"/>
  <c r="T161" i="2"/>
  <c r="BK263" i="2"/>
  <c r="J263" i="2" s="1"/>
  <c r="J103" i="2" s="1"/>
  <c r="P263" i="2"/>
  <c r="R263" i="2"/>
  <c r="T263" i="2"/>
  <c r="BK369" i="2"/>
  <c r="J369" i="2" s="1"/>
  <c r="J105" i="2" s="1"/>
  <c r="P369" i="2"/>
  <c r="R369" i="2"/>
  <c r="T369" i="2"/>
  <c r="BK197" i="3"/>
  <c r="P197" i="3"/>
  <c r="R197" i="3"/>
  <c r="BK244" i="3"/>
  <c r="J244" i="3" s="1"/>
  <c r="J106" i="3" s="1"/>
  <c r="R559" i="3"/>
  <c r="P579" i="3"/>
  <c r="BK127" i="2"/>
  <c r="J127" i="2" s="1"/>
  <c r="J98" i="2" s="1"/>
  <c r="T127" i="2"/>
  <c r="T126" i="2" s="1"/>
  <c r="T153" i="2"/>
  <c r="P161" i="2"/>
  <c r="P244" i="3"/>
  <c r="P559" i="3"/>
  <c r="R579" i="3"/>
  <c r="BK579" i="3"/>
  <c r="J579" i="3" s="1"/>
  <c r="J108" i="3" s="1"/>
  <c r="BK130" i="3"/>
  <c r="J130" i="3"/>
  <c r="J98" i="3" s="1"/>
  <c r="P130" i="3"/>
  <c r="R130" i="3"/>
  <c r="T130" i="3"/>
  <c r="BK139" i="3"/>
  <c r="J139" i="3" s="1"/>
  <c r="J99" i="3" s="1"/>
  <c r="P139" i="3"/>
  <c r="R139" i="3"/>
  <c r="T139" i="3"/>
  <c r="BK158" i="3"/>
  <c r="J158" i="3" s="1"/>
  <c r="J100" i="3" s="1"/>
  <c r="P158" i="3"/>
  <c r="R158" i="3"/>
  <c r="T158" i="3"/>
  <c r="T197" i="3"/>
  <c r="BK221" i="3"/>
  <c r="J221" i="3" s="1"/>
  <c r="J104" i="3" s="1"/>
  <c r="P221" i="3"/>
  <c r="R221" i="3"/>
  <c r="T221" i="3"/>
  <c r="BK236" i="3"/>
  <c r="J236" i="3" s="1"/>
  <c r="J105" i="3" s="1"/>
  <c r="P236" i="3"/>
  <c r="R236" i="3"/>
  <c r="T236" i="3"/>
  <c r="R244" i="3"/>
  <c r="T244" i="3"/>
  <c r="BK559" i="3"/>
  <c r="J559" i="3" s="1"/>
  <c r="J107" i="3" s="1"/>
  <c r="T559" i="3"/>
  <c r="T579" i="3"/>
  <c r="BF132" i="2"/>
  <c r="BF140" i="2"/>
  <c r="BF154" i="2"/>
  <c r="BF160" i="2"/>
  <c r="BF172" i="2"/>
  <c r="BF225" i="2"/>
  <c r="BF260" i="2"/>
  <c r="BF264" i="2"/>
  <c r="BF271" i="2"/>
  <c r="BF287" i="2"/>
  <c r="BF311" i="2"/>
  <c r="BF363" i="2"/>
  <c r="BF370" i="2"/>
  <c r="BK150" i="2"/>
  <c r="J150" i="2" s="1"/>
  <c r="J99" i="2" s="1"/>
  <c r="BK355" i="2"/>
  <c r="J355" i="2" s="1"/>
  <c r="J104" i="2" s="1"/>
  <c r="E85" i="3"/>
  <c r="J89" i="3"/>
  <c r="BF131" i="3"/>
  <c r="BF135" i="3"/>
  <c r="BF140" i="3"/>
  <c r="BF144" i="3"/>
  <c r="BF150" i="3"/>
  <c r="BF154" i="3"/>
  <c r="BF155" i="3"/>
  <c r="BF159" i="3"/>
  <c r="BF163" i="3"/>
  <c r="BF168" i="3"/>
  <c r="BF172" i="3"/>
  <c r="BF176" i="3"/>
  <c r="BF180" i="3"/>
  <c r="BF184" i="3"/>
  <c r="E85" i="2"/>
  <c r="J89" i="2"/>
  <c r="BF136" i="2"/>
  <c r="BF149" i="2"/>
  <c r="BF151" i="2"/>
  <c r="BF180" i="2"/>
  <c r="BF188" i="2"/>
  <c r="BF190" i="2"/>
  <c r="BF191" i="2"/>
  <c r="BF210" i="2"/>
  <c r="BF226" i="2"/>
  <c r="BF233" i="2"/>
  <c r="BF249" i="2"/>
  <c r="BF250" i="2"/>
  <c r="BF262" i="2"/>
  <c r="BF308" i="2"/>
  <c r="BF340" i="2"/>
  <c r="BF356" i="2"/>
  <c r="BF371" i="2"/>
  <c r="BF185" i="3"/>
  <c r="BF186" i="3"/>
  <c r="BF189" i="3"/>
  <c r="BF190" i="3"/>
  <c r="BF193" i="3"/>
  <c r="BF195" i="3"/>
  <c r="BF198" i="3"/>
  <c r="BF202" i="3"/>
  <c r="BF206" i="3"/>
  <c r="BF208" i="3"/>
  <c r="BF212" i="3"/>
  <c r="BF215" i="3"/>
  <c r="BF220" i="3"/>
  <c r="BF222" i="3"/>
  <c r="BF584" i="3"/>
  <c r="BF128" i="2"/>
  <c r="BF135" i="2"/>
  <c r="BF145" i="2"/>
  <c r="BF162" i="2"/>
  <c r="BF166" i="2"/>
  <c r="BF176" i="2"/>
  <c r="BF189" i="2"/>
  <c r="BF195" i="2"/>
  <c r="BF258" i="2"/>
  <c r="BF259" i="2"/>
  <c r="BF261" i="2"/>
  <c r="BF268" i="2"/>
  <c r="BF279" i="2"/>
  <c r="BF314" i="2"/>
  <c r="BF322" i="2"/>
  <c r="BF331" i="2"/>
  <c r="BF354" i="2"/>
  <c r="BF372" i="2"/>
  <c r="BF373" i="2"/>
  <c r="BF374" i="2"/>
  <c r="BF226" i="3"/>
  <c r="BF231" i="3"/>
  <c r="BF235" i="3"/>
  <c r="BF237" i="3"/>
  <c r="BF240" i="3"/>
  <c r="BF243" i="3"/>
  <c r="BF245" i="3"/>
  <c r="BF251" i="3"/>
  <c r="BF261" i="3"/>
  <c r="BF271" i="3"/>
  <c r="BF280" i="3"/>
  <c r="BF290" i="3"/>
  <c r="BF291" i="3"/>
  <c r="BF292" i="3"/>
  <c r="BF311" i="3"/>
  <c r="BF329" i="3"/>
  <c r="BF330" i="3"/>
  <c r="BF362" i="3"/>
  <c r="BF377" i="3"/>
  <c r="BF417" i="3"/>
  <c r="BF448" i="3"/>
  <c r="BF466" i="3"/>
  <c r="BF478" i="3"/>
  <c r="BF493" i="3"/>
  <c r="BF504" i="3"/>
  <c r="BF522" i="3"/>
  <c r="BF534" i="3"/>
  <c r="BF544" i="3"/>
  <c r="BF549" i="3"/>
  <c r="BF553" i="3"/>
  <c r="BF556" i="3"/>
  <c r="BF557" i="3"/>
  <c r="BF558" i="3"/>
  <c r="BF560" i="3"/>
  <c r="BF564" i="3"/>
  <c r="BF568" i="3"/>
  <c r="BF572" i="3"/>
  <c r="BF573" i="3"/>
  <c r="BF574" i="3"/>
  <c r="BF578" i="3"/>
  <c r="BF580" i="3"/>
  <c r="BF581" i="3"/>
  <c r="BF582" i="3"/>
  <c r="BF583" i="3"/>
  <c r="BK194" i="3"/>
  <c r="J194" i="3" s="1"/>
  <c r="J101" i="3" s="1"/>
  <c r="F35" i="2"/>
  <c r="BB95" i="1" s="1"/>
  <c r="F35" i="3"/>
  <c r="BB96" i="1" s="1"/>
  <c r="J33" i="2"/>
  <c r="AV95" i="1" s="1"/>
  <c r="F36" i="2"/>
  <c r="BC95" i="1" s="1"/>
  <c r="F33" i="2"/>
  <c r="AZ95" i="1" s="1"/>
  <c r="F37" i="2"/>
  <c r="BD95" i="1" s="1"/>
  <c r="J33" i="3"/>
  <c r="AV96" i="1" s="1"/>
  <c r="F36" i="3"/>
  <c r="BC96" i="1" s="1"/>
  <c r="F33" i="3"/>
  <c r="AZ96" i="1" s="1"/>
  <c r="F37" i="3"/>
  <c r="BD96" i="1" s="1"/>
  <c r="T152" i="2" l="1"/>
  <c r="T125" i="2" s="1"/>
  <c r="R152" i="2"/>
  <c r="R125" i="2" s="1"/>
  <c r="P152" i="2"/>
  <c r="P125" i="2" s="1"/>
  <c r="AU95" i="1" s="1"/>
  <c r="BK152" i="2"/>
  <c r="J152" i="2" s="1"/>
  <c r="J100" i="2" s="1"/>
  <c r="T129" i="3"/>
  <c r="P129" i="3"/>
  <c r="R196" i="3"/>
  <c r="P196" i="3"/>
  <c r="BK196" i="3"/>
  <c r="J196" i="3" s="1"/>
  <c r="J102" i="3" s="1"/>
  <c r="R129" i="3"/>
  <c r="R128" i="3" s="1"/>
  <c r="T196" i="3"/>
  <c r="BK126" i="2"/>
  <c r="J126" i="2" s="1"/>
  <c r="J97" i="2" s="1"/>
  <c r="J153" i="2"/>
  <c r="J101" i="2"/>
  <c r="J197" i="3"/>
  <c r="J103" i="3" s="1"/>
  <c r="BK129" i="3"/>
  <c r="J129" i="3" s="1"/>
  <c r="J97" i="3" s="1"/>
  <c r="BC94" i="1"/>
  <c r="AY94" i="1" s="1"/>
  <c r="BB94" i="1"/>
  <c r="AX94" i="1" s="1"/>
  <c r="F34" i="3"/>
  <c r="BA96" i="1" s="1"/>
  <c r="BD94" i="1"/>
  <c r="W33" i="1" s="1"/>
  <c r="J34" i="3"/>
  <c r="AW96" i="1" s="1"/>
  <c r="AT96" i="1" s="1"/>
  <c r="F34" i="2"/>
  <c r="BA95" i="1" s="1"/>
  <c r="AZ94" i="1"/>
  <c r="W29" i="1" s="1"/>
  <c r="J34" i="2"/>
  <c r="AW95" i="1" s="1"/>
  <c r="AT95" i="1" s="1"/>
  <c r="T128" i="3" l="1"/>
  <c r="P128" i="3"/>
  <c r="AU96" i="1" s="1"/>
  <c r="AU94" i="1" s="1"/>
  <c r="BK125" i="2"/>
  <c r="J125" i="2" s="1"/>
  <c r="J96" i="2" s="1"/>
  <c r="BK128" i="3"/>
  <c r="J128" i="3" s="1"/>
  <c r="J96" i="3" s="1"/>
  <c r="BA94" i="1"/>
  <c r="W30" i="1" s="1"/>
  <c r="W31" i="1"/>
  <c r="AV94" i="1"/>
  <c r="AK29" i="1" s="1"/>
  <c r="W32" i="1"/>
  <c r="AW94" i="1" l="1"/>
  <c r="AK30" i="1" s="1"/>
  <c r="J30" i="2"/>
  <c r="AG95" i="1" s="1"/>
  <c r="AN95" i="1" s="1"/>
  <c r="J30" i="3"/>
  <c r="AG96" i="1" s="1"/>
  <c r="AN96" i="1" s="1"/>
  <c r="J39" i="3" l="1"/>
  <c r="J39" i="2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<sst xmlns="http://schemas.openxmlformats.org/spreadsheetml/2006/main" count="7402" uniqueCount="903">
  <si>
    <t>Export Komplet</t>
  </si>
  <si>
    <t/>
  </si>
  <si>
    <t>2.0</t>
  </si>
  <si>
    <t>False</t>
  </si>
  <si>
    <t>{b73fb1fa-d5c1-4430-bde8-361bc713103f}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</si>
  <si>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</si>
  <si>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</si>
  <si>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</si>
  <si>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</si>
  <si>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</si>
  <si>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</si>
  <si>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2020031</t>
  </si>
  <si>
    <t>Stavba:</t>
  </si>
  <si>
    <t>JKSO:</t>
  </si>
  <si>
    <t>KS:</t>
  </si>
  <si>
    <t>Miesto:</t>
  </si>
  <si>
    <t>Banská Bystrica</t>
  </si>
  <si>
    <t>Dátum:</t>
  </si>
  <si>
    <t>18. 6. 2020</t>
  </si>
  <si>
    <t>Objednávateľ:</t>
  </si>
  <si>
    <t>IČO:</t>
  </si>
  <si>
    <t>MBB a.s., Československej armády 26, Banská Bystri</t>
  </si>
  <si>
    <t>IČ DPH:</t>
  </si>
  <si>
    <t>Zhotoviteľ:</t>
  </si>
  <si>
    <t>podľa výberového konania</t>
  </si>
  <si>
    <t>Projektant:</t>
  </si>
  <si>
    <t>statiCK, s.r.o.</t>
  </si>
  <si>
    <t>True</t>
  </si>
  <si>
    <t>0,01</t>
  </si>
  <si>
    <t>Spracovateľ:</t>
  </si>
  <si>
    <t>Ing.Jedlička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</si>
  <si>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</si>
  <si>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</si>
  <si>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</si>
  <si>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</si>
  <si>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</si>
  <si>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</si>
  <si>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</si>
  <si>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</si>
  <si>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</si>
  <si>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</si>
  <si>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</si>
  <si>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</si>
  <si>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</si>
  <si>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</si>
  <si>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</si>
  <si>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</si>
  <si>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</si>
  <si>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</si>
  <si>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</si>
  <si>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</si>
  <si>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</si>
  <si>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</si>
  <si>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</si>
  <si>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</si>
  <si>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</si>
  <si>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</si>
  <si>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</si>
  <si>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</si>
  <si>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</si>
  <si>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</si>
  <si>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</si>
  <si>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</si>
  <si>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</si>
  <si>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</si>
  <si>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</si>
  <si>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</si>
  <si>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</si>
  <si>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</si>
  <si>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</si>
  <si>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</si>
  <si>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</si>
  <si>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</si>
  <si>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</si>
  <si>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</si>
  <si>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</si>
  <si>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</si>
  <si>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</si>
  <si>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Zvýšenie bezpečnosti drevenej nosnej konštrukcie hlavnej haly A zimného štadióna</t>
  </si>
  <si>
    <t>STA</t>
  </si>
  <si>
    <t>1</t>
  </si>
  <si>
    <t>{b82abdcf-7d41-4d01-aa43-bd5170d23efe}</t>
  </si>
  <si>
    <t>02</t>
  </si>
  <si>
    <t>{bc301901-689d-4e01-84a5-5a8f802c4008}</t>
  </si>
  <si>
    <t>KRYCÍ LIST ROZPOČTU</t>
  </si>
  <si>
    <t>Objekt:</t>
  </si>
  <si>
    <t>01 - Zvýšenie bezpečnosti drevenej nosnej konštrukcie hlavnej haly A zimného štadióna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</si>
  <si>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</si>
  <si>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</si>
  <si>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</si>
  <si>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</si>
  <si>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</si>
  <si>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</si>
  <si>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</si>
  <si>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 xml:space="preserve">    99 - Presun hmôt HSV</t>
  </si>
  <si>
    <t>PSV - Práce a dodávky PSV</t>
  </si>
  <si>
    <t xml:space="preserve">    762 - Konštrukcie tesárske</t>
  </si>
  <si>
    <t xml:space="preserve">    763 - Konštrukcie - drevostavby</t>
  </si>
  <si>
    <t xml:space="preserve">    767 - Konštrukcie doplnkové kovové</t>
  </si>
  <si>
    <t xml:space="preserve">    783 - Nátery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</si>
  <si>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</si>
  <si>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</si>
  <si>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</si>
  <si>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</si>
  <si>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</si>
  <si>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</si>
  <si>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</si>
  <si>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</si>
  <si>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</si>
  <si>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</si>
  <si>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</si>
  <si>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</si>
  <si>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</si>
  <si>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</si>
  <si>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</si>
  <si>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</si>
  <si>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</si>
  <si>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</si>
  <si>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</si>
  <si>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943955032.S</t>
  </si>
  <si>
    <t>Montáž lešeňovej podlahy bez priečnikov výšky nad 10 do 20 m</t>
  </si>
  <si>
    <t>m2</t>
  </si>
  <si>
    <t>4</t>
  </si>
  <si>
    <t>2</t>
  </si>
  <si>
    <t>-627199567</t>
  </si>
  <si>
    <t>VV</t>
  </si>
  <si>
    <t>" pomocné podlahy v konštrukcii priestorového lešenia - výlezy a medzipodlahy "</t>
  </si>
  <si>
    <t>2*250,00+400,00</t>
  </si>
  <si>
    <t>Súčet</t>
  </si>
  <si>
    <t>943955192.S</t>
  </si>
  <si>
    <t>Príplatok za prvý a každý i začatý mesiac použitia lešeňovej podlahy, pre všetky výšky do 40 m</t>
  </si>
  <si>
    <t>1075651359</t>
  </si>
  <si>
    <t>900,00*2</t>
  </si>
  <si>
    <t>3</t>
  </si>
  <si>
    <t>943955832.S</t>
  </si>
  <si>
    <t>Demontáž lešeňovej podlahy bez priečnikov alebo pozdĺžnikov výšky nad 10 do 20 m</t>
  </si>
  <si>
    <t>-1626659609</t>
  </si>
  <si>
    <t>949942102.R</t>
  </si>
  <si>
    <t>Hydraulická zdvíhacia plošina vrátane obsluhy inštalovaná na pásovom podvozku výšky zdvihu do 26 m</t>
  </si>
  <si>
    <t>deň</t>
  </si>
  <si>
    <t>-996963552</t>
  </si>
  <si>
    <t>" nasadenie súčasne 2ks plošín, prepokladaná doba využívania /čas používania nezahŕňa čas potrebný pre montáž VZT zariadení v hale - okrem závesov/ "</t>
  </si>
  <si>
    <t>2*60</t>
  </si>
  <si>
    <t>5</t>
  </si>
  <si>
    <t>943943222.R</t>
  </si>
  <si>
    <t>Montáž lešenia priestorového ľahkého systémového s pracovnou podlahou pre zaťaženie do 2 kPa, výšky nad 10 do 22 m</t>
  </si>
  <si>
    <t>m3</t>
  </si>
  <si>
    <t>1516050341</t>
  </si>
  <si>
    <t>" lešenie v priestore nad tribúnami pre realizáciu statických a sanačných opatrení bez montáže VZT rozvodov a zariadení/ "</t>
  </si>
  <si>
    <t>55,00*(50,00+80,00)</t>
  </si>
  <si>
    <t>615,00*10,00*2</t>
  </si>
  <si>
    <t>6</t>
  </si>
  <si>
    <t>943943292.R</t>
  </si>
  <si>
    <t>Príplatok za prvý a každý ďalší i začatý mesiac používania lešenia priestorového ľahkého bez podláh výšky do 10 m a nad 10 do 22 m</t>
  </si>
  <si>
    <t>386752844</t>
  </si>
  <si>
    <t>" predpokladaná doba použitia v 8 týždňov "</t>
  </si>
  <si>
    <t>19450,00*2</t>
  </si>
  <si>
    <t>7</t>
  </si>
  <si>
    <t>943943822.R</t>
  </si>
  <si>
    <t>Demontáž lešenia priestorového ľahkého systémového bez podláh pri zaťažení do 2 kPa, výšky nad 10 do 22 m</t>
  </si>
  <si>
    <t>368308678</t>
  </si>
  <si>
    <t>99</t>
  </si>
  <si>
    <t>Presun hmôt HSV</t>
  </si>
  <si>
    <t>8</t>
  </si>
  <si>
    <t>998009101.S</t>
  </si>
  <si>
    <t>Presun hmôt samostatne budovaného lešenia bez ohľadu na výšku</t>
  </si>
  <si>
    <t>t</t>
  </si>
  <si>
    <t>1810390265</t>
  </si>
  <si>
    <t>PSV</t>
  </si>
  <si>
    <t>Práce a dodávky PSV</t>
  </si>
  <si>
    <t>762</t>
  </si>
  <si>
    <t>Konštrukcie tesárske</t>
  </si>
  <si>
    <t>762081060.S</t>
  </si>
  <si>
    <t>Zvláštne výkony na stavenisku, viacstranné hobľovanie reziva</t>
  </si>
  <si>
    <t>16</t>
  </si>
  <si>
    <t>-1060167324</t>
  </si>
  <si>
    <t>" zavetrenie hranol 120/140 dl.4,90 m - 103 ks "  4,90*103*(0,12+0,14)*2</t>
  </si>
  <si>
    <t>Medzisúčet</t>
  </si>
  <si>
    <t>262,444*0,10</t>
  </si>
  <si>
    <t>10</t>
  </si>
  <si>
    <t>998762203.S</t>
  </si>
  <si>
    <t>Presun hmôt pre konštrukcie tesárske v objektoch výšky od 12 do 24 m</t>
  </si>
  <si>
    <t>%</t>
  </si>
  <si>
    <t>1711614189</t>
  </si>
  <si>
    <t>763</t>
  </si>
  <si>
    <t>Konštrukcie - drevostavby</t>
  </si>
  <si>
    <t>11</t>
  </si>
  <si>
    <t>763734113</t>
  </si>
  <si>
    <t>Montáž strešnej konštrukcie z ostatných prvkov prierezovej plochy 150-500 cm2</t>
  </si>
  <si>
    <t>m</t>
  </si>
  <si>
    <t>-861049817</t>
  </si>
  <si>
    <t>" prvky zavetrovania v strešnej rovine - viď statika v.č.04 "</t>
  </si>
  <si>
    <t>" zavetrenie 120/240 dl.4,90 m - 103 ks "  4,90*103</t>
  </si>
  <si>
    <t>12</t>
  </si>
  <si>
    <t>M</t>
  </si>
  <si>
    <t>605470000400</t>
  </si>
  <si>
    <t>Hranoly drevené zo smreku, nehobľované, masív, sušené 14±2%, triedy 3A STN 480055, bez defektov, hniloby, hrčí</t>
  </si>
  <si>
    <t>32</t>
  </si>
  <si>
    <t>1041196649</t>
  </si>
  <si>
    <t>" zavetrenie hranol 120/140 dl.4,90 m - 103 ks "  4,90*103*0,12*0,14</t>
  </si>
  <si>
    <t>8,479*0,10</t>
  </si>
  <si>
    <t>13</t>
  </si>
  <si>
    <t>763737112</t>
  </si>
  <si>
    <t>Demontáž strešnej konštrukcie z väzníkov priehradových, konštrukčnej dĺžky do 18 m</t>
  </si>
  <si>
    <t>-35754128</t>
  </si>
  <si>
    <t>" demontáž priehradového priečneho stuženia medzi osami  2-3 - viď statika v.č.01 "</t>
  </si>
  <si>
    <t>4,50*2</t>
  </si>
  <si>
    <t>14</t>
  </si>
  <si>
    <t>763739113</t>
  </si>
  <si>
    <t>Demontáž strešnej konštrukcie z ostatných prvkov prierezovej plochy 150-500 cm2</t>
  </si>
  <si>
    <t>1246912487</t>
  </si>
  <si>
    <t>" demontáž pôvodných prvkov zavetrovania v strešnej rovine - viď statika v.č.01 "</t>
  </si>
  <si>
    <t>" ozn.E "  4,75*(24+22*2+27)</t>
  </si>
  <si>
    <t>15</t>
  </si>
  <si>
    <t>763793111</t>
  </si>
  <si>
    <t>Montáž ostatných dielcov oceľových spojovacích prostriedkov - kotevných želiez, príložiek, pätiek,tiahel</t>
  </si>
  <si>
    <t>ks</t>
  </si>
  <si>
    <t>-1429103662</t>
  </si>
  <si>
    <t>" prikotvenie zavetrenia v strešnej rovine k nosníkom z LLD - viď statika v.č.04 "</t>
  </si>
  <si>
    <t>" uholníky Simpson CSA 5,0x50 "  103*2</t>
  </si>
  <si>
    <t>" kotvenie závesov VZT potrubia - viď statika v.č.09 "</t>
  </si>
  <si>
    <t xml:space="preserve">" ťahová kotva Simpson AH16050 "  260*2  </t>
  </si>
  <si>
    <t>311700000001.PC</t>
  </si>
  <si>
    <t>Kotviaci uholník Simpson AG922 alebo ekvivalent</t>
  </si>
  <si>
    <t>-1266805816</t>
  </si>
  <si>
    <t>17</t>
  </si>
  <si>
    <t>311700000002.PC</t>
  </si>
  <si>
    <t>Ťahová kotva Simpson AH16050 alebo ekvivalent</t>
  </si>
  <si>
    <t>623582378</t>
  </si>
  <si>
    <t>18</t>
  </si>
  <si>
    <t>309500001000.PC</t>
  </si>
  <si>
    <t>Skrutky kotevné Simpson CSA 5,00x50 alebo ekvivalent</t>
  </si>
  <si>
    <t>-1647294972</t>
  </si>
  <si>
    <t>19</t>
  </si>
  <si>
    <t>763793112.R</t>
  </si>
  <si>
    <t>Montáž ostatných dielcov oceľových -  kotviacich pätiek statických tiahel s pripojením k drevenej konštrukcii</t>
  </si>
  <si>
    <t>393259008</t>
  </si>
  <si>
    <t>" vodorovné kotvenie tiahla v hlavných osiach - viď statika v.č.08 "  16*2</t>
  </si>
  <si>
    <t>" zvislé závesy tiahla v osiach 2-17 - viď statika v.č.09 "  16*4</t>
  </si>
  <si>
    <t>553900000000.PC</t>
  </si>
  <si>
    <t>Dodávka zámočníckych výrobkov - oceľová kotviaca pätka statického tiahla vrátane povrchovej úpravy</t>
  </si>
  <si>
    <t>kg</t>
  </si>
  <si>
    <t>114293942</t>
  </si>
  <si>
    <t>" oceľová kotviaca pätka statického tiahla pre vodorovné pripojenie - podľa výpisu materiálu statika v.č.08 "</t>
  </si>
  <si>
    <t>" - povrchová úprava žiarové zinkovanie</t>
  </si>
  <si>
    <t>" - výrobná skupina OK - EXC2 podľa STN+090-2+A1</t>
  </si>
  <si>
    <t>" ozn.P1 P 8/150-1500 - 2ks "  28,40*32</t>
  </si>
  <si>
    <t>" ozn.P2 P15/150-250 - 1ks "  4,50*32</t>
  </si>
  <si>
    <t>" ozn.P3 P12/140-250 - 1ks "  3,30*32</t>
  </si>
  <si>
    <t>" ozn.P4 P12/120-130 - 2ks "  3,00*32</t>
  </si>
  <si>
    <t>" ozn.P5 P22/150-253 - 1ks "  6,60*32</t>
  </si>
  <si>
    <t>1465,60*0,05                          " spoje "</t>
  </si>
  <si>
    <t>1465,60*0,10                          " stratné "</t>
  </si>
  <si>
    <t>1465,60+219,84</t>
  </si>
  <si>
    <t>21</t>
  </si>
  <si>
    <t>553900000001.PC</t>
  </si>
  <si>
    <t>Dodávka zámočníckych výrobkov - oceľová kotviaca pätka statického závesu vrátane povrchovej úpravy</t>
  </si>
  <si>
    <t>1985032320</t>
  </si>
  <si>
    <t>" oceľová kotviaca pätka statického závesu pre zvislé pripojenie - podľa výpisu materiálu statika v.č.09 "</t>
  </si>
  <si>
    <t>" ozn.P1 P 6/100-600 - 2ks "  6,40*64</t>
  </si>
  <si>
    <t>" ozn.P2 P01/100-250 - 1ks "  2,00*64</t>
  </si>
  <si>
    <t>" ozn.P3 P6/50-250 - 1ks "  0,60*64</t>
  </si>
  <si>
    <t>" ozn.P4 P6/70-120 - 2ks "  0,80*64</t>
  </si>
  <si>
    <t>" ozn.P5 P8/100-117 - 1ks "  0,75*64</t>
  </si>
  <si>
    <t>675,20*0,05                          " spoje "</t>
  </si>
  <si>
    <t>675,20*0,10                          " stratné "</t>
  </si>
  <si>
    <t>675,20+101,28</t>
  </si>
  <si>
    <t>22</t>
  </si>
  <si>
    <t>309500001002.PC</t>
  </si>
  <si>
    <t>Celozávitová skrutka VGS9240 do dreva TX40 9x240 so šikmou podložkou VGU9452 alebo ekvivalent</t>
  </si>
  <si>
    <t>-825883705</t>
  </si>
  <si>
    <t>23</t>
  </si>
  <si>
    <t>763793113.R</t>
  </si>
  <si>
    <t>Montáž ostatných dielcov oceľových -  kotviacich platní oceľového zavetrovania s pripojením k drevenej konštrukcii</t>
  </si>
  <si>
    <t>-1150768763</t>
  </si>
  <si>
    <t>" kotvenie oceľového stužidla v osiach 1-2-3 - viď statika v.č.06 "</t>
  </si>
  <si>
    <t xml:space="preserve">" zvarenec platňa P4,P3 detail 3,9 "  6*2    </t>
  </si>
  <si>
    <t xml:space="preserve">" zvarenec platňa P4,P3 detail 9 "  6    </t>
  </si>
  <si>
    <t xml:space="preserve">" zvarenec platňa P5,P6,P8 detail 8 "  6    </t>
  </si>
  <si>
    <t xml:space="preserve">" zvarenec platňa P5,P9 detail 1 "  6    </t>
  </si>
  <si>
    <t>24</t>
  </si>
  <si>
    <t>553900000003.PC</t>
  </si>
  <si>
    <t>Dodávka zámočníckych výrobkov - oceľové kotviace pätky oceľového zavetrovania vrátane povrchovej úpravy</t>
  </si>
  <si>
    <t>966871127</t>
  </si>
  <si>
    <t>" oceľová kotviaca pätka statického tiahla pre zvislé pripojenie - podľa výpisu materiálu statika v.č.06 "</t>
  </si>
  <si>
    <t>" ozn.P3 P 6/175-225 - 6x4ks "  7,60*6</t>
  </si>
  <si>
    <t>" ozn.P4 P 6/225-225 - 6x2ks "  4,80*6</t>
  </si>
  <si>
    <t>" ozn.P5 P 6/150-200 - 6x4ks "  7,25*6</t>
  </si>
  <si>
    <t>" ozn.P6 P 6/150-290 - 6x2ks "  4,10*6</t>
  </si>
  <si>
    <t>" ozn.P7 P 6/100-290 - 6x2ks "  2,80*6</t>
  </si>
  <si>
    <t>" ozn.P8 P 6/100-150 - 6x2ks "  1,50*6</t>
  </si>
  <si>
    <t>" ozn.P9 P 6/150-200 - 6x2ks "  1,45*6</t>
  </si>
  <si>
    <t>177,00*0,05                          " spoje "</t>
  </si>
  <si>
    <t>177,00+8,85</t>
  </si>
  <si>
    <t>25</t>
  </si>
  <si>
    <t>309500001004.PC</t>
  </si>
  <si>
    <t>Skrutka HBS P 880 8x80</t>
  </si>
  <si>
    <t>-359627100</t>
  </si>
  <si>
    <t>26</t>
  </si>
  <si>
    <t>763793122</t>
  </si>
  <si>
    <t>Montáž ostatných dielcov svorníkov, skrutiek, dĺžky nad 100 do 300 mm</t>
  </si>
  <si>
    <t>-2047764329</t>
  </si>
  <si>
    <t>" pripojenie zavetrovania k existujúcemu pozdĺžniku z LPP 90/220 - viď statika v.č.05 "</t>
  </si>
  <si>
    <t>103*3*2</t>
  </si>
  <si>
    <t>" pripojenie statického tiahla k dreveným väzníkom z LLD 250/1050 - viď statika v.č.08 "</t>
  </si>
  <si>
    <t>64*1</t>
  </si>
  <si>
    <t>27</t>
  </si>
  <si>
    <t>309500001001.PC</t>
  </si>
  <si>
    <t>Vrut D 6/220 mm</t>
  </si>
  <si>
    <t>-190564311</t>
  </si>
  <si>
    <t>28</t>
  </si>
  <si>
    <t>311720001210</t>
  </si>
  <si>
    <t>Tyč závitová M12 mm, dĺ. 0,5 m, norma DIN 975, pevnostná trieda 8.8, zinkovaná</t>
  </si>
  <si>
    <t>-1479803101</t>
  </si>
  <si>
    <t>29</t>
  </si>
  <si>
    <t>311110005099.S</t>
  </si>
  <si>
    <t>Matica presná M12 mm, DIN 934, trieda 8,0 oceľ pozinkovaná</t>
  </si>
  <si>
    <t>-2093534235</t>
  </si>
  <si>
    <t>30</t>
  </si>
  <si>
    <t>311210004300</t>
  </si>
  <si>
    <t>Podložka plochá otvor d 13 mm, pre skrutky a závitové tyče M12, oceľ zink</t>
  </si>
  <si>
    <t>-1206048742</t>
  </si>
  <si>
    <t>31</t>
  </si>
  <si>
    <t>998763201</t>
  </si>
  <si>
    <t>Presun hmôt pre drevostavby v objektoch výšky do 12 m</t>
  </si>
  <si>
    <t>2133812675</t>
  </si>
  <si>
    <t>767</t>
  </si>
  <si>
    <t>Konštrukcie doplnkové kovové</t>
  </si>
  <si>
    <t>767995104.R</t>
  </si>
  <si>
    <t>Montáž ostatných atypických kovových stavebných doplnkových konštrukcií nad 20 do 50 kg vrátane lanového závesu</t>
  </si>
  <si>
    <t>1526569130</t>
  </si>
  <si>
    <t>" montáž rampy z dielcov Qucklock Line typ FT34 Box /diel dl. 5m, hmotnosť 23 kg/ks/ "</t>
  </si>
  <si>
    <t>13*2*23,00</t>
  </si>
  <si>
    <t>33</t>
  </si>
  <si>
    <t>5534300090.PC</t>
  </si>
  <si>
    <t>Prefabrikovaný dielec Quicklock FT34 alt. ekvivalent</t>
  </si>
  <si>
    <t>-1582083033</t>
  </si>
  <si>
    <t>" prebabrikovaný dielac rampy hliníkový systém Qucklokh Line FT 34 box  "  26</t>
  </si>
  <si>
    <t>34</t>
  </si>
  <si>
    <t>5534300091.PC</t>
  </si>
  <si>
    <t>Lanový záves rampy vrátane spojovacieho materiálu</t>
  </si>
  <si>
    <t>-2094578278</t>
  </si>
  <si>
    <t>" lanový záves rampu Quiclock  "  60</t>
  </si>
  <si>
    <t>" - oceľové lano priemer 5 mm 1-pramenné 37 drôtov dl. cca 7,50 m/ks, oceľ  C7 (Mn+Si), žiarové zinkovanie DIN 3054 a EN 12385-4</t>
  </si>
  <si>
    <t>" - 6x lanová svorka DIN 1142 M5 + 6x lanová očnica RW5 pozink</t>
  </si>
  <si>
    <t>" - 1x napinák oko M0 pozink DIN 1480</t>
  </si>
  <si>
    <t>" - 2x ochranný návlek  proti oderu z PVC dl. 20 cm</t>
  </si>
  <si>
    <t>" - 4x ochranný návlek z PVC proti oderu dl. 55 cm + 2x ochrana hrán kovová pre š. 50 cm</t>
  </si>
  <si>
    <t>35</t>
  </si>
  <si>
    <t>767995105</t>
  </si>
  <si>
    <t>Montáž ostatných atypických kovových stavebných doplnkových konštrukcií nad 50 do 100 kg - oceľová konštrukcia zavetrovania</t>
  </si>
  <si>
    <t>-1644820204</t>
  </si>
  <si>
    <t>" oceľová konštrukcia zavetrovania medzi osami 1-2-3 - viď statika v.č.06 "</t>
  </si>
  <si>
    <t>" ozn.1-5 "  (63,86+66,65+60,92+30,16+20,88)*6</t>
  </si>
  <si>
    <t>" ozn.P4-P9 "  (4,80+7,25+4,10+2,80+1,50+1,45)*6</t>
  </si>
  <si>
    <t>1586,22*0,03                   " spoje "</t>
  </si>
  <si>
    <t>36</t>
  </si>
  <si>
    <t>553900000004.PC</t>
  </si>
  <si>
    <t>Dodávka zámočníckych výrobkov - oceľové zavetrovanie vrátane povrchovej úpravy</t>
  </si>
  <si>
    <t>334836415</t>
  </si>
  <si>
    <t>" oceľová konštrukcia zavetrovania medzi osami 1-2-3 - podľa výpisu materiálu statika v.č.06 "</t>
  </si>
  <si>
    <t>" ozn.1 Jakl 100/5 dl. 4,35 m 6x1ks "  63,86*6</t>
  </si>
  <si>
    <t>" ozn.2 Jakl 100/5 dl. 4,54 m 6x1ks "  66,65*6</t>
  </si>
  <si>
    <t>" ozn.3 Jakl 100/5 dl. 4,15 m 6x1ks "  60,92*6</t>
  </si>
  <si>
    <t>" ozn.4 Jakl 100/60/5 dl. 1,30 m 6x2ks "  30,16*6</t>
  </si>
  <si>
    <t>" ozn.5 Jakl 100/5 dl. 0,90 m 6x2ks "  20,88*6</t>
  </si>
  <si>
    <t>" ozn.P5 P 6/150-200 - 6x5ks "  7,25*6</t>
  </si>
  <si>
    <t>" ozn.P9 P 6/150-200 - 6x1ks "  1,45*6</t>
  </si>
  <si>
    <t>1586,22*0,03                       " spoje "</t>
  </si>
  <si>
    <t>1586,22*0,10                       " stratné "</t>
  </si>
  <si>
    <t>1586,22+206,209</t>
  </si>
  <si>
    <t>37</t>
  </si>
  <si>
    <t>767995999.R1</t>
  </si>
  <si>
    <t>Montáž ostatných atypických kovových stavebných doplnkových konštrukcií - statické tiahla Macalloy</t>
  </si>
  <si>
    <t>1867430243</t>
  </si>
  <si>
    <t>" viď statika v.č.10 "  16</t>
  </si>
  <si>
    <t>38</t>
  </si>
  <si>
    <t>767995999.R2</t>
  </si>
  <si>
    <t>Montáž ostatných atypických kovových stavebných doplnkových konštrukcií - napínací záves tiahla Macalloy</t>
  </si>
  <si>
    <t>1036380944</t>
  </si>
  <si>
    <t>" viď statika v.č.10 "  4*16</t>
  </si>
  <si>
    <t>39</t>
  </si>
  <si>
    <t>311810000000.PC</t>
  </si>
  <si>
    <t>Statické tiahlo Macalloy 460 priemer M30 - komplet vrátane napínacích a upínacích prvkov alt. ekvivalent</t>
  </si>
  <si>
    <t>set</t>
  </si>
  <si>
    <t>1308419565</t>
  </si>
  <si>
    <t>" vodorovné napínacie tiahlo set podľa špecifikácie "  16</t>
  </si>
  <si>
    <t xml:space="preserve">" - tiahlo Macalloy 460 M30  dl.33,15 m delené na 5 častí  1 ks </t>
  </si>
  <si>
    <t>" - napinák Macalloy TA30  4 ks</t>
  </si>
  <si>
    <t>" - koncovka a čap Macalloy PA30  2 ks</t>
  </si>
  <si>
    <t>" - krytky závitu  10 ks</t>
  </si>
  <si>
    <t>40</t>
  </si>
  <si>
    <t>311810000001.PC</t>
  </si>
  <si>
    <t>Napínací záves - tiahlo Macalloy 460 priemer M10 dl. 3,555 m - komplet vrátane napínacích a upínacích prvkov alt. ekvivalent</t>
  </si>
  <si>
    <t>-379443145</t>
  </si>
  <si>
    <t>" napínací záves - tiahlo Macalloy dl. 3,555 m podľa špecifikácie "  32</t>
  </si>
  <si>
    <t xml:space="preserve">" - tiahlo Macalloy 460 M10  dl. 3,555 m  1 ks </t>
  </si>
  <si>
    <t>" - napinák Macalloy TA30  1 ks</t>
  </si>
  <si>
    <t>" - krytky závitu  4 ks</t>
  </si>
  <si>
    <t>" - vidlicová rektifikovateľná koncovka Macalloy SAF6  128ks Macalloy PA30  32ks</t>
  </si>
  <si>
    <t>" - pivrchová úprava žiarové zinkovanie</t>
  </si>
  <si>
    <t>41</t>
  </si>
  <si>
    <t>311810000002.PC</t>
  </si>
  <si>
    <t>Napínací záves - tiahlo Macalloy 460 priemer M10 dl. 5,59 m - komplet vrátane napínacích a upínacích prvkov alt. ekvivalent</t>
  </si>
  <si>
    <t>480385383</t>
  </si>
  <si>
    <t>" napínací záves - tiahlo Macalloy dl. 5,59 m podľa špecifikácie "  32</t>
  </si>
  <si>
    <t xml:space="preserve">" - tiahlo Macalloy 460 M10  dl. 5,59 m  1 ks </t>
  </si>
  <si>
    <t>" - povrchová úprava žairové zinkovanie</t>
  </si>
  <si>
    <t>42</t>
  </si>
  <si>
    <t>553900000010.PC</t>
  </si>
  <si>
    <t>Dodávka zámočníckych výrobkov - oceľový diel na pripojenie napínacieho závesu na tiahlo vrátane povrchovej úpravy alt. ekvivalent</t>
  </si>
  <si>
    <t>-932799703</t>
  </si>
  <si>
    <t>" oceľový diel na pripojenie napínacieho závesu na tiahlo - podľa výpisu materiálu statika v.č.09 "</t>
  </si>
  <si>
    <t>" ozn.T1 RO42,4/5 dl. 50 mm - 1ks "  0,23*1</t>
  </si>
  <si>
    <t>" ozn.P6 P4/40-50 - 2ks "  0,10*2</t>
  </si>
  <si>
    <t>" ozn.P7 P4/40-50 - 2ks "  0,10*2</t>
  </si>
  <si>
    <t>0,63*0,05                          " spoje "</t>
  </si>
  <si>
    <t>0,63+0,032</t>
  </si>
  <si>
    <t>0,662*64</t>
  </si>
  <si>
    <t>43</t>
  </si>
  <si>
    <t>998767203</t>
  </si>
  <si>
    <t>Presun hmôt pre kovové stavebné doplnkové konštrukcie v objektoch výšky nad 12 do 24 m</t>
  </si>
  <si>
    <t>594907084</t>
  </si>
  <si>
    <t>783</t>
  </si>
  <si>
    <t>Nátery</t>
  </si>
  <si>
    <t>44</t>
  </si>
  <si>
    <t>783711302.R</t>
  </si>
  <si>
    <t>Nátery tesárskych konštrukcií vodoodpudivé na báze prírodných olejov a voskov napr. OSMO napustením a 2x lakovaním</t>
  </si>
  <si>
    <t>-863857455</t>
  </si>
  <si>
    <t>" rezerva na ostatné konštrukcie "  300,00</t>
  </si>
  <si>
    <t>45</t>
  </si>
  <si>
    <t>783782404</t>
  </si>
  <si>
    <t>Nátery tesárskych konštrukcií, povrchová impregnácia proti drevokaznému hmyzu, hubám a plesniam, jednonásobná</t>
  </si>
  <si>
    <t>-1077365077</t>
  </si>
  <si>
    <t>VRN</t>
  </si>
  <si>
    <t>Vedľajšie rozpočtové náklady</t>
  </si>
  <si>
    <t>46</t>
  </si>
  <si>
    <t>000500014.S</t>
  </si>
  <si>
    <t>Príprava staveniska - ochranné opatrenia - ochrana existujúcich zabudovaných zariadení a konštrukcií</t>
  </si>
  <si>
    <t>eur</t>
  </si>
  <si>
    <t>1024</t>
  </si>
  <si>
    <t>292141333</t>
  </si>
  <si>
    <t>47</t>
  </si>
  <si>
    <t>000700041.S</t>
  </si>
  <si>
    <t>Dopravné náklady - vnútrostaveniskový presun z medziskládky k objektu bez rozlíšenia</t>
  </si>
  <si>
    <t>-1980784905</t>
  </si>
  <si>
    <t>48</t>
  </si>
  <si>
    <t>000900012.S</t>
  </si>
  <si>
    <t>Vplyv územia - presun stavebných kapacít náklad na presun mechanizácie</t>
  </si>
  <si>
    <t>2056817351</t>
  </si>
  <si>
    <t>49</t>
  </si>
  <si>
    <t>001000014.S</t>
  </si>
  <si>
    <t>Inžinierska činnosť - dozory koordinátor BOZP na stavenisku</t>
  </si>
  <si>
    <t>1584271638</t>
  </si>
  <si>
    <t>50</t>
  </si>
  <si>
    <t>001000025.S</t>
  </si>
  <si>
    <t>Inžinierska činnosť - posudky plán BOZP na stavenisku</t>
  </si>
  <si>
    <t>-1655408822</t>
  </si>
  <si>
    <t xml:space="preserve">    3 - Zvislé a kompletné konštrukcie</t>
  </si>
  <si>
    <t xml:space="preserve">    4 - Vodorovné konštrukcie</t>
  </si>
  <si>
    <t xml:space="preserve">    712 - Izolácie striech, povlakové krytiny</t>
  </si>
  <si>
    <t xml:space="preserve">    713 - Izolácie tepelné</t>
  </si>
  <si>
    <t xml:space="preserve">    764 - Konštrukcie klampiarske</t>
  </si>
  <si>
    <t xml:space="preserve">    769 - Montáže vzduchotechnických zariadení</t>
  </si>
  <si>
    <t>Zvislé a kompletné konštrukcie</t>
  </si>
  <si>
    <t>331270011</t>
  </si>
  <si>
    <t>1754429473</t>
  </si>
  <si>
    <t>" kotevné pätky pod OK pre kondenzačné jednotky hala A - v.č.03 "  0,30*0,30*0,50*4</t>
  </si>
  <si>
    <t>" kotevné pätky pod OK pre odvlhčovaciu jednotku hala A - v.č.02 "  0,30*0,30*0,50*4</t>
  </si>
  <si>
    <t>389381001</t>
  </si>
  <si>
    <t>Dobetónovanie prefabrikovaných konštrukcií</t>
  </si>
  <si>
    <t>1796562986</t>
  </si>
  <si>
    <t>" lôžko pre uloženie nosných prvkov OK roštu pre uloženie VZT jednotiek hala B - v.č.1 "</t>
  </si>
  <si>
    <t>" poz.1 "  0,40*0,30*0,10*6</t>
  </si>
  <si>
    <t>Vodorovné konštrukcie</t>
  </si>
  <si>
    <t>413232221</t>
  </si>
  <si>
    <t>Zamurovanie zhlavia akýmikoľvek pálenými tehlami valcovaných nosníkov, výšky nad 150 do 300 mm</t>
  </si>
  <si>
    <t>853828923</t>
  </si>
  <si>
    <t>" zamurovanie káps po osadení nosných prvkov OK roštu pod VZT zariadenia - v.č.1 "</t>
  </si>
  <si>
    <t>" poz.1 "  6</t>
  </si>
  <si>
    <t>417321414.S</t>
  </si>
  <si>
    <t>Betón stužujúcich pásov a vencov železový tr. C 20/25</t>
  </si>
  <si>
    <t>-1535760758</t>
  </si>
  <si>
    <t>" ukončujúca vrstva atikového muriva pod uloženie OK pracovnej plošiny  pod rekuperačné jednotky "</t>
  </si>
  <si>
    <t>7,00*0,50*0,10</t>
  </si>
  <si>
    <t>" ukončujúca vrstva betónových stĺpikov pod uloženie OK pracovnej plošiny  pod rekuperačné jednotky "</t>
  </si>
  <si>
    <t>0,50*0,36*0,10*3</t>
  </si>
  <si>
    <t>417351115.S</t>
  </si>
  <si>
    <t>Debnenie bočníc stužujúcich pásov a vencov vrátane vzpier zhotovenie</t>
  </si>
  <si>
    <t>1693070976</t>
  </si>
  <si>
    <t>(7,00*2+0,50)*0,20</t>
  </si>
  <si>
    <t>(0,50+0,36)*2*0,20*3</t>
  </si>
  <si>
    <t>417351116.S</t>
  </si>
  <si>
    <t>Debnenie bočníc stužujúcich pásov a vencov vrátane vzpier odstránenie</t>
  </si>
  <si>
    <t>52638546</t>
  </si>
  <si>
    <t>417361821.S</t>
  </si>
  <si>
    <t>Výstuž stužujúcich pásov a vencov z betonárskej ocele 10505</t>
  </si>
  <si>
    <t>222673090</t>
  </si>
  <si>
    <t>0,404*50,00*0,001</t>
  </si>
  <si>
    <t>959941121.R</t>
  </si>
  <si>
    <t>Chemická kotva s kotevnou stykovacou výstužou tesnená chemickou ampulkou do betónu, ŽB, kameňa, s vyvŕtaním otvoru M12/10/600 mm vrátane dodávky kotevnej výstuže R10 dl. 600 mm</t>
  </si>
  <si>
    <t>-589678708</t>
  </si>
  <si>
    <t>" prikotvenie betónových pätiek pre OK roštu pod kondenzačné jednotky hala A o konštrukciu strechy - v.č.3 "  4*2</t>
  </si>
  <si>
    <t>" prikotvenie betónových pätiek pre OK roštu pod odvlhčovaciu jednotku hala A o konštrukciu strechy - v.č.2 "  4*2</t>
  </si>
  <si>
    <t>959941123.S</t>
  </si>
  <si>
    <t>Chemická kotva s kotevným svorníkom tesnená chemickou ampulkou do betónu, ŽB, kameňa, s vyvŕtaním otvoru M12/95/220 mm</t>
  </si>
  <si>
    <t>-833232617</t>
  </si>
  <si>
    <t>" kotvenie platní ozn.P2 do betónových pätiek pre OK pod kondenzačné jednotky hala A - v.č.3 "  4*2</t>
  </si>
  <si>
    <t>" kotvenie platní ozn.P2 do betónových pätiek pre OK pod odvlhčovaciu jednotku hala A - v.č.2 "  4*2</t>
  </si>
  <si>
    <t>" kotvenie platní ozn.P1 do betónových pätiek pre OK pod rekuperačné jednotky hala A - v.č.4 "  6*2</t>
  </si>
  <si>
    <t>962032231</t>
  </si>
  <si>
    <t>Búranie muriva alebo vybúranie otvorov plochy nad 4 m2 nadzákladového z tehál pálených, vápenopieskových, cementových na maltu,  -1,90500t</t>
  </si>
  <si>
    <t>-116814965</t>
  </si>
  <si>
    <t xml:space="preserve">" vybúranie časti atiky v mieste uloženia OK roštu pod rekuperačné jednotky hala A - v.č.04 " </t>
  </si>
  <si>
    <t>7,00*0,50*0,50</t>
  </si>
  <si>
    <t>962042334</t>
  </si>
  <si>
    <t>Búranie muriva alebo vybúranie otvorov plochy nad 4 m2 z betónu prostého pilierov,  -2,20000t</t>
  </si>
  <si>
    <t>432935008</t>
  </si>
  <si>
    <t xml:space="preserve">" vybúranie časti pilierov v mieste uloženia OK roštu pod rekuperačné jednotky hala A - v.č.04 " </t>
  </si>
  <si>
    <t>0,50*0,36*0,50*3</t>
  </si>
  <si>
    <t>965041421</t>
  </si>
  <si>
    <t>Búranie podkladov pod dlažby, liatych dlažieb a mazanín,škvarobetón hr.nad 100 mm, plochy do 1 m2 -1,60000t</t>
  </si>
  <si>
    <t>289055625</t>
  </si>
  <si>
    <t>" vybúranie strešných vrstiev lokálne v mieste pätiek OK pod kondenzačné jednotky hala A -  v.č.03 "  0,50*0,50*0,25*4</t>
  </si>
  <si>
    <t>" vybúranie strešných vrstiev lokálne v mieste pätiek OK pod odvblhčovaciu jednotku hala A -  v.č.02 "  0,50*0,50*0,25*4</t>
  </si>
  <si>
    <t>973031335</t>
  </si>
  <si>
    <t>Vysekanie kapsy z tehál plochy do 0,25 m2, hl. do 300 mm,  -0,08000t</t>
  </si>
  <si>
    <t>1905046208</t>
  </si>
  <si>
    <t>" vysekanie káps pre uloženie nosných prvkov OK roštu pre uloženie VZT zariadení hala B - v.č.1 "</t>
  </si>
  <si>
    <t>979011111</t>
  </si>
  <si>
    <t>Zvislá doprava sutiny a vybúraných hmôt za prvé podlažie nad alebo pod základným podlažím</t>
  </si>
  <si>
    <t>-749535842</t>
  </si>
  <si>
    <t>979081111</t>
  </si>
  <si>
    <t>Odvoz sutiny a vybúraných hmôt na skládku do 1 km</t>
  </si>
  <si>
    <t>-1822774705</t>
  </si>
  <si>
    <t>979081121</t>
  </si>
  <si>
    <t>Odvoz sutiny a vybúraných hmôt na skládku za každý ďalší 1 km</t>
  </si>
  <si>
    <t>1582207449</t>
  </si>
  <si>
    <t>5,423*17</t>
  </si>
  <si>
    <t>979082111</t>
  </si>
  <si>
    <t>Vnútrostavenisková doprava sutiny a vybúraných hmôt do 10 m</t>
  </si>
  <si>
    <t>-1772838979</t>
  </si>
  <si>
    <t>979082121</t>
  </si>
  <si>
    <t>Vnútrostavenisková doprava sutiny a vybúraných hmôt za každých ďalších 5 m</t>
  </si>
  <si>
    <t>-1664863310</t>
  </si>
  <si>
    <t>5,423*2</t>
  </si>
  <si>
    <t>979089012</t>
  </si>
  <si>
    <t>Poplatok za skladovanie - betón, tehly, dlaždice (17 01) ostatné</t>
  </si>
  <si>
    <t>698380986</t>
  </si>
  <si>
    <t>999281111</t>
  </si>
  <si>
    <t>Presun hmôt pre opravy a údržbu objektov vrátane vonkajších plášťov výšky do 25 m</t>
  </si>
  <si>
    <t>-1856790975</t>
  </si>
  <si>
    <t>712</t>
  </si>
  <si>
    <t>Izolácie striech, povlakové krytiny</t>
  </si>
  <si>
    <t>712300833.S</t>
  </si>
  <si>
    <t>Odstránenie povlakovej krytiny na strechách plochých 10° trojvrstvovej,  -0,01400t</t>
  </si>
  <si>
    <t>874591353</t>
  </si>
  <si>
    <t>" vyrezanie povlakovej krytiny lokálne v mieste pätiek pre OK pod kondenzačné jednotky hala A - v.č.3 "  1,00*1,00*4</t>
  </si>
  <si>
    <t>" vyrezanie povlakovej krytiny lokálne v mieste pätiek pre OK pod odvlhčovaciu jednotku hala A - v.č.2 "  1,00*1,00*4</t>
  </si>
  <si>
    <t>712921932.S</t>
  </si>
  <si>
    <t>Vykonanie údržby prienikov povlakovej krytiny striech za tepla vpustov náterom asfaltovým</t>
  </si>
  <si>
    <t>-109203347</t>
  </si>
  <si>
    <t>" oprava povlakovej krytiny lokálne v mieste pätiek pre OK pod kondenzačné jednotky hala A - v.č.3 "  1,00*1,00*4+0,30*4*0,25*4</t>
  </si>
  <si>
    <t>" oprava povlakovej krytiny lokálne v mieste pätiek pre OK pod odvlhčovaciu jednotku hala A - v.č.2 "  1,00*1,00*4+0,30*4*0,25*4</t>
  </si>
  <si>
    <t>111630002800.S</t>
  </si>
  <si>
    <t>Penetračný náter na živičnej báze s obsahom rozpoušťadiel</t>
  </si>
  <si>
    <t>l</t>
  </si>
  <si>
    <t>-391950220</t>
  </si>
  <si>
    <t>2000*0,0015 'Přepočítané koeficientom množstva</t>
  </si>
  <si>
    <t>712941963.S</t>
  </si>
  <si>
    <t>Vykonanie údržby prienikov povlakovej krytiny striech pásmi pritavením vpustov, ventilácií alebo komínov NAIP</t>
  </si>
  <si>
    <t>106179821</t>
  </si>
  <si>
    <t>" oprava povlakovej krytiny lokálne v mieste pätiek pre OK pod kondenzačné jednotky hala A - v.č.3 "  1,50*1,50*4+0,30*4*0,50*4</t>
  </si>
  <si>
    <t>" oprava povlakovej krytiny lokálne v mieste pätiek pre OK pod odvlhčovaciu jednotku hala A - v.č.2 "  1,50*1,50*4+0,30*4*0,50*4</t>
  </si>
  <si>
    <t>628330000100.S</t>
  </si>
  <si>
    <t>Pás asfaltový SBS s bridličným posypom hr. 5,2 mm vystužený netkanou polyesterovou rohožou modifikovaný</t>
  </si>
  <si>
    <t>821171597</t>
  </si>
  <si>
    <t>22,80*1,20</t>
  </si>
  <si>
    <t>712990210.R</t>
  </si>
  <si>
    <t>Zaizolovanie detailu hornej hrany podporných železobetónových konštrukcií okolo kotvenia a prestupu oceľových konštrukcií vrátane dodávky materiálu</t>
  </si>
  <si>
    <t>592990484</t>
  </si>
  <si>
    <t>" pätky pre OK pod kondenzačné jednotky hala A - v.č.3 "  4</t>
  </si>
  <si>
    <t>" pätky pre OK pod odvlhčovaciu jednotku hala A - v.č.2 "  4</t>
  </si>
  <si>
    <t>" pätky pre OK pod rekuperačnú jednotku hala A - v.č.4 "  3</t>
  </si>
  <si>
    <t>998712202.S</t>
  </si>
  <si>
    <t>Presun hmôt pre izoláciu povlakovej krytiny v objektoch výšky nad 6 do 12 m</t>
  </si>
  <si>
    <t>-727670606</t>
  </si>
  <si>
    <t>713</t>
  </si>
  <si>
    <t>Izolácie tepelné</t>
  </si>
  <si>
    <t>713000051</t>
  </si>
  <si>
    <t>Odstránenie nadstresnej tepelnej izolácie striech plochých lepenej z polystyrénu hr. nad 10 cm -0,0109t</t>
  </si>
  <si>
    <t>719313221</t>
  </si>
  <si>
    <t>" odstránenie tepelnej izolácie strechy lokálne v mieste pätiek pre OK pod kondenzačné jednotky hala A - v.č.3 "  1,00*1,00*4</t>
  </si>
  <si>
    <t>" odstránenie tepelnej izolácie strechy lokálne v mieste pätiek pre OK pod odvlhčovaciu jednotku hala A - v.č.2 "  1,00*1,00*4</t>
  </si>
  <si>
    <t>713100941</t>
  </si>
  <si>
    <t>Oprava izolácie bežných stavebných konštrukcií, Príplatok k cene za správkový kus opravenie striech</t>
  </si>
  <si>
    <t>1626390129</t>
  </si>
  <si>
    <t>" doplnenie tepelnej izolácie striech okolo prestupov podporných konštrukcií pod OK roštov "</t>
  </si>
  <si>
    <t>283720008000.1</t>
  </si>
  <si>
    <t>Doska EPS 100S hr. 100 mm, na zateplenie podláh a plochých striech</t>
  </si>
  <si>
    <t>-363713614</t>
  </si>
  <si>
    <t>" doplnenie tepelnej izolácie strechy v mieste prestupu nových železobetónových stĺpikov pod OK roštov "</t>
  </si>
  <si>
    <t>1,00*1,00*0,20*4*2</t>
  </si>
  <si>
    <t>998713202</t>
  </si>
  <si>
    <t>Presun hmôt pre izolácie tepelné v objektoch výšky nad 6 m do 12 m</t>
  </si>
  <si>
    <t>-109467104</t>
  </si>
  <si>
    <t>764</t>
  </si>
  <si>
    <t>Konštrukcie klampiarske</t>
  </si>
  <si>
    <t>764430450</t>
  </si>
  <si>
    <t>Oplechovanie muriva a atík z pozinkovaného farbeného PZf plechu, vrátane rohov rš 600 mm</t>
  </si>
  <si>
    <t>-1751010659</t>
  </si>
  <si>
    <t>" doplnenie časti oplechovania atiky v mieste uloženia OK roštu pod rekuperačné jednotky hala A - v.č.04 "  7,00</t>
  </si>
  <si>
    <t>764430840</t>
  </si>
  <si>
    <t>Demontáž oplechovania múrov a nadmuroviek rš od 330 do 500 mm,  -0,00230t</t>
  </si>
  <si>
    <t>35340398</t>
  </si>
  <si>
    <t>" dmtz časti oplechovania atiky v mieste uloženia OK roštu pod rekuperačné jednotky hala A - v.č.04 "  7,00</t>
  </si>
  <si>
    <t>998764202</t>
  </si>
  <si>
    <t>Presun hmôt pre konštrukcie klampiarske v objektoch výšky nad 6 do 12 m</t>
  </si>
  <si>
    <t>2045634115</t>
  </si>
  <si>
    <t>767162210</t>
  </si>
  <si>
    <t>Montáž zábradlia rovného z profilovej ocele na oceľovú konštrukciu, s hmotnosťou 1m do 20 kg</t>
  </si>
  <si>
    <t>852675145</t>
  </si>
  <si>
    <t>" zábradlie  pracovnej plošiny oceľového roštu pod kondenzačné jednotky hala A - v.č.3 "  2,95*1</t>
  </si>
  <si>
    <t>" zábradlie  pracovnej plošiny oceľového roštu pod odvlhčovaciu jednotku hala A - v.č.2 "  2,55*1</t>
  </si>
  <si>
    <t>" zábradlie  pracovnej plošiny oceľového roštu pod rekuperačné jednotky hala A - v.č.4 "  (6,00+6,92)*1+2,30*3</t>
  </si>
  <si>
    <t>" zábradlie  pracovnej plošiny oceľového roštu pod VZT zariadenia hala B - v.č.1 "  1,38*1+1,18*1</t>
  </si>
  <si>
    <t>553100001.PC01</t>
  </si>
  <si>
    <t>Dodávka zámočníckych výrobkov - oceľové trubkové zábradlie k roštu pod kondenzačné jednotky hala A vrátane povrchovej úpravy zinkovaním, oceľ S235 JR</t>
  </si>
  <si>
    <t>105315077</t>
  </si>
  <si>
    <t xml:space="preserve">" zábradlie  pracovnej plošiny oceľového roštu pod kondenzačné jednotky hala A - podľa výpisu v.č.3 "  </t>
  </si>
  <si>
    <t>" ozn.4 RO 48,3/2,9 dl.1105 mm - 3ks "  3,59*3</t>
  </si>
  <si>
    <t>" ozn.5 RO 48,3/2,9 dl.2950 mm - 1ks "  9,59*1</t>
  </si>
  <si>
    <t>" ozn.6 RO 48,3/2,9 dl.1375 mm - 2ks "  4,47*2</t>
  </si>
  <si>
    <t>29,30*0,05                   " spoje "</t>
  </si>
  <si>
    <t>29,30*0,10                  " stratné "</t>
  </si>
  <si>
    <t>553100001.PC02</t>
  </si>
  <si>
    <t>Dodávka zámočníckych výrobkov - oceľové trubkové zábradlie k roštu pod odvlhčovaciu jednotku hala A vrátane povrchovej úpravy zinkovaním, oceľ S235 JR</t>
  </si>
  <si>
    <t>42271148</t>
  </si>
  <si>
    <t xml:space="preserve">" zábradlie  pracovnej plošiny oceľového roštu pod odvlhčovaciu jednotku hala A - podľa výpisu v.č.2 " </t>
  </si>
  <si>
    <t>" ozn.5 RO 48,3/2,9 dl.1105 mm - 3ks "  3,59*3</t>
  </si>
  <si>
    <t>" ozn.6 RO 48,3/2,9 dl.2550 mm - 1ks "  8,29*1</t>
  </si>
  <si>
    <t>" ozn.7 RO 48,3/2,9 dl.1175 mm - 2ks "  3,82*2</t>
  </si>
  <si>
    <t>26,70*0,05                   " spoje "</t>
  </si>
  <si>
    <t>26,70*0,10                  " stratné "</t>
  </si>
  <si>
    <t>553100001.PC03</t>
  </si>
  <si>
    <t>Dodávka zámočníckych výrobkov - oceľové trubkové zábradlie k roštu pod rekupračné jednotky hala A vrátane povrchovej úpravy zinkovaním, oceľ S235 JR</t>
  </si>
  <si>
    <t>-1924808240</t>
  </si>
  <si>
    <t xml:space="preserve">" zábradlie pracovnej plošiny oceľového roštu pod rekuperačné jednotky hala A - podľa výpisu v.č.4 " </t>
  </si>
  <si>
    <t>" ozn.3 RO 48,3/2,9 dl.58000 mm - 1ks "  188,50*1</t>
  </si>
  <si>
    <t>" ozn.P3 P10/140-150 - 22ks "  1,20*22</t>
  </si>
  <si>
    <t>214,90*0,05                   " spoje "</t>
  </si>
  <si>
    <t>214,90*0,10                  " stratné "</t>
  </si>
  <si>
    <t>553100001.PC04</t>
  </si>
  <si>
    <t>Dodávka zámočníckych výrobkov - oceľové trubkové zábradlie k roštu pod VZT zzriadenia hala B vrátane povrchovej úpravy zinkovaním, oceľ S235 JR</t>
  </si>
  <si>
    <t>-2098536279</t>
  </si>
  <si>
    <t xml:space="preserve">" zábradlie pracovnej plošiny oceľového roštu pod VZT zariadenia hala B - podľa výpisu v.č.1 " </t>
  </si>
  <si>
    <t>" ozn.10 RO 48,3/2,9 dl.10000 mm - 1ks "  32,50*1</t>
  </si>
  <si>
    <t>" ozn.P3 P10/140-150 - 4ks "  1,70*4</t>
  </si>
  <si>
    <t>" ozn.P4 P10/40-10 - 4ks "  0,50*4</t>
  </si>
  <si>
    <t>41,30*0,05                    " spoje "</t>
  </si>
  <si>
    <t>41,30*0,10                   " stratné "</t>
  </si>
  <si>
    <t>311110005098.S</t>
  </si>
  <si>
    <t>Matica presná M10 mm, DIN 934, trieda 8,0 oceľ pozinkovaná</t>
  </si>
  <si>
    <t>-1903085349</t>
  </si>
  <si>
    <t>311210004200.S</t>
  </si>
  <si>
    <t>Podložka veľkoplošná M10 mm oceľ pozinkovaná</t>
  </si>
  <si>
    <t>-1046455796</t>
  </si>
  <si>
    <t>767590120</t>
  </si>
  <si>
    <t>Montáž podlahových konštrukcií podlahových roštov skrutkovaním</t>
  </si>
  <si>
    <t>-323208036</t>
  </si>
  <si>
    <t xml:space="preserve">" podlaha pracovnej plošiny roštu pod kondenzačné jednotky hala A " </t>
  </si>
  <si>
    <t>" ozn.PO1-PO6 "  (1,00*0,60*2+0,95*0,60*1+0,60*0,89*1+0,60*1,33*1+0,60*1,36*1+0,20*0,60*1)*21,50</t>
  </si>
  <si>
    <t xml:space="preserve">" podlaha pracovnej plošiny roštu pod odvlhčovaciu jednotku hala A " </t>
  </si>
  <si>
    <t>" ozn.PO1-PO3 "  (1,00*1,00*5+0,55*1,00*5+0,20*1,00*5)*21,50</t>
  </si>
  <si>
    <t xml:space="preserve">" podlaha pracovnej plošiny roštu pod rekuperačné jednotky hala A " </t>
  </si>
  <si>
    <t>" ozn.PO1-PO5 "  (1,00*2,20*12+0,92*2,20*2+1,00*2,125*4+0,30*2,125*2+0,25*0,90*2)*21,50</t>
  </si>
  <si>
    <t>" podlaha pracovnej plošiny roštu pod VZT zariadenia hala B "</t>
  </si>
  <si>
    <t>" ozn.PO1 "  (3,306+2,775)*0,5*1,00*1</t>
  </si>
  <si>
    <t>" ozn.PO2 "  (2,244+2,775)*0,5*1,00*1</t>
  </si>
  <si>
    <t>" ozn.PO3 "  (2,244+1,713)*0,5*1,00*1</t>
  </si>
  <si>
    <t>" ozn.PO4 "  (1,123+1,713)*0,5*0,893*1</t>
  </si>
  <si>
    <t>" ozn.PO5 "  (1,00+0,50)*0,5*1,276*1</t>
  </si>
  <si>
    <t>" ozn.PO6 "  1,00*0,25*1</t>
  </si>
  <si>
    <t>553100000.PC</t>
  </si>
  <si>
    <t xml:space="preserve">Dodávka podlahových pororoštov - rošt SP 230-34/38-3 zinkovaný, nosný pásik 2 mm, oká 34x38 mm </t>
  </si>
  <si>
    <t>219957305</t>
  </si>
  <si>
    <t xml:space="preserve">" podlaha pracovných plošín roštu pod kondenzačné jednotky hala A - podľa výkazu v.č.3 " </t>
  </si>
  <si>
    <t xml:space="preserve">" podlaha pracovnej plošiny roštu pod odvlhčovaciu jednotku hala A - podľa výkazu v.č.2 " </t>
  </si>
  <si>
    <t xml:space="preserve">" podlaha pracovnej plošiny roštu pod rekuperačné jednotky hala A - podľa výkazu v.č.4 " </t>
  </si>
  <si>
    <t>" ozn.PO1-PO5 "  (1,00*2,20*12+0,92*2,20*2+1,00*2,125*4+0,30*2,128*2+0,25*0,90*2)*21,50</t>
  </si>
  <si>
    <t>" podlaha pracovnej plošiny roštu pod VZT zariadenia hala B - podľa výkazu v.č.1 "</t>
  </si>
  <si>
    <t>" ozn.PO1 "  (3,306+2,775)*0,5*1,00*1*21,50</t>
  </si>
  <si>
    <t>" ozn.PO2 "  (2,244+2,775)*0,5*1,00*1*21,50</t>
  </si>
  <si>
    <t>" ozn.PO3 "  (2,244+1,713)*0,5*1,00*1*21,50</t>
  </si>
  <si>
    <t>" ozn.PO4 "  (1,123+1,713)*0,5*0,893*1*21,50</t>
  </si>
  <si>
    <t>" ozn.PO5 "  (1,00+0,50)*0,5*1,276*1*21,50</t>
  </si>
  <si>
    <t>" ozn.PO6 "  1,00*0,25*1*21,50</t>
  </si>
  <si>
    <t>553100000.PC1</t>
  </si>
  <si>
    <t>Dodávka podlahových pororoštov - spojovací a montážny materiál k montáži podlahových pororoštov</t>
  </si>
  <si>
    <t>kpl</t>
  </si>
  <si>
    <t>1653597090</t>
  </si>
  <si>
    <t>767995101</t>
  </si>
  <si>
    <t>Montáž ostatných atypických kovových stavebných doplnkových konštrukcií do 5 kg</t>
  </si>
  <si>
    <t>1339163610</t>
  </si>
  <si>
    <t>" montáž prvkov OK roštu pod kondenzačné jednotky hala A - v.č.3 "</t>
  </si>
  <si>
    <t>" ozn.3 UPE 100 dl.440 mm - 2ks "  4,31*2</t>
  </si>
  <si>
    <t>" ozn.P1 P10/80-180 - 40ks "  1,15*40</t>
  </si>
  <si>
    <t>" ozn.P2 P10/80-210 - 4ks "  1,32*4</t>
  </si>
  <si>
    <t>59,90*0,05                 " spoje "</t>
  </si>
  <si>
    <t>" montáž prvkov OK roštu pod odvlhčovaciu jednotku hala A - v.č.2 "</t>
  </si>
  <si>
    <t>" ozn.4 UPE 100 dl.440 mm - 2ks "  4,31*2</t>
  </si>
  <si>
    <t>" ozn.P1 P10/80-180 - 36ks "  1,15*36</t>
  </si>
  <si>
    <t>" ozn.P4 P10/100-150 - 3ks "  1,20*3</t>
  </si>
  <si>
    <t>58,90*0,05                 " spoje "</t>
  </si>
  <si>
    <t>" montáž prvkov OK roštu pod rekuperačné jednotky hala A - v.č.4 "</t>
  </si>
  <si>
    <t>" ozn.P1 P10/80-210 - 42ks "  1,32*42</t>
  </si>
  <si>
    <t>55,44*0,05                 " spoje "</t>
  </si>
  <si>
    <t>" montáž prvkov OK roštu pod VZT jednotky hala B - v.č.1 "</t>
  </si>
  <si>
    <t>" ozn.P1 P10/80-200 - 68ks "  1,26*68</t>
  </si>
  <si>
    <t>85,68*0,05                 " spoje "</t>
  </si>
  <si>
    <t>62,895+61,845+58,212+89,964</t>
  </si>
  <si>
    <t>767995102</t>
  </si>
  <si>
    <t>Montáž ostatných atypických kovových stavebných doplnkových konštrukcií nad 5 do 10 kg</t>
  </si>
  <si>
    <t>-103757138</t>
  </si>
  <si>
    <t>" montáž prvkov OK roštu pod odvhlčovaciu jednotku hala A - v.č.2 "</t>
  </si>
  <si>
    <t>" ozn.P3 P 4/130-2550 - 1ks "  10,50*1</t>
  </si>
  <si>
    <t>10,50*0,05                 " spoje "</t>
  </si>
  <si>
    <t>" ozn.P2 P4/130-2100 - 1ks "  8,60*1</t>
  </si>
  <si>
    <t>8,60*0,05                 " spoje "</t>
  </si>
  <si>
    <t>11,025+9,03</t>
  </si>
  <si>
    <t>767995104</t>
  </si>
  <si>
    <t>Montáž ostatných atypických kovových stavebných doplnkových konštrukcií nad 20 do 50 kg</t>
  </si>
  <si>
    <t>210623443</t>
  </si>
  <si>
    <t>" ozn.2 UPE 100 dl.2950 mm - 8ks "  28,91*8</t>
  </si>
  <si>
    <t>231,28*0,05                 " spoje "</t>
  </si>
  <si>
    <t>" ozn.2 UPE 140 dl.2550 mm - 4ks "  36,98*4</t>
  </si>
  <si>
    <t>" ozn.3 UPE 100 dl.2550 mm - 2ks "  24,99*2</t>
  </si>
  <si>
    <t>197,90*0,05                 " spoje "</t>
  </si>
  <si>
    <t>" montáž prvkov OK roštu pod VZT zariadenia hala B - v.č.1 "</t>
  </si>
  <si>
    <t>" ozn.7 IPE 140 dl.3100 mm - 2ks "  39,99*2</t>
  </si>
  <si>
    <t>79,98*0,05                 " spoje "</t>
  </si>
  <si>
    <t>" montáž konštrukcie pomocného schodiska k plošina roštu pod rekuperačnú jednotku hala A - v.č.4 "</t>
  </si>
  <si>
    <t>" ozn.S1 Jakl 40/3 dl.820 mm - 5ks "  2,66*5</t>
  </si>
  <si>
    <t>" ozn.S2 Jakl 40/3 dl.390 mm - 4ks "  1,26*4</t>
  </si>
  <si>
    <t>" ozn.S3 Jakl 40/3 dl.140 mm - 2ks "  0,45*2</t>
  </si>
  <si>
    <t>" ozn.S4 Jakl 40/3 dl.500 mm - 2ks "  1,62*2</t>
  </si>
  <si>
    <t>" ozn.S5 Jakl 40/3 dl.250 mm - 4ks "  0,81*4</t>
  </si>
  <si>
    <t>25,72*0,05                 " spoje "</t>
  </si>
  <si>
    <t>" montáž konštrukcie pomocného schodiska k plošina roštu pod VZT zariadenia hala B - v.č.1 "</t>
  </si>
  <si>
    <t>" ozn.S1 Jakl 40/3 dl.1200 mm - 4ks "  3,89*4</t>
  </si>
  <si>
    <t>" ozn.S2 Jakl 40/3 dl.170 mm - 4ks "  0,55*4</t>
  </si>
  <si>
    <t>" ozn.S3 Jakl 40/3 dl.140 mm - 4ks "  0,45*4</t>
  </si>
  <si>
    <t>19,56*0,05                 " spoje "</t>
  </si>
  <si>
    <t>242,844+207,795+83,979+27,006+20,538</t>
  </si>
  <si>
    <t>Montáž ostatných atypických kovových stavebných doplnkových konštrukcií nad 50 do 100 kg</t>
  </si>
  <si>
    <t>276041145</t>
  </si>
  <si>
    <t>" ozn.1 UPE 160 dl.5500 mm - 2ks "  94,35*2</t>
  </si>
  <si>
    <t>188,70*0,05                 " spoje "</t>
  </si>
  <si>
    <t>" ozn.1 UPE 140 dl.5550 mm - 2ks "  80,48*2</t>
  </si>
  <si>
    <t>160,96*0,05                 " spoje "</t>
  </si>
  <si>
    <t>" montáž prvkov OK roštu pod rekuperačnú jednotku hala A - v.č.4 "</t>
  </si>
  <si>
    <t>" ozn.P2 P4/130-24000 mm - 1ks "  98,00*1</t>
  </si>
  <si>
    <t>98,00*0,05                 " spoje "</t>
  </si>
  <si>
    <t>" ozn.2 IPE 180 dl.4650 mm- 1ks "  87,42*1</t>
  </si>
  <si>
    <t>" ozn.4 IPE 180 dl.4300 mm- 1ks "  80,84*1</t>
  </si>
  <si>
    <t>" ozn.5 IPE 140 dl.3650 mm- 2ks "  47,09*2</t>
  </si>
  <si>
    <t>" ozn.8 UPE 120 dl.4300 mm- 3ks "  52,03*3</t>
  </si>
  <si>
    <t>" ozn.9 UPE 120 dl.4650 mm- 1ks "  56,27*1</t>
  </si>
  <si>
    <t>474,80*0,05                 " spoje "</t>
  </si>
  <si>
    <t>198,135+169,008+102,90+498,54</t>
  </si>
  <si>
    <t>767995106</t>
  </si>
  <si>
    <t>Montáž ostatných atypických kovových stavebných doplnkových konštrukcií nad 100 do 250 kg</t>
  </si>
  <si>
    <t>-51097149</t>
  </si>
  <si>
    <t>" ozn.1 IPE 220 dl.8750 mm - 3ks "  229,25*3</t>
  </si>
  <si>
    <t>" ozn.2 UPE 140 dl.6923 mm - 12ks "  100,38*12</t>
  </si>
  <si>
    <t>1892,31*0,05                 " spoje "</t>
  </si>
  <si>
    <t>" ozn.1 IPE 180 dl.6300 mm - 1ks "  118,44*1</t>
  </si>
  <si>
    <t>" ozn.3 IPE 180 dl.6300 mm - 1ks "  118,44*1</t>
  </si>
  <si>
    <t>" ozn.6 IPE 180 dl.6850 mm - 1ks "  128,78*1</t>
  </si>
  <si>
    <t>365,66*0,05                 " spoje "</t>
  </si>
  <si>
    <t>1986,926+383,943</t>
  </si>
  <si>
    <t>553100000.PC01</t>
  </si>
  <si>
    <t>Dodávka zámočníckych výrobkov - oceľová konštrukcia roštu pod kondenzačné jednotky haly A vrátane povrchovej úpravy zinkovaním, oceľ S235 JR</t>
  </si>
  <si>
    <t>2016014120</t>
  </si>
  <si>
    <t>" dodávka prvkov OK roštu pre kondenzačné jednotky hala A - podľa výpisu v.č.3 "</t>
  </si>
  <si>
    <t>479,88*0,05                 " spoje "</t>
  </si>
  <si>
    <t>479,88*0,10                 " stratné "</t>
  </si>
  <si>
    <t>51</t>
  </si>
  <si>
    <t>553100000.PC02</t>
  </si>
  <si>
    <t>Dodávka zámočníckych výrobkov - oceľová konštrukcia roštu pod odvlhčovaciu jednotku haly A vrátane povrchovej úpravy zinkovaním, oceľ S235 JR</t>
  </si>
  <si>
    <t>1953638977</t>
  </si>
  <si>
    <t>" dodávka prvkov OK roštu pre odvlhčovaciu jednotku hala A - podľa výpisu v.č.2 "</t>
  </si>
  <si>
    <t>" ozn.P3 P4/130-2550 - 1ks "  10,50*1</t>
  </si>
  <si>
    <t>428,26*0,05                 " spoje "</t>
  </si>
  <si>
    <t>428,26*0,10                 " stratné "</t>
  </si>
  <si>
    <t>52</t>
  </si>
  <si>
    <t>553100000.PC03</t>
  </si>
  <si>
    <t>Dodávka zámočníckych výrobkov - oceľová konštrukcia roštu pod rekuperačné jednotky haly A vrátane povrchovej úpravy zinkovaním, oceľ S235 JR</t>
  </si>
  <si>
    <t>-2048420050</t>
  </si>
  <si>
    <t>" dodávka prvkov OK roštu pre rekuperačé jednotky hala A - podľa výpisu v.č.4 "</t>
  </si>
  <si>
    <t>" ozn.P1 P 10/80-210 - 42ks "  1,32*42</t>
  </si>
  <si>
    <t>" ozn.P2 P4/130-2400 - 1ks "  98,00</t>
  </si>
  <si>
    <t>2045,75*0,05                 " spoje "</t>
  </si>
  <si>
    <t>2045,75*0,10                 " stratné "</t>
  </si>
  <si>
    <t>53</t>
  </si>
  <si>
    <t>553100000.PC04</t>
  </si>
  <si>
    <t>Dodávka zámočníckych výrobkov - oceľová konštrukcia roštu pod VZT zariadenia haly B vrátane povrchovej úpravy zinkovaním, oceľ S235 JR</t>
  </si>
  <si>
    <t>-1714288505</t>
  </si>
  <si>
    <t>" dodávka prvkov OK roštu pre VZT zariadenia hala B - podľa výpisu v.č.1 "</t>
  </si>
  <si>
    <t>1014,72*0,05                " spoje "</t>
  </si>
  <si>
    <t>1014,72*0,10                " stratné "</t>
  </si>
  <si>
    <t>54</t>
  </si>
  <si>
    <t>553100000.PC05</t>
  </si>
  <si>
    <t>Dodávka zámočníckych výrobkov - oceľová konštrukcia pomocného schodiska k plošine pod rekuperačné jednotky haly A vrátane povrchovej úpravy zinkovaním, oceľ S235 JR</t>
  </si>
  <si>
    <t>108680490</t>
  </si>
  <si>
    <t>" dodávka konštrukcie pomocného schodiska k plošina roštu pod rekuperačné jednotky hala A - v.č.4 "</t>
  </si>
  <si>
    <t>25,72*0,10                 " stratné "</t>
  </si>
  <si>
    <t>55</t>
  </si>
  <si>
    <t>553100000.PC06</t>
  </si>
  <si>
    <t>Dodávka zámočníckych výrobkov - oceľová konštrukcia pomocného schodiska k plošine pod VZT zariadenia hala B vrátane povrchovej úpravy zinkovaním, oceľ S235 JR</t>
  </si>
  <si>
    <t>-2098133480</t>
  </si>
  <si>
    <t>" dodávka konštrukcie pomocného schodiska k plošina roštu pod VZT zariadenia hala B - v.č.1 "</t>
  </si>
  <si>
    <t>19,56*0,10                 " stratné "</t>
  </si>
  <si>
    <t>56</t>
  </si>
  <si>
    <t>311720001210.1</t>
  </si>
  <si>
    <t>Tyč závitová M12 mm, dĺ. 0,35 m, norma DIN 975, pevnostná trieda 8.8, zinkovaná</t>
  </si>
  <si>
    <t>-101244382</t>
  </si>
  <si>
    <t>" dodávka prvkov OK roštu pre kondenzačné jednotky - podľa výpisu v.č.3 "  4*8</t>
  </si>
  <si>
    <t>" dodávka prvkov OK roštu pre odvlhčovaciu jednotky - podľa výpisu v.č.2 "  4*8</t>
  </si>
  <si>
    <t>" dodávka prvkov OK roštu pop rekuperačné jednotky - podľa výpisu v.č.4 "  2*36</t>
  </si>
  <si>
    <t>57</t>
  </si>
  <si>
    <t>311720001210.2</t>
  </si>
  <si>
    <t>Tyč závitová M12 mm, dĺ. 0,25 m, norma DIN 975, pevnostná trieda 8.8, zinkovaná</t>
  </si>
  <si>
    <t>-1739984153</t>
  </si>
  <si>
    <t>" dodávka prvkov OK roštu pre kondenzačné jednotky - podľa výpisu v.č.3 "  2*8</t>
  </si>
  <si>
    <t>" dodávka prvkov OK roštu pre odvlhčovaciu jednotku - podľa výpisu v.č.2 "  2*4</t>
  </si>
  <si>
    <t>58</t>
  </si>
  <si>
    <t>311720001210.3</t>
  </si>
  <si>
    <t>Tyč závitová M12 mm, dĺ. 0,30 m, norma DIN 975, pevnostná trieda 8.8, zinkovaná</t>
  </si>
  <si>
    <t>1742709282</t>
  </si>
  <si>
    <t>" dodávka prvkov OK roštu pre VZT zariadenia - podľa výpisu v.č.1 "  4*17</t>
  </si>
  <si>
    <t>59</t>
  </si>
  <si>
    <t>-1842521993</t>
  </si>
  <si>
    <t>60</t>
  </si>
  <si>
    <t>311210006005.S</t>
  </si>
  <si>
    <t>Podložka veľkoplošná otvor M12 mm, oceľ pozinkovaná</t>
  </si>
  <si>
    <t>459965668</t>
  </si>
  <si>
    <t>61</t>
  </si>
  <si>
    <t>998767202</t>
  </si>
  <si>
    <t>Presun hmôt pre kovové stavebné doplnkové konštrukcie v objektoch výšky nad 6 do 12 m</t>
  </si>
  <si>
    <t>28455757</t>
  </si>
  <si>
    <t>769</t>
  </si>
  <si>
    <t>Montáže vzduchotechnických zariadení</t>
  </si>
  <si>
    <t>62</t>
  </si>
  <si>
    <t>769073128</t>
  </si>
  <si>
    <t>Konštrukcie nosné pod vzduchotechnické zariadenie veľkosť do 0,1 t</t>
  </si>
  <si>
    <t>q</t>
  </si>
  <si>
    <t>956803283</t>
  </si>
  <si>
    <t>" montáž podporných rámov systém Walraven "</t>
  </si>
  <si>
    <t>" rámy pre vedenie VZT potrubia odvlhčovacej a rekupračnej jednotky hala A - v.č.05,06 "  16,100</t>
  </si>
  <si>
    <t>63</t>
  </si>
  <si>
    <t>4297500090.PC1</t>
  </si>
  <si>
    <t>Podporný systém Walraven /alebo iný ekvivalent/- pätka BIS Yeti 480</t>
  </si>
  <si>
    <t>-1037619142</t>
  </si>
  <si>
    <t>" rámy pre vedenie VZT potrubia odvlhčovacej jednotky hala A - v.č.05 "  10</t>
  </si>
  <si>
    <t>" rámy pre vedenie VZT potrubia rekuperačnej jednotky hala A - v.č.06 "  20</t>
  </si>
  <si>
    <t>64</t>
  </si>
  <si>
    <t>4297500090.PC2</t>
  </si>
  <si>
    <t>Podporný systém Walraven /alebo iíný ekvivalent/ - záťažový blok BIS Yeti</t>
  </si>
  <si>
    <t>-43854119</t>
  </si>
  <si>
    <t>" rámy pre vedenie VZT potrubia odvlhčovacej jednotky hala A - v.č.05 "  10*4</t>
  </si>
  <si>
    <t>" rámy pre vedenie VZT potrubia rekuperačnej jednotky hala A - v.č.06 "  20*4</t>
  </si>
  <si>
    <t>65</t>
  </si>
  <si>
    <t>4297500090.PC3</t>
  </si>
  <si>
    <t>Podporný systém Walraven /alebo iný ekvivalent/ - montážna lišta BIS RapidStrut 41x41x2,5 mm dl. 6,00 m+ spojky</t>
  </si>
  <si>
    <t>873596408</t>
  </si>
  <si>
    <t>66</t>
  </si>
  <si>
    <t>4297500090.PC4</t>
  </si>
  <si>
    <t>Podporný systém Walraven /alebo iný ekvivalent/ - montážna lišta BIS RapidStrut 41x82x2,5 mm dlo. 6,00 m + spojky</t>
  </si>
  <si>
    <t>-409627938</t>
  </si>
  <si>
    <t>67</t>
  </si>
  <si>
    <t>4297500090.PC5</t>
  </si>
  <si>
    <t>Podporný systém Walraven /alebo iný ekvivalent/ - lištové podpery BIS 350 mm + spojky</t>
  </si>
  <si>
    <t>-212996616</t>
  </si>
  <si>
    <t>" rámy pre vedenie VZT potrubia rekuperačnej jednotky hala A - v.č.06 "  38</t>
  </si>
  <si>
    <t>68</t>
  </si>
  <si>
    <t>998769203</t>
  </si>
  <si>
    <t>Presun hmôt pre montáž vzduchotechnických zariadení v stavbe (objekte) výšky nad 7 do 24 m</t>
  </si>
  <si>
    <t>-331257566</t>
  </si>
  <si>
    <t>69</t>
  </si>
  <si>
    <t>-608192000</t>
  </si>
  <si>
    <t>70</t>
  </si>
  <si>
    <t>1688398803</t>
  </si>
  <si>
    <t>71</t>
  </si>
  <si>
    <t>712148094</t>
  </si>
  <si>
    <t>72</t>
  </si>
  <si>
    <t>-1494648992</t>
  </si>
  <si>
    <t>73</t>
  </si>
  <si>
    <t>-1642192358</t>
  </si>
  <si>
    <t>Revitalizácia a prestavba ZŠ - statika a stavebné práce k VZT</t>
  </si>
  <si>
    <t>02 - Revitalizácia a prestavba ZŠ - statika a stavebné práce k VZT</t>
  </si>
  <si>
    <t xml:space="preserve"> Revitalizácia a prestavba Zimného štadióna Banská Bystrica</t>
  </si>
  <si>
    <t>Murivo pilierov a stĺpov z debniacich tvárnic PREMAC alebo ekvivalent 300x300x250 s betónovou výplňou C 16/20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</si>
</sst>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7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3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0" fillId="0" borderId="0" xfId="0" applyProtection="1"/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167" fontId="21" fillId="5" borderId="22" xfId="0" applyNumberFormat="1" applyFont="1" applyFill="1" applyBorder="1" applyAlignment="1" applyProtection="1">
      <alignment vertical="center"/>
      <protection locked="0"/>
    </xf>
    <xf numFmtId="167" fontId="34" fillId="5" borderId="22" xfId="0" applyNumberFormat="1" applyFont="1" applyFill="1" applyBorder="1" applyAlignment="1" applyProtection="1">
      <alignment vertical="center"/>
      <protection locked="0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opLeftCell="A76" workbookViewId="0">
      <selection activeCell="J96" sqref="J96:AF96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 x14ac:dyDescent="0.2">
      <c r="AR2" s="199" t="s">
        <v>5</v>
      </c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S2" s="18" t="s">
        <v>6</v>
      </c>
      <c r="BT2" s="18" t="s">
        <v>7</v>
      </c>
    </row>
    <row r="3" spans="1:74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5" customHeight="1" x14ac:dyDescent="0.2">
      <c r="B4" s="21"/>
      <c r="D4" s="22" t="s">
        <v>8</v>
      </c>
      <c r="AR4" s="21"/>
      <c r="AS4" s="23" t="s">
        <v>9</v>
      </c>
      <c r="BS4" s="18" t="s">
        <v>6</v>
      </c>
    </row>
    <row r="5" spans="1:74" s="1" customFormat="1" ht="12" customHeight="1" x14ac:dyDescent="0.2">
      <c r="B5" s="21"/>
      <c r="D5" s="24" t="s">
        <v>10</v>
      </c>
      <c r="K5" s="227" t="s">
        <v>11</v>
      </c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R5" s="21"/>
      <c r="BS5" s="18" t="s">
        <v>6</v>
      </c>
    </row>
    <row r="6" spans="1:74" s="1" customFormat="1" ht="36.950000000000003" customHeight="1" x14ac:dyDescent="0.2">
      <c r="B6" s="21"/>
      <c r="D6" s="26" t="s">
        <v>12</v>
      </c>
      <c r="K6" s="228" t="s">
        <v>901</v>
      </c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R6" s="21"/>
      <c r="BS6" s="18" t="s">
        <v>6</v>
      </c>
    </row>
    <row r="7" spans="1:74" s="1" customFormat="1" ht="12" customHeight="1" x14ac:dyDescent="0.2">
      <c r="B7" s="21"/>
      <c r="D7" s="27" t="s">
        <v>13</v>
      </c>
      <c r="K7" s="25" t="s">
        <v>1</v>
      </c>
      <c r="AK7" s="27" t="s">
        <v>14</v>
      </c>
      <c r="AN7" s="25" t="s">
        <v>1</v>
      </c>
      <c r="AR7" s="21"/>
      <c r="BS7" s="18" t="s">
        <v>6</v>
      </c>
    </row>
    <row r="8" spans="1:74" s="1" customFormat="1" ht="12" customHeight="1" x14ac:dyDescent="0.2">
      <c r="B8" s="21"/>
      <c r="D8" s="27" t="s">
        <v>15</v>
      </c>
      <c r="K8" s="25" t="s">
        <v>16</v>
      </c>
      <c r="AK8" s="27" t="s">
        <v>17</v>
      </c>
      <c r="AN8" s="25" t="s">
        <v>18</v>
      </c>
      <c r="AR8" s="21"/>
      <c r="BS8" s="18" t="s">
        <v>6</v>
      </c>
    </row>
    <row r="9" spans="1:74" s="1" customFormat="1" ht="14.45" customHeight="1" x14ac:dyDescent="0.2">
      <c r="B9" s="21"/>
      <c r="AR9" s="21"/>
      <c r="BS9" s="18" t="s">
        <v>6</v>
      </c>
    </row>
    <row r="10" spans="1:74" s="1" customFormat="1" ht="12" customHeight="1" x14ac:dyDescent="0.2">
      <c r="B10" s="21"/>
      <c r="D10" s="27" t="s">
        <v>19</v>
      </c>
      <c r="AK10" s="27" t="s">
        <v>20</v>
      </c>
      <c r="AN10" s="25" t="s">
        <v>1</v>
      </c>
      <c r="AR10" s="21"/>
      <c r="BS10" s="18" t="s">
        <v>6</v>
      </c>
    </row>
    <row r="11" spans="1:74" s="1" customFormat="1" ht="18.399999999999999" customHeight="1" x14ac:dyDescent="0.2">
      <c r="B11" s="21"/>
      <c r="E11" s="25" t="s">
        <v>21</v>
      </c>
      <c r="AK11" s="27" t="s">
        <v>22</v>
      </c>
      <c r="AN11" s="25" t="s">
        <v>1</v>
      </c>
      <c r="AR11" s="21"/>
      <c r="BS11" s="18" t="s">
        <v>6</v>
      </c>
    </row>
    <row r="12" spans="1:74" s="1" customFormat="1" ht="6.95" customHeight="1" x14ac:dyDescent="0.2">
      <c r="B12" s="21"/>
      <c r="AR12" s="21"/>
      <c r="BS12" s="18" t="s">
        <v>6</v>
      </c>
    </row>
    <row r="13" spans="1:74" s="1" customFormat="1" ht="12" customHeight="1" x14ac:dyDescent="0.2">
      <c r="B13" s="21"/>
      <c r="D13" s="27" t="s">
        <v>23</v>
      </c>
      <c r="AK13" s="27" t="s">
        <v>20</v>
      </c>
      <c r="AN13" s="25" t="s">
        <v>1</v>
      </c>
      <c r="AR13" s="21"/>
      <c r="BS13" s="18" t="s">
        <v>6</v>
      </c>
    </row>
    <row r="14" spans="1:74" ht="12.75" x14ac:dyDescent="0.2">
      <c r="B14" s="21"/>
      <c r="E14" s="25" t="s">
        <v>24</v>
      </c>
      <c r="AK14" s="27" t="s">
        <v>22</v>
      </c>
      <c r="AN14" s="25" t="s">
        <v>1</v>
      </c>
      <c r="AR14" s="21"/>
      <c r="BS14" s="18" t="s">
        <v>6</v>
      </c>
    </row>
    <row r="15" spans="1:74" s="1" customFormat="1" ht="6.95" customHeight="1" x14ac:dyDescent="0.2">
      <c r="B15" s="21"/>
      <c r="AR15" s="21"/>
      <c r="BS15" s="18" t="s">
        <v>3</v>
      </c>
    </row>
    <row r="16" spans="1:74" s="1" customFormat="1" ht="12" customHeight="1" x14ac:dyDescent="0.2">
      <c r="B16" s="21"/>
      <c r="D16" s="27" t="s">
        <v>25</v>
      </c>
      <c r="AK16" s="27" t="s">
        <v>20</v>
      </c>
      <c r="AN16" s="25" t="s">
        <v>1</v>
      </c>
      <c r="AR16" s="21"/>
      <c r="BS16" s="18" t="s">
        <v>3</v>
      </c>
    </row>
    <row r="17" spans="1:71" s="1" customFormat="1" ht="18.399999999999999" customHeight="1" x14ac:dyDescent="0.2">
      <c r="B17" s="21"/>
      <c r="E17" s="25" t="s">
        <v>26</v>
      </c>
      <c r="AK17" s="27" t="s">
        <v>22</v>
      </c>
      <c r="AN17" s="25" t="s">
        <v>1</v>
      </c>
      <c r="AR17" s="21"/>
      <c r="BS17" s="18" t="s">
        <v>27</v>
      </c>
    </row>
    <row r="18" spans="1:71" s="1" customFormat="1" ht="6.95" customHeight="1" x14ac:dyDescent="0.2">
      <c r="B18" s="21"/>
      <c r="AR18" s="21"/>
      <c r="BS18" s="18" t="s">
        <v>28</v>
      </c>
    </row>
    <row r="19" spans="1:71" s="1" customFormat="1" ht="12" customHeight="1" x14ac:dyDescent="0.2">
      <c r="B19" s="21"/>
      <c r="D19" s="27" t="s">
        <v>29</v>
      </c>
      <c r="AK19" s="27" t="s">
        <v>20</v>
      </c>
      <c r="AN19" s="25" t="s">
        <v>1</v>
      </c>
      <c r="AR19" s="21"/>
      <c r="BS19" s="18" t="s">
        <v>28</v>
      </c>
    </row>
    <row r="20" spans="1:71" s="1" customFormat="1" ht="18.399999999999999" customHeight="1" x14ac:dyDescent="0.2">
      <c r="B20" s="21"/>
      <c r="E20" s="25" t="s">
        <v>30</v>
      </c>
      <c r="AK20" s="27" t="s">
        <v>22</v>
      </c>
      <c r="AN20" s="25" t="s">
        <v>1</v>
      </c>
      <c r="AR20" s="21"/>
      <c r="BS20" s="18" t="s">
        <v>27</v>
      </c>
    </row>
    <row r="21" spans="1:71" s="1" customFormat="1" ht="6.95" customHeight="1" x14ac:dyDescent="0.2">
      <c r="B21" s="21"/>
      <c r="AR21" s="21"/>
    </row>
    <row r="22" spans="1:71" s="1" customFormat="1" ht="12" customHeight="1" x14ac:dyDescent="0.2">
      <c r="B22" s="21"/>
      <c r="D22" s="27" t="s">
        <v>31</v>
      </c>
      <c r="AR22" s="21"/>
    </row>
    <row r="23" spans="1:71" s="1" customFormat="1" ht="16.5" customHeight="1" x14ac:dyDescent="0.2">
      <c r="B23" s="21"/>
      <c r="E23" s="229" t="s">
        <v>1</v>
      </c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R23" s="21"/>
    </row>
    <row r="24" spans="1:71" s="1" customFormat="1" ht="6.95" customHeight="1" x14ac:dyDescent="0.2">
      <c r="B24" s="21"/>
      <c r="AR24" s="21"/>
    </row>
    <row r="25" spans="1:71" s="1" customFormat="1" ht="6.95" customHeight="1" x14ac:dyDescent="0.2">
      <c r="B25" s="21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21"/>
    </row>
    <row r="26" spans="1:71" s="2" customFormat="1" ht="25.9" customHeight="1" x14ac:dyDescent="0.2">
      <c r="A26" s="30"/>
      <c r="B26" s="31"/>
      <c r="C26" s="30"/>
      <c r="D26" s="32" t="s">
        <v>32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30">
        <f>ROUND(AG94,2)</f>
        <v>0</v>
      </c>
      <c r="AL26" s="231"/>
      <c r="AM26" s="231"/>
      <c r="AN26" s="231"/>
      <c r="AO26" s="231"/>
      <c r="AP26" s="30"/>
      <c r="AQ26" s="30"/>
      <c r="AR26" s="31"/>
      <c r="BE26" s="30"/>
    </row>
    <row r="27" spans="1:71" s="2" customFormat="1" ht="6.95" customHeight="1" x14ac:dyDescent="0.2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30"/>
    </row>
    <row r="28" spans="1:71" s="2" customFormat="1" ht="12.75" x14ac:dyDescent="0.2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232" t="s">
        <v>33</v>
      </c>
      <c r="M28" s="232"/>
      <c r="N28" s="232"/>
      <c r="O28" s="232"/>
      <c r="P28" s="232"/>
      <c r="Q28" s="30"/>
      <c r="R28" s="30"/>
      <c r="S28" s="30"/>
      <c r="T28" s="30"/>
      <c r="U28" s="30"/>
      <c r="V28" s="30"/>
      <c r="W28" s="232" t="s">
        <v>34</v>
      </c>
      <c r="X28" s="232"/>
      <c r="Y28" s="232"/>
      <c r="Z28" s="232"/>
      <c r="AA28" s="232"/>
      <c r="AB28" s="232"/>
      <c r="AC28" s="232"/>
      <c r="AD28" s="232"/>
      <c r="AE28" s="232"/>
      <c r="AF28" s="30"/>
      <c r="AG28" s="30"/>
      <c r="AH28" s="30"/>
      <c r="AI28" s="30"/>
      <c r="AJ28" s="30"/>
      <c r="AK28" s="232" t="s">
        <v>35</v>
      </c>
      <c r="AL28" s="232"/>
      <c r="AM28" s="232"/>
      <c r="AN28" s="232"/>
      <c r="AO28" s="232"/>
      <c r="AP28" s="30"/>
      <c r="AQ28" s="30"/>
      <c r="AR28" s="31"/>
      <c r="BE28" s="30"/>
    </row>
    <row r="29" spans="1:71" s="3" customFormat="1" ht="14.45" customHeight="1" x14ac:dyDescent="0.2">
      <c r="B29" s="35"/>
      <c r="D29" s="27" t="s">
        <v>36</v>
      </c>
      <c r="F29" s="27" t="s">
        <v>37</v>
      </c>
      <c r="L29" s="222">
        <v>0.2</v>
      </c>
      <c r="M29" s="221"/>
      <c r="N29" s="221"/>
      <c r="O29" s="221"/>
      <c r="P29" s="221"/>
      <c r="W29" s="220">
        <f>ROUND(AZ94, 2)</f>
        <v>0</v>
      </c>
      <c r="X29" s="221"/>
      <c r="Y29" s="221"/>
      <c r="Z29" s="221"/>
      <c r="AA29" s="221"/>
      <c r="AB29" s="221"/>
      <c r="AC29" s="221"/>
      <c r="AD29" s="221"/>
      <c r="AE29" s="221"/>
      <c r="AK29" s="220">
        <f>ROUND(AV94, 2)</f>
        <v>0</v>
      </c>
      <c r="AL29" s="221"/>
      <c r="AM29" s="221"/>
      <c r="AN29" s="221"/>
      <c r="AO29" s="221"/>
      <c r="AR29" s="35"/>
    </row>
    <row r="30" spans="1:71" s="3" customFormat="1" ht="14.45" customHeight="1" x14ac:dyDescent="0.2">
      <c r="B30" s="35"/>
      <c r="F30" s="27" t="s">
        <v>38</v>
      </c>
      <c r="L30" s="222">
        <v>0.2</v>
      </c>
      <c r="M30" s="221"/>
      <c r="N30" s="221"/>
      <c r="O30" s="221"/>
      <c r="P30" s="221"/>
      <c r="W30" s="220">
        <f>ROUND(BA94, 2)</f>
        <v>0</v>
      </c>
      <c r="X30" s="221"/>
      <c r="Y30" s="221"/>
      <c r="Z30" s="221"/>
      <c r="AA30" s="221"/>
      <c r="AB30" s="221"/>
      <c r="AC30" s="221"/>
      <c r="AD30" s="221"/>
      <c r="AE30" s="221"/>
      <c r="AK30" s="220">
        <f>ROUND(AW94, 2)</f>
        <v>0</v>
      </c>
      <c r="AL30" s="221"/>
      <c r="AM30" s="221"/>
      <c r="AN30" s="221"/>
      <c r="AO30" s="221"/>
      <c r="AR30" s="35"/>
    </row>
    <row r="31" spans="1:71" s="3" customFormat="1" ht="14.45" hidden="1" customHeight="1" x14ac:dyDescent="0.2">
      <c r="B31" s="35"/>
      <c r="F31" s="27" t="s">
        <v>39</v>
      </c>
      <c r="L31" s="222">
        <v>0.2</v>
      </c>
      <c r="M31" s="221"/>
      <c r="N31" s="221"/>
      <c r="O31" s="221"/>
      <c r="P31" s="221"/>
      <c r="W31" s="220">
        <f>ROUND(BB94, 2)</f>
        <v>0</v>
      </c>
      <c r="X31" s="221"/>
      <c r="Y31" s="221"/>
      <c r="Z31" s="221"/>
      <c r="AA31" s="221"/>
      <c r="AB31" s="221"/>
      <c r="AC31" s="221"/>
      <c r="AD31" s="221"/>
      <c r="AE31" s="221"/>
      <c r="AK31" s="220">
        <v>0</v>
      </c>
      <c r="AL31" s="221"/>
      <c r="AM31" s="221"/>
      <c r="AN31" s="221"/>
      <c r="AO31" s="221"/>
      <c r="AR31" s="35"/>
    </row>
    <row r="32" spans="1:71" s="3" customFormat="1" ht="14.45" hidden="1" customHeight="1" x14ac:dyDescent="0.2">
      <c r="B32" s="35"/>
      <c r="F32" s="27" t="s">
        <v>40</v>
      </c>
      <c r="L32" s="222">
        <v>0.2</v>
      </c>
      <c r="M32" s="221"/>
      <c r="N32" s="221"/>
      <c r="O32" s="221"/>
      <c r="P32" s="221"/>
      <c r="W32" s="220">
        <f>ROUND(BC94, 2)</f>
        <v>0</v>
      </c>
      <c r="X32" s="221"/>
      <c r="Y32" s="221"/>
      <c r="Z32" s="221"/>
      <c r="AA32" s="221"/>
      <c r="AB32" s="221"/>
      <c r="AC32" s="221"/>
      <c r="AD32" s="221"/>
      <c r="AE32" s="221"/>
      <c r="AK32" s="220">
        <v>0</v>
      </c>
      <c r="AL32" s="221"/>
      <c r="AM32" s="221"/>
      <c r="AN32" s="221"/>
      <c r="AO32" s="221"/>
      <c r="AR32" s="35"/>
    </row>
    <row r="33" spans="1:57" s="3" customFormat="1" ht="14.45" hidden="1" customHeight="1" x14ac:dyDescent="0.2">
      <c r="B33" s="35"/>
      <c r="F33" s="27" t="s">
        <v>41</v>
      </c>
      <c r="L33" s="222">
        <v>0</v>
      </c>
      <c r="M33" s="221"/>
      <c r="N33" s="221"/>
      <c r="O33" s="221"/>
      <c r="P33" s="221"/>
      <c r="W33" s="220">
        <f>ROUND(BD94, 2)</f>
        <v>0</v>
      </c>
      <c r="X33" s="221"/>
      <c r="Y33" s="221"/>
      <c r="Z33" s="221"/>
      <c r="AA33" s="221"/>
      <c r="AB33" s="221"/>
      <c r="AC33" s="221"/>
      <c r="AD33" s="221"/>
      <c r="AE33" s="221"/>
      <c r="AK33" s="220">
        <v>0</v>
      </c>
      <c r="AL33" s="221"/>
      <c r="AM33" s="221"/>
      <c r="AN33" s="221"/>
      <c r="AO33" s="221"/>
      <c r="AR33" s="35"/>
    </row>
    <row r="34" spans="1:57" s="2" customFormat="1" ht="6.95" customHeight="1" x14ac:dyDescent="0.2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30"/>
    </row>
    <row r="35" spans="1:57" s="2" customFormat="1" ht="25.9" customHeight="1" x14ac:dyDescent="0.2">
      <c r="A35" s="30"/>
      <c r="B35" s="31"/>
      <c r="C35" s="36"/>
      <c r="D35" s="37" t="s">
        <v>42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43</v>
      </c>
      <c r="U35" s="38"/>
      <c r="V35" s="38"/>
      <c r="W35" s="38"/>
      <c r="X35" s="223" t="s">
        <v>44</v>
      </c>
      <c r="Y35" s="224"/>
      <c r="Z35" s="224"/>
      <c r="AA35" s="224"/>
      <c r="AB35" s="224"/>
      <c r="AC35" s="38"/>
      <c r="AD35" s="38"/>
      <c r="AE35" s="38"/>
      <c r="AF35" s="38"/>
      <c r="AG35" s="38"/>
      <c r="AH35" s="38"/>
      <c r="AI35" s="38"/>
      <c r="AJ35" s="38"/>
      <c r="AK35" s="225">
        <f>SUM(AK26:AK33)</f>
        <v>0</v>
      </c>
      <c r="AL35" s="224"/>
      <c r="AM35" s="224"/>
      <c r="AN35" s="224"/>
      <c r="AO35" s="226"/>
      <c r="AP35" s="36"/>
      <c r="AQ35" s="36"/>
      <c r="AR35" s="31"/>
      <c r="BE35" s="30"/>
    </row>
    <row r="36" spans="1:57" s="2" customFormat="1" ht="6.95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14.45" customHeight="1" x14ac:dyDescent="0.2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pans="1:57" s="1" customFormat="1" ht="14.45" customHeight="1" x14ac:dyDescent="0.2">
      <c r="B38" s="21"/>
      <c r="AR38" s="21"/>
    </row>
    <row r="39" spans="1:57" s="1" customFormat="1" ht="14.45" customHeight="1" x14ac:dyDescent="0.2">
      <c r="B39" s="21"/>
      <c r="AR39" s="21"/>
    </row>
    <row r="40" spans="1:57" s="1" customFormat="1" ht="14.45" customHeight="1" x14ac:dyDescent="0.2">
      <c r="B40" s="21"/>
      <c r="AR40" s="21"/>
    </row>
    <row r="41" spans="1:57" s="1" customFormat="1" ht="14.45" customHeight="1" x14ac:dyDescent="0.2">
      <c r="B41" s="21"/>
      <c r="AR41" s="21"/>
    </row>
    <row r="42" spans="1:57" s="1" customFormat="1" ht="14.45" customHeight="1" x14ac:dyDescent="0.2">
      <c r="B42" s="21"/>
      <c r="AR42" s="21"/>
    </row>
    <row r="43" spans="1:57" s="1" customFormat="1" ht="14.45" customHeight="1" x14ac:dyDescent="0.2">
      <c r="B43" s="21"/>
      <c r="AR43" s="21"/>
    </row>
    <row r="44" spans="1:57" s="1" customFormat="1" ht="14.45" customHeight="1" x14ac:dyDescent="0.2">
      <c r="B44" s="21"/>
      <c r="AR44" s="21"/>
    </row>
    <row r="45" spans="1:57" s="1" customFormat="1" ht="14.45" customHeight="1" x14ac:dyDescent="0.2">
      <c r="B45" s="21"/>
      <c r="AR45" s="21"/>
    </row>
    <row r="46" spans="1:57" s="1" customFormat="1" ht="14.45" customHeight="1" x14ac:dyDescent="0.2">
      <c r="B46" s="21"/>
      <c r="AR46" s="21"/>
    </row>
    <row r="47" spans="1:57" s="1" customFormat="1" ht="14.45" customHeight="1" x14ac:dyDescent="0.2">
      <c r="B47" s="21"/>
      <c r="AR47" s="21"/>
    </row>
    <row r="48" spans="1:57" s="1" customFormat="1" ht="14.45" customHeight="1" x14ac:dyDescent="0.2">
      <c r="B48" s="21"/>
      <c r="AR48" s="21"/>
    </row>
    <row r="49" spans="1:57" s="2" customFormat="1" ht="14.45" customHeight="1" x14ac:dyDescent="0.2">
      <c r="B49" s="40"/>
      <c r="D49" s="41" t="s">
        <v>45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46</v>
      </c>
      <c r="AI49" s="42"/>
      <c r="AJ49" s="42"/>
      <c r="AK49" s="42"/>
      <c r="AL49" s="42"/>
      <c r="AM49" s="42"/>
      <c r="AN49" s="42"/>
      <c r="AO49" s="42"/>
      <c r="AR49" s="40"/>
    </row>
    <row r="50" spans="1:57" x14ac:dyDescent="0.2">
      <c r="B50" s="21"/>
      <c r="AR50" s="21"/>
    </row>
    <row r="51" spans="1:57" x14ac:dyDescent="0.2">
      <c r="B51" s="21"/>
      <c r="AR51" s="21"/>
    </row>
    <row r="52" spans="1:57" x14ac:dyDescent="0.2">
      <c r="B52" s="21"/>
      <c r="AR52" s="21"/>
    </row>
    <row r="53" spans="1:57" x14ac:dyDescent="0.2">
      <c r="B53" s="21"/>
      <c r="AR53" s="21"/>
    </row>
    <row r="54" spans="1:57" x14ac:dyDescent="0.2">
      <c r="B54" s="21"/>
      <c r="AR54" s="21"/>
    </row>
    <row r="55" spans="1:57" x14ac:dyDescent="0.2">
      <c r="B55" s="21"/>
      <c r="AR55" s="21"/>
    </row>
    <row r="56" spans="1:57" x14ac:dyDescent="0.2">
      <c r="B56" s="21"/>
      <c r="AR56" s="21"/>
    </row>
    <row r="57" spans="1:57" x14ac:dyDescent="0.2">
      <c r="B57" s="21"/>
      <c r="AR57" s="21"/>
    </row>
    <row r="58" spans="1:57" x14ac:dyDescent="0.2">
      <c r="B58" s="21"/>
      <c r="AR58" s="21"/>
    </row>
    <row r="59" spans="1:57" x14ac:dyDescent="0.2">
      <c r="B59" s="21"/>
      <c r="AR59" s="21"/>
    </row>
    <row r="60" spans="1:57" s="2" customFormat="1" ht="12.75" x14ac:dyDescent="0.2">
      <c r="A60" s="30"/>
      <c r="B60" s="31"/>
      <c r="C60" s="30"/>
      <c r="D60" s="43" t="s">
        <v>47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3" t="s">
        <v>48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3" t="s">
        <v>47</v>
      </c>
      <c r="AI60" s="33"/>
      <c r="AJ60" s="33"/>
      <c r="AK60" s="33"/>
      <c r="AL60" s="33"/>
      <c r="AM60" s="43" t="s">
        <v>48</v>
      </c>
      <c r="AN60" s="33"/>
      <c r="AO60" s="33"/>
      <c r="AP60" s="30"/>
      <c r="AQ60" s="30"/>
      <c r="AR60" s="31"/>
      <c r="BE60" s="30"/>
    </row>
    <row r="61" spans="1:57" x14ac:dyDescent="0.2">
      <c r="B61" s="21"/>
      <c r="AR61" s="21"/>
    </row>
    <row r="62" spans="1:57" x14ac:dyDescent="0.2">
      <c r="B62" s="21"/>
      <c r="AR62" s="21"/>
    </row>
    <row r="63" spans="1:57" x14ac:dyDescent="0.2">
      <c r="B63" s="21"/>
      <c r="AR63" s="21"/>
    </row>
    <row r="64" spans="1:57" s="2" customFormat="1" ht="12.75" x14ac:dyDescent="0.2">
      <c r="A64" s="30"/>
      <c r="B64" s="31"/>
      <c r="C64" s="30"/>
      <c r="D64" s="41" t="s">
        <v>49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50</v>
      </c>
      <c r="AI64" s="44"/>
      <c r="AJ64" s="44"/>
      <c r="AK64" s="44"/>
      <c r="AL64" s="44"/>
      <c r="AM64" s="44"/>
      <c r="AN64" s="44"/>
      <c r="AO64" s="44"/>
      <c r="AP64" s="30"/>
      <c r="AQ64" s="30"/>
      <c r="AR64" s="31"/>
      <c r="BE64" s="30"/>
    </row>
    <row r="65" spans="1:57" x14ac:dyDescent="0.2">
      <c r="B65" s="21"/>
      <c r="AR65" s="21"/>
    </row>
    <row r="66" spans="1:57" x14ac:dyDescent="0.2">
      <c r="B66" s="21"/>
      <c r="AR66" s="21"/>
    </row>
    <row r="67" spans="1:57" x14ac:dyDescent="0.2">
      <c r="B67" s="21"/>
      <c r="AR67" s="21"/>
    </row>
    <row r="68" spans="1:57" x14ac:dyDescent="0.2">
      <c r="B68" s="21"/>
      <c r="AR68" s="21"/>
    </row>
    <row r="69" spans="1:57" x14ac:dyDescent="0.2">
      <c r="B69" s="21"/>
      <c r="AR69" s="21"/>
    </row>
    <row r="70" spans="1:57" x14ac:dyDescent="0.2">
      <c r="B70" s="21"/>
      <c r="AR70" s="21"/>
    </row>
    <row r="71" spans="1:57" x14ac:dyDescent="0.2">
      <c r="B71" s="21"/>
      <c r="AR71" s="21"/>
    </row>
    <row r="72" spans="1:57" x14ac:dyDescent="0.2">
      <c r="B72" s="21"/>
      <c r="AR72" s="21"/>
    </row>
    <row r="73" spans="1:57" x14ac:dyDescent="0.2">
      <c r="B73" s="21"/>
      <c r="AR73" s="21"/>
    </row>
    <row r="74" spans="1:57" x14ac:dyDescent="0.2">
      <c r="B74" s="21"/>
      <c r="AR74" s="21"/>
    </row>
    <row r="75" spans="1:57" s="2" customFormat="1" ht="12.75" x14ac:dyDescent="0.2">
      <c r="A75" s="30"/>
      <c r="B75" s="31"/>
      <c r="C75" s="30"/>
      <c r="D75" s="43" t="s">
        <v>47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3" t="s">
        <v>48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3" t="s">
        <v>47</v>
      </c>
      <c r="AI75" s="33"/>
      <c r="AJ75" s="33"/>
      <c r="AK75" s="33"/>
      <c r="AL75" s="33"/>
      <c r="AM75" s="43" t="s">
        <v>48</v>
      </c>
      <c r="AN75" s="33"/>
      <c r="AO75" s="33"/>
      <c r="AP75" s="30"/>
      <c r="AQ75" s="30"/>
      <c r="AR75" s="31"/>
      <c r="BE75" s="30"/>
    </row>
    <row r="76" spans="1:57" s="2" customFormat="1" x14ac:dyDescent="0.2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pans="1:57" s="2" customFormat="1" ht="6.95" customHeight="1" x14ac:dyDescent="0.2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1"/>
      <c r="BE77" s="30"/>
    </row>
    <row r="81" spans="1:91" s="2" customFormat="1" ht="6.95" customHeight="1" x14ac:dyDescent="0.2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1"/>
      <c r="BE81" s="30"/>
    </row>
    <row r="82" spans="1:91" s="2" customFormat="1" ht="24.95" customHeight="1" x14ac:dyDescent="0.2">
      <c r="A82" s="30"/>
      <c r="B82" s="31"/>
      <c r="C82" s="22" t="s">
        <v>51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pans="1:91" s="2" customFormat="1" ht="6.95" customHeight="1" x14ac:dyDescent="0.2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pans="1:91" s="4" customFormat="1" ht="12" customHeight="1" x14ac:dyDescent="0.2">
      <c r="B84" s="49"/>
      <c r="C84" s="27" t="s">
        <v>10</v>
      </c>
      <c r="L84" s="4" t="str">
        <f>K5</f>
        <v>2020031</v>
      </c>
      <c r="AR84" s="49"/>
    </row>
    <row r="85" spans="1:91" s="5" customFormat="1" ht="36.950000000000003" customHeight="1" x14ac:dyDescent="0.2">
      <c r="B85" s="50"/>
      <c r="C85" s="51" t="s">
        <v>12</v>
      </c>
      <c r="L85" s="211" t="str">
        <f>K6</f>
        <v xml:space="preserve"> Revitalizácia a prestavba Zimného štadióna Banská Bystrica</v>
      </c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  <c r="AA85" s="212"/>
      <c r="AB85" s="212"/>
      <c r="AC85" s="212"/>
      <c r="AD85" s="212"/>
      <c r="AE85" s="212"/>
      <c r="AF85" s="212"/>
      <c r="AG85" s="212"/>
      <c r="AH85" s="212"/>
      <c r="AI85" s="212"/>
      <c r="AJ85" s="212"/>
      <c r="AK85" s="212"/>
      <c r="AL85" s="212"/>
      <c r="AM85" s="212"/>
      <c r="AN85" s="212"/>
      <c r="AO85" s="212"/>
      <c r="AR85" s="50"/>
    </row>
    <row r="86" spans="1:91" s="2" customFormat="1" ht="6.95" customHeight="1" x14ac:dyDescent="0.2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pans="1:91" s="2" customFormat="1" ht="12" customHeight="1" x14ac:dyDescent="0.2">
      <c r="A87" s="30"/>
      <c r="B87" s="31"/>
      <c r="C87" s="27" t="s">
        <v>15</v>
      </c>
      <c r="D87" s="30"/>
      <c r="E87" s="30"/>
      <c r="F87" s="30"/>
      <c r="G87" s="30"/>
      <c r="H87" s="30"/>
      <c r="I87" s="30"/>
      <c r="J87" s="30"/>
      <c r="K87" s="30"/>
      <c r="L87" s="52" t="str">
        <f>IF(K8="","",K8)</f>
        <v>Banská Bystrica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7" t="s">
        <v>17</v>
      </c>
      <c r="AJ87" s="30"/>
      <c r="AK87" s="30"/>
      <c r="AL87" s="30"/>
      <c r="AM87" s="213" t="str">
        <f>IF(AN8= "","",AN8)</f>
        <v>18. 6. 2020</v>
      </c>
      <c r="AN87" s="213"/>
      <c r="AO87" s="30"/>
      <c r="AP87" s="30"/>
      <c r="AQ87" s="30"/>
      <c r="AR87" s="31"/>
      <c r="BE87" s="30"/>
    </row>
    <row r="88" spans="1:91" s="2" customFormat="1" ht="6.95" customHeight="1" x14ac:dyDescent="0.2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pans="1:91" s="2" customFormat="1" ht="15.2" customHeight="1" x14ac:dyDescent="0.2">
      <c r="A89" s="30"/>
      <c r="B89" s="31"/>
      <c r="C89" s="27" t="s">
        <v>19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>MBB a.s., Československej armády 26, Banská Bystri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7" t="s">
        <v>25</v>
      </c>
      <c r="AJ89" s="30"/>
      <c r="AK89" s="30"/>
      <c r="AL89" s="30"/>
      <c r="AM89" s="214" t="str">
        <f>IF(E17="","",E17)</f>
        <v>statiCK, s.r.o.</v>
      </c>
      <c r="AN89" s="215"/>
      <c r="AO89" s="215"/>
      <c r="AP89" s="215"/>
      <c r="AQ89" s="30"/>
      <c r="AR89" s="31"/>
      <c r="AS89" s="216" t="s">
        <v>52</v>
      </c>
      <c r="AT89" s="217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30"/>
    </row>
    <row r="90" spans="1:91" s="2" customFormat="1" ht="15.2" customHeight="1" x14ac:dyDescent="0.2">
      <c r="A90" s="30"/>
      <c r="B90" s="31"/>
      <c r="C90" s="27" t="s">
        <v>23</v>
      </c>
      <c r="D90" s="30"/>
      <c r="E90" s="30"/>
      <c r="F90" s="30"/>
      <c r="G90" s="30"/>
      <c r="H90" s="30"/>
      <c r="I90" s="30"/>
      <c r="J90" s="30"/>
      <c r="K90" s="30"/>
      <c r="L90" s="4" t="str">
        <f>IF(E14="","",E14)</f>
        <v>podľa výberového konania</v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7" t="s">
        <v>29</v>
      </c>
      <c r="AJ90" s="30"/>
      <c r="AK90" s="30"/>
      <c r="AL90" s="30"/>
      <c r="AM90" s="214" t="str">
        <f>IF(E20="","",E20)</f>
        <v>Ing.Jedlička</v>
      </c>
      <c r="AN90" s="215"/>
      <c r="AO90" s="215"/>
      <c r="AP90" s="215"/>
      <c r="AQ90" s="30"/>
      <c r="AR90" s="31"/>
      <c r="AS90" s="218"/>
      <c r="AT90" s="219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30"/>
    </row>
    <row r="91" spans="1:91" s="2" customFormat="1" ht="10.9" customHeight="1" x14ac:dyDescent="0.2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218"/>
      <c r="AT91" s="219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30"/>
    </row>
    <row r="92" spans="1:91" s="2" customFormat="1" ht="29.25" customHeight="1" x14ac:dyDescent="0.2">
      <c r="A92" s="30"/>
      <c r="B92" s="31"/>
      <c r="C92" s="206" t="s">
        <v>53</v>
      </c>
      <c r="D92" s="207"/>
      <c r="E92" s="207"/>
      <c r="F92" s="207"/>
      <c r="G92" s="207"/>
      <c r="H92" s="58"/>
      <c r="I92" s="208" t="s">
        <v>54</v>
      </c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  <c r="X92" s="207"/>
      <c r="Y92" s="207"/>
      <c r="Z92" s="207"/>
      <c r="AA92" s="207"/>
      <c r="AB92" s="207"/>
      <c r="AC92" s="207"/>
      <c r="AD92" s="207"/>
      <c r="AE92" s="207"/>
      <c r="AF92" s="207"/>
      <c r="AG92" s="209" t="s">
        <v>55</v>
      </c>
      <c r="AH92" s="207"/>
      <c r="AI92" s="207"/>
      <c r="AJ92" s="207"/>
      <c r="AK92" s="207"/>
      <c r="AL92" s="207"/>
      <c r="AM92" s="207"/>
      <c r="AN92" s="208" t="s">
        <v>56</v>
      </c>
      <c r="AO92" s="207"/>
      <c r="AP92" s="210"/>
      <c r="AQ92" s="59" t="s">
        <v>57</v>
      </c>
      <c r="AR92" s="31"/>
      <c r="AS92" s="60" t="s">
        <v>58</v>
      </c>
      <c r="AT92" s="61" t="s">
        <v>59</v>
      </c>
      <c r="AU92" s="61" t="s">
        <v>60</v>
      </c>
      <c r="AV92" s="61" t="s">
        <v>61</v>
      </c>
      <c r="AW92" s="61" t="s">
        <v>62</v>
      </c>
      <c r="AX92" s="61" t="s">
        <v>63</v>
      </c>
      <c r="AY92" s="61" t="s">
        <v>64</v>
      </c>
      <c r="AZ92" s="61" t="s">
        <v>65</v>
      </c>
      <c r="BA92" s="61" t="s">
        <v>66</v>
      </c>
      <c r="BB92" s="61" t="s">
        <v>67</v>
      </c>
      <c r="BC92" s="61" t="s">
        <v>68</v>
      </c>
      <c r="BD92" s="62" t="s">
        <v>69</v>
      </c>
      <c r="BE92" s="30"/>
    </row>
    <row r="93" spans="1:91" s="2" customFormat="1" ht="10.9" customHeight="1" x14ac:dyDescent="0.2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30"/>
    </row>
    <row r="94" spans="1:91" s="6" customFormat="1" ht="32.450000000000003" customHeight="1" x14ac:dyDescent="0.2">
      <c r="B94" s="66"/>
      <c r="C94" s="67" t="s">
        <v>70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04">
        <f>ROUND(SUM(AG95:AG96),2)</f>
        <v>0</v>
      </c>
      <c r="AH94" s="204"/>
      <c r="AI94" s="204"/>
      <c r="AJ94" s="204"/>
      <c r="AK94" s="204"/>
      <c r="AL94" s="204"/>
      <c r="AM94" s="204"/>
      <c r="AN94" s="205">
        <f>SUM(AG94,AT94)</f>
        <v>0</v>
      </c>
      <c r="AO94" s="205"/>
      <c r="AP94" s="205"/>
      <c r="AQ94" s="70" t="s">
        <v>1</v>
      </c>
      <c r="AR94" s="66"/>
      <c r="AS94" s="71">
        <f>ROUND(SUM(AS95:AS96),2)</f>
        <v>0</v>
      </c>
      <c r="AT94" s="72">
        <f>ROUND(SUM(AV94:AW94),2)</f>
        <v>0</v>
      </c>
      <c r="AU94" s="73">
        <f>ROUND(SUM(AU95:AU96),5)</f>
        <v>8220.0424800000001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ROUND(SUM(AZ95:AZ96),2)</f>
        <v>0</v>
      </c>
      <c r="BA94" s="72">
        <f>ROUND(SUM(BA95:BA96),2)</f>
        <v>0</v>
      </c>
      <c r="BB94" s="72">
        <f>ROUND(SUM(BB95:BB96),2)</f>
        <v>0</v>
      </c>
      <c r="BC94" s="72">
        <f>ROUND(SUM(BC95:BC96),2)</f>
        <v>0</v>
      </c>
      <c r="BD94" s="74">
        <f>ROUND(SUM(BD95:BD96),2)</f>
        <v>0</v>
      </c>
      <c r="BS94" s="75" t="s">
        <v>71</v>
      </c>
      <c r="BT94" s="75" t="s">
        <v>72</v>
      </c>
      <c r="BU94" s="76" t="s">
        <v>73</v>
      </c>
      <c r="BV94" s="75" t="s">
        <v>74</v>
      </c>
      <c r="BW94" s="75" t="s">
        <v>4</v>
      </c>
      <c r="BX94" s="75" t="s">
        <v>75</v>
      </c>
      <c r="CL94" s="75" t="s">
        <v>1</v>
      </c>
    </row>
    <row r="95" spans="1:91" s="7" customFormat="1" ht="37.5" customHeight="1" x14ac:dyDescent="0.2">
      <c r="A95" s="77" t="s">
        <v>76</v>
      </c>
      <c r="B95" s="78"/>
      <c r="C95" s="79"/>
      <c r="D95" s="203" t="s">
        <v>77</v>
      </c>
      <c r="E95" s="203"/>
      <c r="F95" s="203"/>
      <c r="G95" s="203"/>
      <c r="H95" s="203"/>
      <c r="I95" s="80"/>
      <c r="J95" s="203" t="s">
        <v>78</v>
      </c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1">
        <f>'01 - Zvýšenie bezpečnosti...'!J30</f>
        <v>0</v>
      </c>
      <c r="AH95" s="202"/>
      <c r="AI95" s="202"/>
      <c r="AJ95" s="202"/>
      <c r="AK95" s="202"/>
      <c r="AL95" s="202"/>
      <c r="AM95" s="202"/>
      <c r="AN95" s="201">
        <f>SUM(AG95,AT95)</f>
        <v>0</v>
      </c>
      <c r="AO95" s="202"/>
      <c r="AP95" s="202"/>
      <c r="AQ95" s="81" t="s">
        <v>79</v>
      </c>
      <c r="AR95" s="78"/>
      <c r="AS95" s="82">
        <v>0</v>
      </c>
      <c r="AT95" s="83">
        <f>ROUND(SUM(AV95:AW95),2)</f>
        <v>0</v>
      </c>
      <c r="AU95" s="84">
        <f>'01 - Zvýšenie bezpečnosti...'!P125</f>
        <v>7641.01877952</v>
      </c>
      <c r="AV95" s="83">
        <f>'01 - Zvýšenie bezpečnosti...'!J33</f>
        <v>0</v>
      </c>
      <c r="AW95" s="83">
        <f>'01 - Zvýšenie bezpečnosti...'!J34</f>
        <v>0</v>
      </c>
      <c r="AX95" s="83">
        <f>'01 - Zvýšenie bezpečnosti...'!J35</f>
        <v>0</v>
      </c>
      <c r="AY95" s="83">
        <f>'01 - Zvýšenie bezpečnosti...'!J36</f>
        <v>0</v>
      </c>
      <c r="AZ95" s="83">
        <f>'01 - Zvýšenie bezpečnosti...'!F33</f>
        <v>0</v>
      </c>
      <c r="BA95" s="83">
        <f>'01 - Zvýšenie bezpečnosti...'!F34</f>
        <v>0</v>
      </c>
      <c r="BB95" s="83">
        <f>'01 - Zvýšenie bezpečnosti...'!F35</f>
        <v>0</v>
      </c>
      <c r="BC95" s="83">
        <f>'01 - Zvýšenie bezpečnosti...'!F36</f>
        <v>0</v>
      </c>
      <c r="BD95" s="85">
        <f>'01 - Zvýšenie bezpečnosti...'!F37</f>
        <v>0</v>
      </c>
      <c r="BT95" s="86" t="s">
        <v>80</v>
      </c>
      <c r="BV95" s="86" t="s">
        <v>74</v>
      </c>
      <c r="BW95" s="86" t="s">
        <v>81</v>
      </c>
      <c r="BX95" s="86" t="s">
        <v>4</v>
      </c>
      <c r="CL95" s="86" t="s">
        <v>1</v>
      </c>
      <c r="CM95" s="86" t="s">
        <v>72</v>
      </c>
    </row>
    <row r="96" spans="1:91" s="7" customFormat="1" ht="24.75" customHeight="1" x14ac:dyDescent="0.2">
      <c r="A96" s="77" t="s">
        <v>76</v>
      </c>
      <c r="B96" s="78"/>
      <c r="C96" s="79"/>
      <c r="D96" s="203" t="s">
        <v>82</v>
      </c>
      <c r="E96" s="203"/>
      <c r="F96" s="203"/>
      <c r="G96" s="203"/>
      <c r="H96" s="203"/>
      <c r="I96" s="80"/>
      <c r="J96" s="203" t="s">
        <v>899</v>
      </c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01">
        <f>'02 - Revitalizácia, rekon...'!J30</f>
        <v>0</v>
      </c>
      <c r="AH96" s="202"/>
      <c r="AI96" s="202"/>
      <c r="AJ96" s="202"/>
      <c r="AK96" s="202"/>
      <c r="AL96" s="202"/>
      <c r="AM96" s="202"/>
      <c r="AN96" s="201">
        <f>SUM(AG96,AT96)</f>
        <v>0</v>
      </c>
      <c r="AO96" s="202"/>
      <c r="AP96" s="202"/>
      <c r="AQ96" s="81" t="s">
        <v>79</v>
      </c>
      <c r="AR96" s="78"/>
      <c r="AS96" s="87">
        <v>0</v>
      </c>
      <c r="AT96" s="88">
        <f>ROUND(SUM(AV96:AW96),2)</f>
        <v>0</v>
      </c>
      <c r="AU96" s="89">
        <f>'02 - Revitalizácia, rekon...'!P128</f>
        <v>579.02369859999999</v>
      </c>
      <c r="AV96" s="88">
        <f>'02 - Revitalizácia, rekon...'!J33</f>
        <v>0</v>
      </c>
      <c r="AW96" s="88">
        <f>'02 - Revitalizácia, rekon...'!J34</f>
        <v>0</v>
      </c>
      <c r="AX96" s="88">
        <f>'02 - Revitalizácia, rekon...'!J35</f>
        <v>0</v>
      </c>
      <c r="AY96" s="88">
        <f>'02 - Revitalizácia, rekon...'!J36</f>
        <v>0</v>
      </c>
      <c r="AZ96" s="88">
        <f>'02 - Revitalizácia, rekon...'!F33</f>
        <v>0</v>
      </c>
      <c r="BA96" s="88">
        <f>'02 - Revitalizácia, rekon...'!F34</f>
        <v>0</v>
      </c>
      <c r="BB96" s="88">
        <f>'02 - Revitalizácia, rekon...'!F35</f>
        <v>0</v>
      </c>
      <c r="BC96" s="88">
        <f>'02 - Revitalizácia, rekon...'!F36</f>
        <v>0</v>
      </c>
      <c r="BD96" s="90">
        <f>'02 - Revitalizácia, rekon...'!F37</f>
        <v>0</v>
      </c>
      <c r="BT96" s="86" t="s">
        <v>80</v>
      </c>
      <c r="BV96" s="86" t="s">
        <v>74</v>
      </c>
      <c r="BW96" s="86" t="s">
        <v>83</v>
      </c>
      <c r="BX96" s="86" t="s">
        <v>4</v>
      </c>
      <c r="CL96" s="86" t="s">
        <v>1</v>
      </c>
      <c r="CM96" s="86" t="s">
        <v>72</v>
      </c>
    </row>
    <row r="97" spans="1:57" s="2" customFormat="1" ht="30" customHeight="1" x14ac:dyDescent="0.2">
      <c r="A97" s="30"/>
      <c r="B97" s="31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1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</row>
    <row r="98" spans="1:57" s="2" customFormat="1" ht="6.95" customHeight="1" x14ac:dyDescent="0.2">
      <c r="A98" s="30"/>
      <c r="B98" s="45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31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</row>
  </sheetData>
  <mergeCells count="44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</mergeCells>
  <hyperlinks>
    <hyperlink ref="A95" location="'01 - Zvýšenie bezpečnosti...'!C2" display="/"/>
    <hyperlink ref="A96" location="'02 - Revitalizácia, rekon...'!C2" display="/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75"/>
  <sheetViews>
    <sheetView showGridLines="0" tabSelected="1" topLeftCell="A292" workbookViewId="0">
      <selection activeCell="H285" sqref="H285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1"/>
    </row>
    <row r="2" spans="1:46" s="1" customFormat="1" ht="36.950000000000003" customHeight="1" x14ac:dyDescent="0.2">
      <c r="L2" s="199" t="s">
        <v>5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AT2" s="18" t="s">
        <v>81</v>
      </c>
    </row>
    <row r="3" spans="1:46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</row>
    <row r="4" spans="1:46" s="1" customFormat="1" ht="24.95" customHeight="1" x14ac:dyDescent="0.2">
      <c r="B4" s="21"/>
      <c r="D4" s="22" t="s">
        <v>84</v>
      </c>
      <c r="L4" s="21"/>
      <c r="M4" s="92" t="s">
        <v>9</v>
      </c>
      <c r="AT4" s="18" t="s">
        <v>3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27" t="s">
        <v>12</v>
      </c>
      <c r="L6" s="21"/>
    </row>
    <row r="7" spans="1:46" s="1" customFormat="1" ht="16.5" customHeight="1" x14ac:dyDescent="0.2">
      <c r="B7" s="21"/>
      <c r="E7" s="233" t="str">
        <f>'Rekapitulácia stavby'!K6</f>
        <v xml:space="preserve"> Revitalizácia a prestavba Zimného štadióna Banská Bystrica</v>
      </c>
      <c r="F7" s="234"/>
      <c r="G7" s="234"/>
      <c r="H7" s="234"/>
      <c r="L7" s="21"/>
    </row>
    <row r="8" spans="1:46" s="2" customFormat="1" ht="12" customHeight="1" x14ac:dyDescent="0.2">
      <c r="A8" s="30"/>
      <c r="B8" s="31"/>
      <c r="C8" s="30"/>
      <c r="D8" s="27" t="s">
        <v>85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24.75" customHeight="1" x14ac:dyDescent="0.2">
      <c r="A9" s="30"/>
      <c r="B9" s="31"/>
      <c r="C9" s="30"/>
      <c r="D9" s="30"/>
      <c r="E9" s="211" t="s">
        <v>86</v>
      </c>
      <c r="F9" s="235"/>
      <c r="G9" s="235"/>
      <c r="H9" s="235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x14ac:dyDescent="0.2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 x14ac:dyDescent="0.2">
      <c r="A11" s="30"/>
      <c r="B11" s="31"/>
      <c r="C11" s="30"/>
      <c r="D11" s="27" t="s">
        <v>13</v>
      </c>
      <c r="E11" s="30"/>
      <c r="F11" s="25" t="s">
        <v>1</v>
      </c>
      <c r="G11" s="30"/>
      <c r="H11" s="30"/>
      <c r="I11" s="27" t="s">
        <v>14</v>
      </c>
      <c r="J11" s="25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 x14ac:dyDescent="0.2">
      <c r="A12" s="30"/>
      <c r="B12" s="31"/>
      <c r="C12" s="30"/>
      <c r="D12" s="27" t="s">
        <v>15</v>
      </c>
      <c r="E12" s="30"/>
      <c r="F12" s="25" t="s">
        <v>16</v>
      </c>
      <c r="G12" s="30"/>
      <c r="H12" s="30"/>
      <c r="I12" s="27" t="s">
        <v>17</v>
      </c>
      <c r="J12" s="53" t="str">
        <f>'Rekapitulácia stavby'!AN8</f>
        <v>18. 6. 2020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 x14ac:dyDescent="0.2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 x14ac:dyDescent="0.2">
      <c r="A14" s="30"/>
      <c r="B14" s="31"/>
      <c r="C14" s="30"/>
      <c r="D14" s="27" t="s">
        <v>19</v>
      </c>
      <c r="E14" s="30"/>
      <c r="F14" s="30"/>
      <c r="G14" s="30"/>
      <c r="H14" s="30"/>
      <c r="I14" s="27" t="s">
        <v>20</v>
      </c>
      <c r="J14" s="25" t="s">
        <v>1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 x14ac:dyDescent="0.2">
      <c r="A15" s="30"/>
      <c r="B15" s="31"/>
      <c r="C15" s="30"/>
      <c r="D15" s="30"/>
      <c r="E15" s="25" t="s">
        <v>21</v>
      </c>
      <c r="F15" s="30"/>
      <c r="G15" s="30"/>
      <c r="H15" s="30"/>
      <c r="I15" s="27" t="s">
        <v>22</v>
      </c>
      <c r="J15" s="25" t="s">
        <v>1</v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 x14ac:dyDescent="0.2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 x14ac:dyDescent="0.2">
      <c r="A17" s="30"/>
      <c r="B17" s="31"/>
      <c r="C17" s="30"/>
      <c r="D17" s="27" t="s">
        <v>23</v>
      </c>
      <c r="E17" s="30"/>
      <c r="F17" s="30"/>
      <c r="G17" s="30"/>
      <c r="H17" s="30"/>
      <c r="I17" s="27" t="s">
        <v>20</v>
      </c>
      <c r="J17" s="25" t="s">
        <v>1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 x14ac:dyDescent="0.2">
      <c r="A18" s="30"/>
      <c r="B18" s="31"/>
      <c r="C18" s="30"/>
      <c r="D18" s="30"/>
      <c r="E18" s="25" t="s">
        <v>24</v>
      </c>
      <c r="F18" s="30"/>
      <c r="G18" s="30"/>
      <c r="H18" s="30"/>
      <c r="I18" s="27" t="s">
        <v>22</v>
      </c>
      <c r="J18" s="25" t="s">
        <v>1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 x14ac:dyDescent="0.2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 x14ac:dyDescent="0.2">
      <c r="A20" s="30"/>
      <c r="B20" s="31"/>
      <c r="C20" s="30"/>
      <c r="D20" s="27" t="s">
        <v>25</v>
      </c>
      <c r="E20" s="30"/>
      <c r="F20" s="30"/>
      <c r="G20" s="30"/>
      <c r="H20" s="30"/>
      <c r="I20" s="27" t="s">
        <v>20</v>
      </c>
      <c r="J20" s="25" t="s">
        <v>1</v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 x14ac:dyDescent="0.2">
      <c r="A21" s="30"/>
      <c r="B21" s="31"/>
      <c r="C21" s="30"/>
      <c r="D21" s="30"/>
      <c r="E21" s="25" t="s">
        <v>26</v>
      </c>
      <c r="F21" s="30"/>
      <c r="G21" s="30"/>
      <c r="H21" s="30"/>
      <c r="I21" s="27" t="s">
        <v>22</v>
      </c>
      <c r="J21" s="25" t="s">
        <v>1</v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 x14ac:dyDescent="0.2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 x14ac:dyDescent="0.2">
      <c r="A23" s="30"/>
      <c r="B23" s="31"/>
      <c r="C23" s="30"/>
      <c r="D23" s="27" t="s">
        <v>29</v>
      </c>
      <c r="E23" s="30"/>
      <c r="F23" s="30"/>
      <c r="G23" s="30"/>
      <c r="H23" s="30"/>
      <c r="I23" s="27" t="s">
        <v>20</v>
      </c>
      <c r="J23" s="25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 x14ac:dyDescent="0.2">
      <c r="A24" s="30"/>
      <c r="B24" s="31"/>
      <c r="C24" s="30"/>
      <c r="D24" s="30"/>
      <c r="E24" s="25" t="s">
        <v>30</v>
      </c>
      <c r="F24" s="30"/>
      <c r="G24" s="30"/>
      <c r="H24" s="30"/>
      <c r="I24" s="27" t="s">
        <v>22</v>
      </c>
      <c r="J24" s="25" t="s">
        <v>1</v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 x14ac:dyDescent="0.2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 x14ac:dyDescent="0.2">
      <c r="A26" s="30"/>
      <c r="B26" s="31"/>
      <c r="C26" s="30"/>
      <c r="D26" s="27" t="s">
        <v>31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 x14ac:dyDescent="0.2">
      <c r="A27" s="93"/>
      <c r="B27" s="94"/>
      <c r="C27" s="93"/>
      <c r="D27" s="93"/>
      <c r="E27" s="229" t="s">
        <v>1</v>
      </c>
      <c r="F27" s="229"/>
      <c r="G27" s="229"/>
      <c r="H27" s="229"/>
      <c r="I27" s="93"/>
      <c r="J27" s="93"/>
      <c r="K27" s="93"/>
      <c r="L27" s="95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s="2" customFormat="1" ht="6.95" customHeight="1" x14ac:dyDescent="0.2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 x14ac:dyDescent="0.2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 x14ac:dyDescent="0.2">
      <c r="A30" s="30"/>
      <c r="B30" s="31"/>
      <c r="C30" s="30"/>
      <c r="D30" s="96" t="s">
        <v>32</v>
      </c>
      <c r="E30" s="30"/>
      <c r="F30" s="30"/>
      <c r="G30" s="30"/>
      <c r="H30" s="30"/>
      <c r="I30" s="30"/>
      <c r="J30" s="69">
        <f>ROUND(J125,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 x14ac:dyDescent="0.2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 x14ac:dyDescent="0.2">
      <c r="A32" s="30"/>
      <c r="B32" s="31"/>
      <c r="C32" s="30"/>
      <c r="D32" s="30"/>
      <c r="E32" s="30"/>
      <c r="F32" s="34" t="s">
        <v>34</v>
      </c>
      <c r="G32" s="30"/>
      <c r="H32" s="30"/>
      <c r="I32" s="34" t="s">
        <v>33</v>
      </c>
      <c r="J32" s="34" t="s">
        <v>35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customHeight="1" x14ac:dyDescent="0.2">
      <c r="A33" s="30"/>
      <c r="B33" s="31"/>
      <c r="C33" s="30"/>
      <c r="D33" s="97" t="s">
        <v>36</v>
      </c>
      <c r="E33" s="27" t="s">
        <v>37</v>
      </c>
      <c r="F33" s="98">
        <f>ROUND((SUM(BE125:BE374)),  2)</f>
        <v>0</v>
      </c>
      <c r="G33" s="30"/>
      <c r="H33" s="30"/>
      <c r="I33" s="99">
        <v>0.2</v>
      </c>
      <c r="J33" s="98">
        <f>ROUND(((SUM(BE125:BE374))*I33),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 x14ac:dyDescent="0.2">
      <c r="A34" s="30"/>
      <c r="B34" s="31"/>
      <c r="C34" s="30"/>
      <c r="D34" s="30"/>
      <c r="E34" s="27" t="s">
        <v>38</v>
      </c>
      <c r="F34" s="98">
        <f>ROUND((SUM(BF125:BF374)),  2)</f>
        <v>0</v>
      </c>
      <c r="G34" s="30"/>
      <c r="H34" s="30"/>
      <c r="I34" s="99">
        <v>0.2</v>
      </c>
      <c r="J34" s="98">
        <f>ROUND(((SUM(BF125:BF374))*I34),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 x14ac:dyDescent="0.2">
      <c r="A35" s="30"/>
      <c r="B35" s="31"/>
      <c r="C35" s="30"/>
      <c r="D35" s="30"/>
      <c r="E35" s="27" t="s">
        <v>39</v>
      </c>
      <c r="F35" s="98">
        <f>ROUND((SUM(BG125:BG374)),  2)</f>
        <v>0</v>
      </c>
      <c r="G35" s="30"/>
      <c r="H35" s="30"/>
      <c r="I35" s="99">
        <v>0.2</v>
      </c>
      <c r="J35" s="98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 x14ac:dyDescent="0.2">
      <c r="A36" s="30"/>
      <c r="B36" s="31"/>
      <c r="C36" s="30"/>
      <c r="D36" s="30"/>
      <c r="E36" s="27" t="s">
        <v>40</v>
      </c>
      <c r="F36" s="98">
        <f>ROUND((SUM(BH125:BH374)),  2)</f>
        <v>0</v>
      </c>
      <c r="G36" s="30"/>
      <c r="H36" s="30"/>
      <c r="I36" s="99">
        <v>0.2</v>
      </c>
      <c r="J36" s="98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 x14ac:dyDescent="0.2">
      <c r="A37" s="30"/>
      <c r="B37" s="31"/>
      <c r="C37" s="30"/>
      <c r="D37" s="30"/>
      <c r="E37" s="27" t="s">
        <v>41</v>
      </c>
      <c r="F37" s="98">
        <f>ROUND((SUM(BI125:BI374)),  2)</f>
        <v>0</v>
      </c>
      <c r="G37" s="30"/>
      <c r="H37" s="30"/>
      <c r="I37" s="99">
        <v>0</v>
      </c>
      <c r="J37" s="98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 x14ac:dyDescent="0.2">
      <c r="A39" s="30"/>
      <c r="B39" s="31"/>
      <c r="C39" s="100"/>
      <c r="D39" s="101" t="s">
        <v>42</v>
      </c>
      <c r="E39" s="58"/>
      <c r="F39" s="58"/>
      <c r="G39" s="102" t="s">
        <v>43</v>
      </c>
      <c r="H39" s="103" t="s">
        <v>44</v>
      </c>
      <c r="I39" s="58"/>
      <c r="J39" s="104">
        <f>SUM(J30:J37)</f>
        <v>0</v>
      </c>
      <c r="K39" s="105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customHeight="1" x14ac:dyDescent="0.2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customHeight="1" x14ac:dyDescent="0.2">
      <c r="B41" s="21"/>
      <c r="L41" s="21"/>
    </row>
    <row r="42" spans="1:31" s="1" customFormat="1" ht="14.45" customHeight="1" x14ac:dyDescent="0.2">
      <c r="B42" s="21"/>
      <c r="L42" s="21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40"/>
      <c r="D50" s="41" t="s">
        <v>45</v>
      </c>
      <c r="E50" s="42"/>
      <c r="F50" s="42"/>
      <c r="G50" s="41" t="s">
        <v>46</v>
      </c>
      <c r="H50" s="42"/>
      <c r="I50" s="42"/>
      <c r="J50" s="42"/>
      <c r="K50" s="42"/>
      <c r="L50" s="40"/>
    </row>
    <row r="51" spans="1:31" x14ac:dyDescent="0.2">
      <c r="B51" s="21"/>
      <c r="L51" s="21"/>
    </row>
    <row r="52" spans="1:31" x14ac:dyDescent="0.2">
      <c r="B52" s="21"/>
      <c r="L52" s="21"/>
    </row>
    <row r="53" spans="1:31" x14ac:dyDescent="0.2">
      <c r="B53" s="21"/>
      <c r="L53" s="21"/>
    </row>
    <row r="54" spans="1:31" x14ac:dyDescent="0.2">
      <c r="B54" s="21"/>
      <c r="L54" s="21"/>
    </row>
    <row r="55" spans="1:31" x14ac:dyDescent="0.2">
      <c r="B55" s="21"/>
      <c r="L55" s="21"/>
    </row>
    <row r="56" spans="1:31" x14ac:dyDescent="0.2">
      <c r="B56" s="21"/>
      <c r="L56" s="21"/>
    </row>
    <row r="57" spans="1:31" x14ac:dyDescent="0.2">
      <c r="B57" s="21"/>
      <c r="L57" s="21"/>
    </row>
    <row r="58" spans="1:31" x14ac:dyDescent="0.2">
      <c r="B58" s="21"/>
      <c r="L58" s="21"/>
    </row>
    <row r="59" spans="1:31" x14ac:dyDescent="0.2">
      <c r="B59" s="21"/>
      <c r="L59" s="21"/>
    </row>
    <row r="60" spans="1:31" x14ac:dyDescent="0.2">
      <c r="B60" s="21"/>
      <c r="L60" s="21"/>
    </row>
    <row r="61" spans="1:31" s="2" customFormat="1" ht="12.75" x14ac:dyDescent="0.2">
      <c r="A61" s="30"/>
      <c r="B61" s="31"/>
      <c r="C61" s="30"/>
      <c r="D61" s="43" t="s">
        <v>47</v>
      </c>
      <c r="E61" s="33"/>
      <c r="F61" s="106" t="s">
        <v>48</v>
      </c>
      <c r="G61" s="43" t="s">
        <v>47</v>
      </c>
      <c r="H61" s="33"/>
      <c r="I61" s="33"/>
      <c r="J61" s="107" t="s">
        <v>48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x14ac:dyDescent="0.2">
      <c r="B62" s="21"/>
      <c r="L62" s="21"/>
    </row>
    <row r="63" spans="1:31" x14ac:dyDescent="0.2">
      <c r="B63" s="21"/>
      <c r="L63" s="21"/>
    </row>
    <row r="64" spans="1:31" x14ac:dyDescent="0.2">
      <c r="B64" s="21"/>
      <c r="L64" s="21"/>
    </row>
    <row r="65" spans="1:31" s="2" customFormat="1" ht="12.75" x14ac:dyDescent="0.2">
      <c r="A65" s="30"/>
      <c r="B65" s="31"/>
      <c r="C65" s="30"/>
      <c r="D65" s="41" t="s">
        <v>49</v>
      </c>
      <c r="E65" s="44"/>
      <c r="F65" s="44"/>
      <c r="G65" s="41" t="s">
        <v>50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x14ac:dyDescent="0.2">
      <c r="B66" s="21"/>
      <c r="L66" s="21"/>
    </row>
    <row r="67" spans="1:31" x14ac:dyDescent="0.2">
      <c r="B67" s="21"/>
      <c r="L67" s="21"/>
    </row>
    <row r="68" spans="1:31" x14ac:dyDescent="0.2">
      <c r="B68" s="21"/>
      <c r="L68" s="21"/>
    </row>
    <row r="69" spans="1:31" x14ac:dyDescent="0.2">
      <c r="B69" s="21"/>
      <c r="L69" s="21"/>
    </row>
    <row r="70" spans="1:31" x14ac:dyDescent="0.2">
      <c r="B70" s="21"/>
      <c r="L70" s="21"/>
    </row>
    <row r="71" spans="1:31" x14ac:dyDescent="0.2">
      <c r="B71" s="21"/>
      <c r="L71" s="21"/>
    </row>
    <row r="72" spans="1:31" x14ac:dyDescent="0.2">
      <c r="B72" s="21"/>
      <c r="L72" s="21"/>
    </row>
    <row r="73" spans="1:31" x14ac:dyDescent="0.2">
      <c r="B73" s="21"/>
      <c r="L73" s="21"/>
    </row>
    <row r="74" spans="1:31" x14ac:dyDescent="0.2">
      <c r="B74" s="21"/>
      <c r="L74" s="21"/>
    </row>
    <row r="75" spans="1:31" x14ac:dyDescent="0.2">
      <c r="B75" s="21"/>
      <c r="L75" s="21"/>
    </row>
    <row r="76" spans="1:31" s="2" customFormat="1" ht="12.75" x14ac:dyDescent="0.2">
      <c r="A76" s="30"/>
      <c r="B76" s="31"/>
      <c r="C76" s="30"/>
      <c r="D76" s="43" t="s">
        <v>47</v>
      </c>
      <c r="E76" s="33"/>
      <c r="F76" s="106" t="s">
        <v>48</v>
      </c>
      <c r="G76" s="43" t="s">
        <v>47</v>
      </c>
      <c r="H76" s="33"/>
      <c r="I76" s="33"/>
      <c r="J76" s="107" t="s">
        <v>48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 x14ac:dyDescent="0.2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 x14ac:dyDescent="0.2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 x14ac:dyDescent="0.2">
      <c r="A82" s="30"/>
      <c r="B82" s="31"/>
      <c r="C82" s="22" t="s">
        <v>87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 x14ac:dyDescent="0.2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 x14ac:dyDescent="0.2">
      <c r="A84" s="30"/>
      <c r="B84" s="31"/>
      <c r="C84" s="27" t="s">
        <v>12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 x14ac:dyDescent="0.2">
      <c r="A85" s="30"/>
      <c r="B85" s="31"/>
      <c r="C85" s="30"/>
      <c r="D85" s="30"/>
      <c r="E85" s="233" t="str">
        <f>E7</f>
        <v xml:space="preserve"> Revitalizácia a prestavba Zimného štadióna Banská Bystrica</v>
      </c>
      <c r="F85" s="234"/>
      <c r="G85" s="234"/>
      <c r="H85" s="234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 x14ac:dyDescent="0.2">
      <c r="A86" s="30"/>
      <c r="B86" s="31"/>
      <c r="C86" s="27" t="s">
        <v>85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24.75" customHeight="1" x14ac:dyDescent="0.2">
      <c r="A87" s="30"/>
      <c r="B87" s="31"/>
      <c r="C87" s="30"/>
      <c r="D87" s="30"/>
      <c r="E87" s="211" t="str">
        <f>E9</f>
        <v>01 - Zvýšenie bezpečnosti drevenej nosnej konštrukcie hlavnej haly A zimného štadióna</v>
      </c>
      <c r="F87" s="235"/>
      <c r="G87" s="235"/>
      <c r="H87" s="235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 x14ac:dyDescent="0.2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 x14ac:dyDescent="0.2">
      <c r="A89" s="30"/>
      <c r="B89" s="31"/>
      <c r="C89" s="27" t="s">
        <v>15</v>
      </c>
      <c r="D89" s="30"/>
      <c r="E89" s="30"/>
      <c r="F89" s="25" t="str">
        <f>F12</f>
        <v>Banská Bystrica</v>
      </c>
      <c r="G89" s="30"/>
      <c r="H89" s="30"/>
      <c r="I89" s="27" t="s">
        <v>17</v>
      </c>
      <c r="J89" s="53" t="str">
        <f>IF(J12="","",J12)</f>
        <v>18. 6. 2020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 x14ac:dyDescent="0.2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customHeight="1" x14ac:dyDescent="0.2">
      <c r="A91" s="30"/>
      <c r="B91" s="31"/>
      <c r="C91" s="27" t="s">
        <v>19</v>
      </c>
      <c r="D91" s="30"/>
      <c r="E91" s="30"/>
      <c r="F91" s="25" t="str">
        <f>E15</f>
        <v>MBB a.s., Československej armády 26, Banská Bystri</v>
      </c>
      <c r="G91" s="30"/>
      <c r="H91" s="30"/>
      <c r="I91" s="27" t="s">
        <v>25</v>
      </c>
      <c r="J91" s="28" t="str">
        <f>E21</f>
        <v>statiCK,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 x14ac:dyDescent="0.2">
      <c r="A92" s="30"/>
      <c r="B92" s="31"/>
      <c r="C92" s="27" t="s">
        <v>23</v>
      </c>
      <c r="D92" s="30"/>
      <c r="E92" s="30"/>
      <c r="F92" s="25" t="str">
        <f>IF(E18="","",E18)</f>
        <v>podľa výberového konania</v>
      </c>
      <c r="G92" s="30"/>
      <c r="H92" s="30"/>
      <c r="I92" s="27" t="s">
        <v>29</v>
      </c>
      <c r="J92" s="28" t="str">
        <f>E24</f>
        <v>Ing.Jedlička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 x14ac:dyDescent="0.2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 x14ac:dyDescent="0.2">
      <c r="A94" s="30"/>
      <c r="B94" s="31"/>
      <c r="C94" s="108" t="s">
        <v>88</v>
      </c>
      <c r="D94" s="100"/>
      <c r="E94" s="100"/>
      <c r="F94" s="100"/>
      <c r="G94" s="100"/>
      <c r="H94" s="100"/>
      <c r="I94" s="100"/>
      <c r="J94" s="109" t="s">
        <v>89</v>
      </c>
      <c r="K94" s="100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 x14ac:dyDescent="0.2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 x14ac:dyDescent="0.2">
      <c r="A96" s="30"/>
      <c r="B96" s="31"/>
      <c r="C96" s="110" t="s">
        <v>90</v>
      </c>
      <c r="D96" s="30"/>
      <c r="E96" s="30"/>
      <c r="F96" s="30"/>
      <c r="G96" s="30"/>
      <c r="H96" s="30"/>
      <c r="I96" s="30"/>
      <c r="J96" s="69">
        <f>J125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91</v>
      </c>
    </row>
    <row r="97" spans="1:31" s="9" customFormat="1" ht="24.95" customHeight="1" x14ac:dyDescent="0.2">
      <c r="B97" s="111"/>
      <c r="D97" s="112" t="s">
        <v>92</v>
      </c>
      <c r="E97" s="113"/>
      <c r="F97" s="113"/>
      <c r="G97" s="113"/>
      <c r="H97" s="113"/>
      <c r="I97" s="113"/>
      <c r="J97" s="114">
        <f>J126</f>
        <v>0</v>
      </c>
      <c r="L97" s="111"/>
    </row>
    <row r="98" spans="1:31" s="10" customFormat="1" ht="19.899999999999999" customHeight="1" x14ac:dyDescent="0.2">
      <c r="B98" s="115"/>
      <c r="D98" s="116" t="s">
        <v>93</v>
      </c>
      <c r="E98" s="117"/>
      <c r="F98" s="117"/>
      <c r="G98" s="117"/>
      <c r="H98" s="117"/>
      <c r="I98" s="117"/>
      <c r="J98" s="118">
        <f>J127</f>
        <v>0</v>
      </c>
      <c r="L98" s="115"/>
    </row>
    <row r="99" spans="1:31" s="10" customFormat="1" ht="19.899999999999999" customHeight="1" x14ac:dyDescent="0.2">
      <c r="B99" s="115"/>
      <c r="D99" s="116" t="s">
        <v>94</v>
      </c>
      <c r="E99" s="117"/>
      <c r="F99" s="117"/>
      <c r="G99" s="117"/>
      <c r="H99" s="117"/>
      <c r="I99" s="117"/>
      <c r="J99" s="118">
        <f>J150</f>
        <v>0</v>
      </c>
      <c r="L99" s="115"/>
    </row>
    <row r="100" spans="1:31" s="9" customFormat="1" ht="24.95" customHeight="1" x14ac:dyDescent="0.2">
      <c r="B100" s="111"/>
      <c r="D100" s="112" t="s">
        <v>95</v>
      </c>
      <c r="E100" s="113"/>
      <c r="F100" s="113"/>
      <c r="G100" s="113"/>
      <c r="H100" s="113"/>
      <c r="I100" s="113"/>
      <c r="J100" s="114">
        <f>J152</f>
        <v>0</v>
      </c>
      <c r="L100" s="111"/>
    </row>
    <row r="101" spans="1:31" s="10" customFormat="1" ht="19.899999999999999" customHeight="1" x14ac:dyDescent="0.2">
      <c r="B101" s="115"/>
      <c r="D101" s="116" t="s">
        <v>96</v>
      </c>
      <c r="E101" s="117"/>
      <c r="F101" s="117"/>
      <c r="G101" s="117"/>
      <c r="H101" s="117"/>
      <c r="I101" s="117"/>
      <c r="J101" s="118">
        <f>J153</f>
        <v>0</v>
      </c>
      <c r="L101" s="115"/>
    </row>
    <row r="102" spans="1:31" s="10" customFormat="1" ht="19.899999999999999" customHeight="1" x14ac:dyDescent="0.2">
      <c r="B102" s="115"/>
      <c r="D102" s="116" t="s">
        <v>97</v>
      </c>
      <c r="E102" s="117"/>
      <c r="F102" s="117"/>
      <c r="G102" s="117"/>
      <c r="H102" s="117"/>
      <c r="I102" s="117"/>
      <c r="J102" s="118">
        <f>J161</f>
        <v>0</v>
      </c>
      <c r="L102" s="115"/>
    </row>
    <row r="103" spans="1:31" s="10" customFormat="1" ht="19.899999999999999" customHeight="1" x14ac:dyDescent="0.2">
      <c r="B103" s="115"/>
      <c r="D103" s="116" t="s">
        <v>98</v>
      </c>
      <c r="E103" s="117"/>
      <c r="F103" s="117"/>
      <c r="G103" s="117"/>
      <c r="H103" s="117"/>
      <c r="I103" s="117"/>
      <c r="J103" s="118">
        <f>J263</f>
        <v>0</v>
      </c>
      <c r="L103" s="115"/>
    </row>
    <row r="104" spans="1:31" s="10" customFormat="1" ht="19.899999999999999" customHeight="1" x14ac:dyDescent="0.2">
      <c r="B104" s="115"/>
      <c r="D104" s="116" t="s">
        <v>99</v>
      </c>
      <c r="E104" s="117"/>
      <c r="F104" s="117"/>
      <c r="G104" s="117"/>
      <c r="H104" s="117"/>
      <c r="I104" s="117"/>
      <c r="J104" s="118">
        <f>J355</f>
        <v>0</v>
      </c>
      <c r="L104" s="115"/>
    </row>
    <row r="105" spans="1:31" s="9" customFormat="1" ht="24.95" customHeight="1" x14ac:dyDescent="0.2">
      <c r="B105" s="111"/>
      <c r="D105" s="112" t="s">
        <v>100</v>
      </c>
      <c r="E105" s="113"/>
      <c r="F105" s="113"/>
      <c r="G105" s="113"/>
      <c r="H105" s="113"/>
      <c r="I105" s="113"/>
      <c r="J105" s="114">
        <f>J369</f>
        <v>0</v>
      </c>
      <c r="L105" s="111"/>
    </row>
    <row r="106" spans="1:31" s="2" customFormat="1" ht="21.75" customHeight="1" x14ac:dyDescent="0.2">
      <c r="A106" s="30"/>
      <c r="B106" s="31"/>
      <c r="C106" s="30"/>
      <c r="D106" s="30"/>
      <c r="E106" s="30"/>
      <c r="F106" s="30"/>
      <c r="G106" s="30"/>
      <c r="H106" s="30"/>
      <c r="I106" s="30"/>
      <c r="J106" s="30"/>
      <c r="K106" s="30"/>
      <c r="L106" s="4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6.95" customHeight="1" x14ac:dyDescent="0.2">
      <c r="A107" s="30"/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4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11" spans="1:31" s="2" customFormat="1" ht="6.95" customHeight="1" x14ac:dyDescent="0.2">
      <c r="A111" s="30"/>
      <c r="B111" s="47"/>
      <c r="C111" s="48"/>
      <c r="D111" s="48"/>
      <c r="E111" s="48"/>
      <c r="F111" s="48"/>
      <c r="G111" s="48"/>
      <c r="H111" s="48"/>
      <c r="I111" s="48"/>
      <c r="J111" s="48"/>
      <c r="K111" s="48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24.95" customHeight="1" x14ac:dyDescent="0.2">
      <c r="A112" s="30"/>
      <c r="B112" s="31"/>
      <c r="C112" s="22" t="s">
        <v>101</v>
      </c>
      <c r="D112" s="30"/>
      <c r="E112" s="30"/>
      <c r="F112" s="30"/>
      <c r="G112" s="30"/>
      <c r="H112" s="30"/>
      <c r="I112" s="30"/>
      <c r="J112" s="30"/>
      <c r="K112" s="30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6.95" customHeight="1" x14ac:dyDescent="0.2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2" customHeight="1" x14ac:dyDescent="0.2">
      <c r="A114" s="30"/>
      <c r="B114" s="31"/>
      <c r="C114" s="27" t="s">
        <v>12</v>
      </c>
      <c r="D114" s="30"/>
      <c r="E114" s="30"/>
      <c r="F114" s="30"/>
      <c r="G114" s="30"/>
      <c r="H114" s="30"/>
      <c r="I114" s="30"/>
      <c r="J114" s="30"/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6.5" customHeight="1" x14ac:dyDescent="0.2">
      <c r="A115" s="30"/>
      <c r="B115" s="31"/>
      <c r="C115" s="30"/>
      <c r="D115" s="30"/>
      <c r="E115" s="233" t="str">
        <f>E7</f>
        <v xml:space="preserve"> Revitalizácia a prestavba Zimného štadióna Banská Bystrica</v>
      </c>
      <c r="F115" s="234"/>
      <c r="G115" s="234"/>
      <c r="H115" s="234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2" customHeight="1" x14ac:dyDescent="0.2">
      <c r="A116" s="30"/>
      <c r="B116" s="31"/>
      <c r="C116" s="27" t="s">
        <v>85</v>
      </c>
      <c r="D116" s="30"/>
      <c r="E116" s="30"/>
      <c r="F116" s="30"/>
      <c r="G116" s="30"/>
      <c r="H116" s="30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24.75" customHeight="1" x14ac:dyDescent="0.2">
      <c r="A117" s="30"/>
      <c r="B117" s="31"/>
      <c r="C117" s="30"/>
      <c r="D117" s="30"/>
      <c r="E117" s="211" t="str">
        <f>E9</f>
        <v>01 - Zvýšenie bezpečnosti drevenej nosnej konštrukcie hlavnej haly A zimného štadióna</v>
      </c>
      <c r="F117" s="235"/>
      <c r="G117" s="235"/>
      <c r="H117" s="235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6.95" customHeight="1" x14ac:dyDescent="0.2">
      <c r="A118" s="30"/>
      <c r="B118" s="31"/>
      <c r="C118" s="30"/>
      <c r="D118" s="30"/>
      <c r="E118" s="30"/>
      <c r="F118" s="30"/>
      <c r="G118" s="30"/>
      <c r="H118" s="30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12" customHeight="1" x14ac:dyDescent="0.2">
      <c r="A119" s="30"/>
      <c r="B119" s="31"/>
      <c r="C119" s="27" t="s">
        <v>15</v>
      </c>
      <c r="D119" s="30"/>
      <c r="E119" s="30"/>
      <c r="F119" s="25" t="str">
        <f>F12</f>
        <v>Banská Bystrica</v>
      </c>
      <c r="G119" s="30"/>
      <c r="H119" s="30"/>
      <c r="I119" s="27" t="s">
        <v>17</v>
      </c>
      <c r="J119" s="53" t="str">
        <f>IF(J12="","",J12)</f>
        <v>18. 6. 2020</v>
      </c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6.95" customHeight="1" x14ac:dyDescent="0.2">
      <c r="A120" s="30"/>
      <c r="B120" s="31"/>
      <c r="C120" s="30"/>
      <c r="D120" s="30"/>
      <c r="E120" s="30"/>
      <c r="F120" s="30"/>
      <c r="G120" s="30"/>
      <c r="H120" s="30"/>
      <c r="I120" s="30"/>
      <c r="J120" s="30"/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2" customFormat="1" ht="15.2" customHeight="1" x14ac:dyDescent="0.2">
      <c r="A121" s="30"/>
      <c r="B121" s="31"/>
      <c r="C121" s="27" t="s">
        <v>19</v>
      </c>
      <c r="D121" s="30"/>
      <c r="E121" s="30"/>
      <c r="F121" s="25" t="str">
        <f>E15</f>
        <v>MBB a.s., Československej armády 26, Banská Bystri</v>
      </c>
      <c r="G121" s="30"/>
      <c r="H121" s="30"/>
      <c r="I121" s="27" t="s">
        <v>25</v>
      </c>
      <c r="J121" s="28" t="str">
        <f>E21</f>
        <v>statiCK, s.r.o.</v>
      </c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5" s="2" customFormat="1" ht="15.2" customHeight="1" x14ac:dyDescent="0.2">
      <c r="A122" s="30"/>
      <c r="B122" s="31"/>
      <c r="C122" s="27" t="s">
        <v>23</v>
      </c>
      <c r="D122" s="30"/>
      <c r="E122" s="30"/>
      <c r="F122" s="25" t="str">
        <f>IF(E18="","",E18)</f>
        <v>podľa výberového konania</v>
      </c>
      <c r="G122" s="30"/>
      <c r="H122" s="30"/>
      <c r="I122" s="27" t="s">
        <v>29</v>
      </c>
      <c r="J122" s="28" t="str">
        <f>E24</f>
        <v>Ing.Jedlička</v>
      </c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5" s="2" customFormat="1" ht="10.35" customHeight="1" x14ac:dyDescent="0.2">
      <c r="A123" s="30"/>
      <c r="B123" s="31"/>
      <c r="C123" s="30"/>
      <c r="D123" s="30"/>
      <c r="E123" s="30"/>
      <c r="F123" s="30"/>
      <c r="G123" s="30"/>
      <c r="H123" s="30"/>
      <c r="I123" s="30"/>
      <c r="J123" s="30"/>
      <c r="K123" s="30"/>
      <c r="L123" s="4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65" s="11" customFormat="1" ht="29.25" customHeight="1" x14ac:dyDescent="0.2">
      <c r="A124" s="119"/>
      <c r="B124" s="120"/>
      <c r="C124" s="121" t="s">
        <v>102</v>
      </c>
      <c r="D124" s="122" t="s">
        <v>57</v>
      </c>
      <c r="E124" s="122" t="s">
        <v>53</v>
      </c>
      <c r="F124" s="122" t="s">
        <v>54</v>
      </c>
      <c r="G124" s="122" t="s">
        <v>103</v>
      </c>
      <c r="H124" s="122" t="s">
        <v>104</v>
      </c>
      <c r="I124" s="122" t="s">
        <v>105</v>
      </c>
      <c r="J124" s="123" t="s">
        <v>89</v>
      </c>
      <c r="K124" s="124" t="s">
        <v>106</v>
      </c>
      <c r="L124" s="125"/>
      <c r="M124" s="60" t="s">
        <v>1</v>
      </c>
      <c r="N124" s="61" t="s">
        <v>36</v>
      </c>
      <c r="O124" s="61" t="s">
        <v>107</v>
      </c>
      <c r="P124" s="61" t="s">
        <v>108</v>
      </c>
      <c r="Q124" s="61" t="s">
        <v>109</v>
      </c>
      <c r="R124" s="61" t="s">
        <v>110</v>
      </c>
      <c r="S124" s="61" t="s">
        <v>111</v>
      </c>
      <c r="T124" s="62" t="s">
        <v>112</v>
      </c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</row>
    <row r="125" spans="1:65" s="2" customFormat="1" ht="22.9" customHeight="1" x14ac:dyDescent="0.25">
      <c r="A125" s="30"/>
      <c r="B125" s="31"/>
      <c r="C125" s="67" t="s">
        <v>90</v>
      </c>
      <c r="D125" s="30"/>
      <c r="E125" s="30"/>
      <c r="F125" s="30"/>
      <c r="G125" s="30"/>
      <c r="H125" s="30"/>
      <c r="I125" s="30"/>
      <c r="J125" s="126">
        <f>BK125</f>
        <v>0</v>
      </c>
      <c r="K125" s="30"/>
      <c r="L125" s="31"/>
      <c r="M125" s="63"/>
      <c r="N125" s="54"/>
      <c r="O125" s="64"/>
      <c r="P125" s="127">
        <f>P126+P152+P369</f>
        <v>7641.01877952</v>
      </c>
      <c r="Q125" s="64"/>
      <c r="R125" s="127">
        <f>R126+R152+R369</f>
        <v>845.86298777000013</v>
      </c>
      <c r="S125" s="64"/>
      <c r="T125" s="128">
        <f>T126+T152+T369</f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T125" s="18" t="s">
        <v>71</v>
      </c>
      <c r="AU125" s="18" t="s">
        <v>91</v>
      </c>
      <c r="BK125" s="129">
        <f>BK126+BK152+BK369</f>
        <v>0</v>
      </c>
    </row>
    <row r="126" spans="1:65" s="12" customFormat="1" ht="25.9" customHeight="1" x14ac:dyDescent="0.2">
      <c r="B126" s="130"/>
      <c r="D126" s="131" t="s">
        <v>71</v>
      </c>
      <c r="E126" s="132" t="s">
        <v>113</v>
      </c>
      <c r="F126" s="132" t="s">
        <v>114</v>
      </c>
      <c r="J126" s="133">
        <f>BK126</f>
        <v>0</v>
      </c>
      <c r="L126" s="130"/>
      <c r="M126" s="134"/>
      <c r="N126" s="135"/>
      <c r="O126" s="135"/>
      <c r="P126" s="136">
        <f>P127+P150</f>
        <v>6803.0613439999997</v>
      </c>
      <c r="Q126" s="135"/>
      <c r="R126" s="136">
        <f>R127+R150</f>
        <v>747.65550000000007</v>
      </c>
      <c r="S126" s="135"/>
      <c r="T126" s="137">
        <f>T127+T150</f>
        <v>0</v>
      </c>
      <c r="AR126" s="131" t="s">
        <v>80</v>
      </c>
      <c r="AT126" s="138" t="s">
        <v>71</v>
      </c>
      <c r="AU126" s="138" t="s">
        <v>72</v>
      </c>
      <c r="AY126" s="131" t="s">
        <v>115</v>
      </c>
      <c r="BK126" s="139">
        <f>BK127+BK150</f>
        <v>0</v>
      </c>
    </row>
    <row r="127" spans="1:65" s="12" customFormat="1" ht="22.9" customHeight="1" x14ac:dyDescent="0.2">
      <c r="B127" s="130"/>
      <c r="D127" s="131" t="s">
        <v>71</v>
      </c>
      <c r="E127" s="140" t="s">
        <v>116</v>
      </c>
      <c r="F127" s="140" t="s">
        <v>117</v>
      </c>
      <c r="J127" s="141">
        <f>BK127</f>
        <v>0</v>
      </c>
      <c r="L127" s="130"/>
      <c r="M127" s="134"/>
      <c r="N127" s="135"/>
      <c r="O127" s="135"/>
      <c r="P127" s="136">
        <f>SUM(P128:P149)</f>
        <v>1476.76</v>
      </c>
      <c r="Q127" s="135"/>
      <c r="R127" s="136">
        <f>SUM(R128:R149)</f>
        <v>747.65550000000007</v>
      </c>
      <c r="S127" s="135"/>
      <c r="T127" s="137">
        <f>SUM(T128:T149)</f>
        <v>0</v>
      </c>
      <c r="AR127" s="131" t="s">
        <v>80</v>
      </c>
      <c r="AT127" s="138" t="s">
        <v>71</v>
      </c>
      <c r="AU127" s="138" t="s">
        <v>80</v>
      </c>
      <c r="AY127" s="131" t="s">
        <v>115</v>
      </c>
      <c r="BK127" s="139">
        <f>SUM(BK128:BK149)</f>
        <v>0</v>
      </c>
    </row>
    <row r="128" spans="1:65" s="2" customFormat="1" ht="24.2" customHeight="1" x14ac:dyDescent="0.2">
      <c r="A128" s="30"/>
      <c r="B128" s="142"/>
      <c r="C128" s="143" t="s">
        <v>80</v>
      </c>
      <c r="D128" s="143" t="s">
        <v>118</v>
      </c>
      <c r="E128" s="144" t="s">
        <v>119</v>
      </c>
      <c r="F128" s="145" t="s">
        <v>120</v>
      </c>
      <c r="G128" s="146" t="s">
        <v>121</v>
      </c>
      <c r="H128" s="147">
        <v>900</v>
      </c>
      <c r="I128" s="147"/>
      <c r="J128" s="147">
        <f>ROUND(I128*H128,3)</f>
        <v>0</v>
      </c>
      <c r="K128" s="148"/>
      <c r="L128" s="31"/>
      <c r="M128" s="149" t="s">
        <v>1</v>
      </c>
      <c r="N128" s="150" t="s">
        <v>38</v>
      </c>
      <c r="O128" s="151">
        <v>6.4000000000000001E-2</v>
      </c>
      <c r="P128" s="151">
        <f>O128*H128</f>
        <v>57.6</v>
      </c>
      <c r="Q128" s="151">
        <v>0</v>
      </c>
      <c r="R128" s="151">
        <f>Q128*H128</f>
        <v>0</v>
      </c>
      <c r="S128" s="151">
        <v>0</v>
      </c>
      <c r="T128" s="152">
        <f>S128*H128</f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53" t="s">
        <v>122</v>
      </c>
      <c r="AT128" s="153" t="s">
        <v>118</v>
      </c>
      <c r="AU128" s="153" t="s">
        <v>123</v>
      </c>
      <c r="AY128" s="18" t="s">
        <v>115</v>
      </c>
      <c r="BE128" s="154">
        <f>IF(N128="základná",J128,0)</f>
        <v>0</v>
      </c>
      <c r="BF128" s="154">
        <f>IF(N128="znížená",J128,0)</f>
        <v>0</v>
      </c>
      <c r="BG128" s="154">
        <f>IF(N128="zákl. prenesená",J128,0)</f>
        <v>0</v>
      </c>
      <c r="BH128" s="154">
        <f>IF(N128="zníž. prenesená",J128,0)</f>
        <v>0</v>
      </c>
      <c r="BI128" s="154">
        <f>IF(N128="nulová",J128,0)</f>
        <v>0</v>
      </c>
      <c r="BJ128" s="18" t="s">
        <v>123</v>
      </c>
      <c r="BK128" s="155">
        <f>ROUND(I128*H128,3)</f>
        <v>0</v>
      </c>
      <c r="BL128" s="18" t="s">
        <v>122</v>
      </c>
      <c r="BM128" s="153" t="s">
        <v>124</v>
      </c>
    </row>
    <row r="129" spans="1:65" s="13" customFormat="1" ht="22.5" x14ac:dyDescent="0.2">
      <c r="B129" s="156"/>
      <c r="D129" s="157" t="s">
        <v>125</v>
      </c>
      <c r="E129" s="158" t="s">
        <v>1</v>
      </c>
      <c r="F129" s="159" t="s">
        <v>126</v>
      </c>
      <c r="H129" s="158" t="s">
        <v>1</v>
      </c>
      <c r="L129" s="156"/>
      <c r="M129" s="160"/>
      <c r="N129" s="161"/>
      <c r="O129" s="161"/>
      <c r="P129" s="161"/>
      <c r="Q129" s="161"/>
      <c r="R129" s="161"/>
      <c r="S129" s="161"/>
      <c r="T129" s="162"/>
      <c r="AT129" s="158" t="s">
        <v>125</v>
      </c>
      <c r="AU129" s="158" t="s">
        <v>123</v>
      </c>
      <c r="AV129" s="13" t="s">
        <v>80</v>
      </c>
      <c r="AW129" s="13" t="s">
        <v>27</v>
      </c>
      <c r="AX129" s="13" t="s">
        <v>72</v>
      </c>
      <c r="AY129" s="158" t="s">
        <v>115</v>
      </c>
    </row>
    <row r="130" spans="1:65" s="14" customFormat="1" x14ac:dyDescent="0.2">
      <c r="B130" s="163"/>
      <c r="D130" s="157" t="s">
        <v>125</v>
      </c>
      <c r="E130" s="164" t="s">
        <v>1</v>
      </c>
      <c r="F130" s="165" t="s">
        <v>127</v>
      </c>
      <c r="H130" s="166">
        <v>900</v>
      </c>
      <c r="L130" s="163"/>
      <c r="M130" s="167"/>
      <c r="N130" s="168"/>
      <c r="O130" s="168"/>
      <c r="P130" s="168"/>
      <c r="Q130" s="168"/>
      <c r="R130" s="168"/>
      <c r="S130" s="168"/>
      <c r="T130" s="169"/>
      <c r="AT130" s="164" t="s">
        <v>125</v>
      </c>
      <c r="AU130" s="164" t="s">
        <v>123</v>
      </c>
      <c r="AV130" s="14" t="s">
        <v>123</v>
      </c>
      <c r="AW130" s="14" t="s">
        <v>27</v>
      </c>
      <c r="AX130" s="14" t="s">
        <v>72</v>
      </c>
      <c r="AY130" s="164" t="s">
        <v>115</v>
      </c>
    </row>
    <row r="131" spans="1:65" s="15" customFormat="1" x14ac:dyDescent="0.2">
      <c r="B131" s="170"/>
      <c r="D131" s="157" t="s">
        <v>125</v>
      </c>
      <c r="E131" s="171" t="s">
        <v>1</v>
      </c>
      <c r="F131" s="172" t="s">
        <v>128</v>
      </c>
      <c r="H131" s="173">
        <v>900</v>
      </c>
      <c r="L131" s="170"/>
      <c r="M131" s="174"/>
      <c r="N131" s="175"/>
      <c r="O131" s="175"/>
      <c r="P131" s="175"/>
      <c r="Q131" s="175"/>
      <c r="R131" s="175"/>
      <c r="S131" s="175"/>
      <c r="T131" s="176"/>
      <c r="AT131" s="171" t="s">
        <v>125</v>
      </c>
      <c r="AU131" s="171" t="s">
        <v>123</v>
      </c>
      <c r="AV131" s="15" t="s">
        <v>122</v>
      </c>
      <c r="AW131" s="15" t="s">
        <v>27</v>
      </c>
      <c r="AX131" s="15" t="s">
        <v>80</v>
      </c>
      <c r="AY131" s="171" t="s">
        <v>115</v>
      </c>
    </row>
    <row r="132" spans="1:65" s="2" customFormat="1" ht="24.2" customHeight="1" x14ac:dyDescent="0.2">
      <c r="A132" s="30"/>
      <c r="B132" s="142"/>
      <c r="C132" s="143" t="s">
        <v>123</v>
      </c>
      <c r="D132" s="143" t="s">
        <v>118</v>
      </c>
      <c r="E132" s="144" t="s">
        <v>129</v>
      </c>
      <c r="F132" s="145" t="s">
        <v>130</v>
      </c>
      <c r="G132" s="146" t="s">
        <v>121</v>
      </c>
      <c r="H132" s="147">
        <v>1800</v>
      </c>
      <c r="I132" s="147"/>
      <c r="J132" s="147">
        <f>ROUND(I132*H132,3)</f>
        <v>0</v>
      </c>
      <c r="K132" s="148"/>
      <c r="L132" s="31"/>
      <c r="M132" s="149" t="s">
        <v>1</v>
      </c>
      <c r="N132" s="150" t="s">
        <v>38</v>
      </c>
      <c r="O132" s="151">
        <v>2E-3</v>
      </c>
      <c r="P132" s="151">
        <f>O132*H132</f>
        <v>3.6</v>
      </c>
      <c r="Q132" s="151">
        <v>4.2999999999999999E-4</v>
      </c>
      <c r="R132" s="151">
        <f>Q132*H132</f>
        <v>0.77400000000000002</v>
      </c>
      <c r="S132" s="151">
        <v>0</v>
      </c>
      <c r="T132" s="152">
        <f>S132*H132</f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53" t="s">
        <v>122</v>
      </c>
      <c r="AT132" s="153" t="s">
        <v>118</v>
      </c>
      <c r="AU132" s="153" t="s">
        <v>123</v>
      </c>
      <c r="AY132" s="18" t="s">
        <v>115</v>
      </c>
      <c r="BE132" s="154">
        <f>IF(N132="základná",J132,0)</f>
        <v>0</v>
      </c>
      <c r="BF132" s="154">
        <f>IF(N132="znížená",J132,0)</f>
        <v>0</v>
      </c>
      <c r="BG132" s="154">
        <f>IF(N132="zákl. prenesená",J132,0)</f>
        <v>0</v>
      </c>
      <c r="BH132" s="154">
        <f>IF(N132="zníž. prenesená",J132,0)</f>
        <v>0</v>
      </c>
      <c r="BI132" s="154">
        <f>IF(N132="nulová",J132,0)</f>
        <v>0</v>
      </c>
      <c r="BJ132" s="18" t="s">
        <v>123</v>
      </c>
      <c r="BK132" s="155">
        <f>ROUND(I132*H132,3)</f>
        <v>0</v>
      </c>
      <c r="BL132" s="18" t="s">
        <v>122</v>
      </c>
      <c r="BM132" s="153" t="s">
        <v>131</v>
      </c>
    </row>
    <row r="133" spans="1:65" s="14" customFormat="1" x14ac:dyDescent="0.2">
      <c r="B133" s="163"/>
      <c r="D133" s="157" t="s">
        <v>125</v>
      </c>
      <c r="E133" s="164" t="s">
        <v>1</v>
      </c>
      <c r="F133" s="165" t="s">
        <v>132</v>
      </c>
      <c r="H133" s="166">
        <v>1800</v>
      </c>
      <c r="L133" s="163"/>
      <c r="M133" s="167"/>
      <c r="N133" s="168"/>
      <c r="O133" s="168"/>
      <c r="P133" s="168"/>
      <c r="Q133" s="168"/>
      <c r="R133" s="168"/>
      <c r="S133" s="168"/>
      <c r="T133" s="169"/>
      <c r="AT133" s="164" t="s">
        <v>125</v>
      </c>
      <c r="AU133" s="164" t="s">
        <v>123</v>
      </c>
      <c r="AV133" s="14" t="s">
        <v>123</v>
      </c>
      <c r="AW133" s="14" t="s">
        <v>27</v>
      </c>
      <c r="AX133" s="14" t="s">
        <v>72</v>
      </c>
      <c r="AY133" s="164" t="s">
        <v>115</v>
      </c>
    </row>
    <row r="134" spans="1:65" s="15" customFormat="1" x14ac:dyDescent="0.2">
      <c r="B134" s="170"/>
      <c r="D134" s="157" t="s">
        <v>125</v>
      </c>
      <c r="E134" s="171" t="s">
        <v>1</v>
      </c>
      <c r="F134" s="172" t="s">
        <v>128</v>
      </c>
      <c r="H134" s="173">
        <v>1800</v>
      </c>
      <c r="L134" s="170"/>
      <c r="M134" s="174"/>
      <c r="N134" s="175"/>
      <c r="O134" s="175"/>
      <c r="P134" s="175"/>
      <c r="Q134" s="175"/>
      <c r="R134" s="175"/>
      <c r="S134" s="175"/>
      <c r="T134" s="176"/>
      <c r="AT134" s="171" t="s">
        <v>125</v>
      </c>
      <c r="AU134" s="171" t="s">
        <v>123</v>
      </c>
      <c r="AV134" s="15" t="s">
        <v>122</v>
      </c>
      <c r="AW134" s="15" t="s">
        <v>27</v>
      </c>
      <c r="AX134" s="15" t="s">
        <v>80</v>
      </c>
      <c r="AY134" s="171" t="s">
        <v>115</v>
      </c>
    </row>
    <row r="135" spans="1:65" s="2" customFormat="1" ht="24.2" customHeight="1" x14ac:dyDescent="0.2">
      <c r="A135" s="30"/>
      <c r="B135" s="142"/>
      <c r="C135" s="143" t="s">
        <v>133</v>
      </c>
      <c r="D135" s="143" t="s">
        <v>118</v>
      </c>
      <c r="E135" s="144" t="s">
        <v>134</v>
      </c>
      <c r="F135" s="145" t="s">
        <v>135</v>
      </c>
      <c r="G135" s="146" t="s">
        <v>121</v>
      </c>
      <c r="H135" s="147">
        <v>900</v>
      </c>
      <c r="I135" s="147"/>
      <c r="J135" s="147">
        <f>ROUND(I135*H135,3)</f>
        <v>0</v>
      </c>
      <c r="K135" s="148"/>
      <c r="L135" s="31"/>
      <c r="M135" s="149" t="s">
        <v>1</v>
      </c>
      <c r="N135" s="150" t="s">
        <v>38</v>
      </c>
      <c r="O135" s="151">
        <v>6.0999999999999999E-2</v>
      </c>
      <c r="P135" s="151">
        <f>O135*H135</f>
        <v>54.9</v>
      </c>
      <c r="Q135" s="151">
        <v>2.3990000000000001E-2</v>
      </c>
      <c r="R135" s="151">
        <f>Q135*H135</f>
        <v>21.591000000000001</v>
      </c>
      <c r="S135" s="151">
        <v>0</v>
      </c>
      <c r="T135" s="152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53" t="s">
        <v>122</v>
      </c>
      <c r="AT135" s="153" t="s">
        <v>118</v>
      </c>
      <c r="AU135" s="153" t="s">
        <v>123</v>
      </c>
      <c r="AY135" s="18" t="s">
        <v>115</v>
      </c>
      <c r="BE135" s="154">
        <f>IF(N135="základná",J135,0)</f>
        <v>0</v>
      </c>
      <c r="BF135" s="154">
        <f>IF(N135="znížená",J135,0)</f>
        <v>0</v>
      </c>
      <c r="BG135" s="154">
        <f>IF(N135="zákl. prenesená",J135,0)</f>
        <v>0</v>
      </c>
      <c r="BH135" s="154">
        <f>IF(N135="zníž. prenesená",J135,0)</f>
        <v>0</v>
      </c>
      <c r="BI135" s="154">
        <f>IF(N135="nulová",J135,0)</f>
        <v>0</v>
      </c>
      <c r="BJ135" s="18" t="s">
        <v>123</v>
      </c>
      <c r="BK135" s="155">
        <f>ROUND(I135*H135,3)</f>
        <v>0</v>
      </c>
      <c r="BL135" s="18" t="s">
        <v>122</v>
      </c>
      <c r="BM135" s="153" t="s">
        <v>136</v>
      </c>
    </row>
    <row r="136" spans="1:65" s="2" customFormat="1" ht="37.9" customHeight="1" x14ac:dyDescent="0.2">
      <c r="A136" s="30"/>
      <c r="B136" s="142"/>
      <c r="C136" s="143" t="s">
        <v>122</v>
      </c>
      <c r="D136" s="143" t="s">
        <v>118</v>
      </c>
      <c r="E136" s="144" t="s">
        <v>137</v>
      </c>
      <c r="F136" s="145" t="s">
        <v>138</v>
      </c>
      <c r="G136" s="146" t="s">
        <v>139</v>
      </c>
      <c r="H136" s="147">
        <v>120</v>
      </c>
      <c r="I136" s="147"/>
      <c r="J136" s="147">
        <f>ROUND(I136*H136,3)</f>
        <v>0</v>
      </c>
      <c r="K136" s="148"/>
      <c r="L136" s="31"/>
      <c r="M136" s="149" t="s">
        <v>1</v>
      </c>
      <c r="N136" s="150" t="s">
        <v>38</v>
      </c>
      <c r="O136" s="151">
        <v>1.9379999999999999</v>
      </c>
      <c r="P136" s="151">
        <f>O136*H136</f>
        <v>232.56</v>
      </c>
      <c r="Q136" s="151">
        <v>0</v>
      </c>
      <c r="R136" s="151">
        <f>Q136*H136</f>
        <v>0</v>
      </c>
      <c r="S136" s="151">
        <v>0</v>
      </c>
      <c r="T136" s="152">
        <f>S136*H136</f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53" t="s">
        <v>122</v>
      </c>
      <c r="AT136" s="153" t="s">
        <v>118</v>
      </c>
      <c r="AU136" s="153" t="s">
        <v>123</v>
      </c>
      <c r="AY136" s="18" t="s">
        <v>115</v>
      </c>
      <c r="BE136" s="154">
        <f>IF(N136="základná",J136,0)</f>
        <v>0</v>
      </c>
      <c r="BF136" s="154">
        <f>IF(N136="znížená",J136,0)</f>
        <v>0</v>
      </c>
      <c r="BG136" s="154">
        <f>IF(N136="zákl. prenesená",J136,0)</f>
        <v>0</v>
      </c>
      <c r="BH136" s="154">
        <f>IF(N136="zníž. prenesená",J136,0)</f>
        <v>0</v>
      </c>
      <c r="BI136" s="154">
        <f>IF(N136="nulová",J136,0)</f>
        <v>0</v>
      </c>
      <c r="BJ136" s="18" t="s">
        <v>123</v>
      </c>
      <c r="BK136" s="155">
        <f>ROUND(I136*H136,3)</f>
        <v>0</v>
      </c>
      <c r="BL136" s="18" t="s">
        <v>122</v>
      </c>
      <c r="BM136" s="153" t="s">
        <v>140</v>
      </c>
    </row>
    <row r="137" spans="1:65" s="13" customFormat="1" ht="33.75" x14ac:dyDescent="0.2">
      <c r="B137" s="156"/>
      <c r="D137" s="157" t="s">
        <v>125</v>
      </c>
      <c r="E137" s="158" t="s">
        <v>1</v>
      </c>
      <c r="F137" s="159" t="s">
        <v>141</v>
      </c>
      <c r="H137" s="158" t="s">
        <v>1</v>
      </c>
      <c r="L137" s="156"/>
      <c r="M137" s="160"/>
      <c r="N137" s="161"/>
      <c r="O137" s="161"/>
      <c r="P137" s="161"/>
      <c r="Q137" s="161"/>
      <c r="R137" s="161"/>
      <c r="S137" s="161"/>
      <c r="T137" s="162"/>
      <c r="AT137" s="158" t="s">
        <v>125</v>
      </c>
      <c r="AU137" s="158" t="s">
        <v>123</v>
      </c>
      <c r="AV137" s="13" t="s">
        <v>80</v>
      </c>
      <c r="AW137" s="13" t="s">
        <v>27</v>
      </c>
      <c r="AX137" s="13" t="s">
        <v>72</v>
      </c>
      <c r="AY137" s="158" t="s">
        <v>115</v>
      </c>
    </row>
    <row r="138" spans="1:65" s="14" customFormat="1" x14ac:dyDescent="0.2">
      <c r="B138" s="163"/>
      <c r="D138" s="157" t="s">
        <v>125</v>
      </c>
      <c r="E138" s="164" t="s">
        <v>1</v>
      </c>
      <c r="F138" s="165" t="s">
        <v>142</v>
      </c>
      <c r="H138" s="166">
        <v>120</v>
      </c>
      <c r="L138" s="163"/>
      <c r="M138" s="167"/>
      <c r="N138" s="168"/>
      <c r="O138" s="168"/>
      <c r="P138" s="168"/>
      <c r="Q138" s="168"/>
      <c r="R138" s="168"/>
      <c r="S138" s="168"/>
      <c r="T138" s="169"/>
      <c r="AT138" s="164" t="s">
        <v>125</v>
      </c>
      <c r="AU138" s="164" t="s">
        <v>123</v>
      </c>
      <c r="AV138" s="14" t="s">
        <v>123</v>
      </c>
      <c r="AW138" s="14" t="s">
        <v>27</v>
      </c>
      <c r="AX138" s="14" t="s">
        <v>72</v>
      </c>
      <c r="AY138" s="164" t="s">
        <v>115</v>
      </c>
    </row>
    <row r="139" spans="1:65" s="15" customFormat="1" x14ac:dyDescent="0.2">
      <c r="B139" s="170"/>
      <c r="D139" s="157" t="s">
        <v>125</v>
      </c>
      <c r="E139" s="171" t="s">
        <v>1</v>
      </c>
      <c r="F139" s="172" t="s">
        <v>128</v>
      </c>
      <c r="H139" s="173">
        <v>120</v>
      </c>
      <c r="L139" s="170"/>
      <c r="M139" s="174"/>
      <c r="N139" s="175"/>
      <c r="O139" s="175"/>
      <c r="P139" s="175"/>
      <c r="Q139" s="175"/>
      <c r="R139" s="175"/>
      <c r="S139" s="175"/>
      <c r="T139" s="176"/>
      <c r="AT139" s="171" t="s">
        <v>125</v>
      </c>
      <c r="AU139" s="171" t="s">
        <v>123</v>
      </c>
      <c r="AV139" s="15" t="s">
        <v>122</v>
      </c>
      <c r="AW139" s="15" t="s">
        <v>27</v>
      </c>
      <c r="AX139" s="15" t="s">
        <v>80</v>
      </c>
      <c r="AY139" s="171" t="s">
        <v>115</v>
      </c>
    </row>
    <row r="140" spans="1:65" s="2" customFormat="1" ht="37.9" customHeight="1" x14ac:dyDescent="0.2">
      <c r="A140" s="30"/>
      <c r="B140" s="142"/>
      <c r="C140" s="143" t="s">
        <v>143</v>
      </c>
      <c r="D140" s="143" t="s">
        <v>118</v>
      </c>
      <c r="E140" s="144" t="s">
        <v>144</v>
      </c>
      <c r="F140" s="145" t="s">
        <v>145</v>
      </c>
      <c r="G140" s="146" t="s">
        <v>146</v>
      </c>
      <c r="H140" s="147">
        <v>19450</v>
      </c>
      <c r="I140" s="147"/>
      <c r="J140" s="147">
        <f>ROUND(I140*H140,3)</f>
        <v>0</v>
      </c>
      <c r="K140" s="148"/>
      <c r="L140" s="31"/>
      <c r="M140" s="149" t="s">
        <v>1</v>
      </c>
      <c r="N140" s="150" t="s">
        <v>38</v>
      </c>
      <c r="O140" s="151">
        <v>3.3000000000000002E-2</v>
      </c>
      <c r="P140" s="151">
        <f>O140*H140</f>
        <v>641.85</v>
      </c>
      <c r="Q140" s="151">
        <v>1.7500000000000002E-2</v>
      </c>
      <c r="R140" s="151">
        <f>Q140*H140</f>
        <v>340.37500000000006</v>
      </c>
      <c r="S140" s="151">
        <v>0</v>
      </c>
      <c r="T140" s="152">
        <f>S140*H140</f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53" t="s">
        <v>122</v>
      </c>
      <c r="AT140" s="153" t="s">
        <v>118</v>
      </c>
      <c r="AU140" s="153" t="s">
        <v>123</v>
      </c>
      <c r="AY140" s="18" t="s">
        <v>115</v>
      </c>
      <c r="BE140" s="154">
        <f>IF(N140="základná",J140,0)</f>
        <v>0</v>
      </c>
      <c r="BF140" s="154">
        <f>IF(N140="znížená",J140,0)</f>
        <v>0</v>
      </c>
      <c r="BG140" s="154">
        <f>IF(N140="zákl. prenesená",J140,0)</f>
        <v>0</v>
      </c>
      <c r="BH140" s="154">
        <f>IF(N140="zníž. prenesená",J140,0)</f>
        <v>0</v>
      </c>
      <c r="BI140" s="154">
        <f>IF(N140="nulová",J140,0)</f>
        <v>0</v>
      </c>
      <c r="BJ140" s="18" t="s">
        <v>123</v>
      </c>
      <c r="BK140" s="155">
        <f>ROUND(I140*H140,3)</f>
        <v>0</v>
      </c>
      <c r="BL140" s="18" t="s">
        <v>122</v>
      </c>
      <c r="BM140" s="153" t="s">
        <v>147</v>
      </c>
    </row>
    <row r="141" spans="1:65" s="13" customFormat="1" ht="33.75" x14ac:dyDescent="0.2">
      <c r="B141" s="156"/>
      <c r="D141" s="157" t="s">
        <v>125</v>
      </c>
      <c r="E141" s="158" t="s">
        <v>1</v>
      </c>
      <c r="F141" s="159" t="s">
        <v>148</v>
      </c>
      <c r="H141" s="158" t="s">
        <v>1</v>
      </c>
      <c r="L141" s="156"/>
      <c r="M141" s="160"/>
      <c r="N141" s="161"/>
      <c r="O141" s="161"/>
      <c r="P141" s="161"/>
      <c r="Q141" s="161"/>
      <c r="R141" s="161"/>
      <c r="S141" s="161"/>
      <c r="T141" s="162"/>
      <c r="AT141" s="158" t="s">
        <v>125</v>
      </c>
      <c r="AU141" s="158" t="s">
        <v>123</v>
      </c>
      <c r="AV141" s="13" t="s">
        <v>80</v>
      </c>
      <c r="AW141" s="13" t="s">
        <v>27</v>
      </c>
      <c r="AX141" s="13" t="s">
        <v>72</v>
      </c>
      <c r="AY141" s="158" t="s">
        <v>115</v>
      </c>
    </row>
    <row r="142" spans="1:65" s="14" customFormat="1" x14ac:dyDescent="0.2">
      <c r="B142" s="163"/>
      <c r="D142" s="157" t="s">
        <v>125</v>
      </c>
      <c r="E142" s="164" t="s">
        <v>1</v>
      </c>
      <c r="F142" s="165" t="s">
        <v>149</v>
      </c>
      <c r="H142" s="166">
        <v>7150</v>
      </c>
      <c r="L142" s="163"/>
      <c r="M142" s="167"/>
      <c r="N142" s="168"/>
      <c r="O142" s="168"/>
      <c r="P142" s="168"/>
      <c r="Q142" s="168"/>
      <c r="R142" s="168"/>
      <c r="S142" s="168"/>
      <c r="T142" s="169"/>
      <c r="AT142" s="164" t="s">
        <v>125</v>
      </c>
      <c r="AU142" s="164" t="s">
        <v>123</v>
      </c>
      <c r="AV142" s="14" t="s">
        <v>123</v>
      </c>
      <c r="AW142" s="14" t="s">
        <v>27</v>
      </c>
      <c r="AX142" s="14" t="s">
        <v>72</v>
      </c>
      <c r="AY142" s="164" t="s">
        <v>115</v>
      </c>
    </row>
    <row r="143" spans="1:65" s="14" customFormat="1" x14ac:dyDescent="0.2">
      <c r="B143" s="163"/>
      <c r="D143" s="157" t="s">
        <v>125</v>
      </c>
      <c r="E143" s="164" t="s">
        <v>1</v>
      </c>
      <c r="F143" s="165" t="s">
        <v>150</v>
      </c>
      <c r="H143" s="166">
        <v>12300</v>
      </c>
      <c r="L143" s="163"/>
      <c r="M143" s="167"/>
      <c r="N143" s="168"/>
      <c r="O143" s="168"/>
      <c r="P143" s="168"/>
      <c r="Q143" s="168"/>
      <c r="R143" s="168"/>
      <c r="S143" s="168"/>
      <c r="T143" s="169"/>
      <c r="AT143" s="164" t="s">
        <v>125</v>
      </c>
      <c r="AU143" s="164" t="s">
        <v>123</v>
      </c>
      <c r="AV143" s="14" t="s">
        <v>123</v>
      </c>
      <c r="AW143" s="14" t="s">
        <v>27</v>
      </c>
      <c r="AX143" s="14" t="s">
        <v>72</v>
      </c>
      <c r="AY143" s="164" t="s">
        <v>115</v>
      </c>
    </row>
    <row r="144" spans="1:65" s="15" customFormat="1" x14ac:dyDescent="0.2">
      <c r="B144" s="170"/>
      <c r="D144" s="157" t="s">
        <v>125</v>
      </c>
      <c r="E144" s="171" t="s">
        <v>1</v>
      </c>
      <c r="F144" s="172" t="s">
        <v>128</v>
      </c>
      <c r="H144" s="173">
        <v>19450</v>
      </c>
      <c r="L144" s="170"/>
      <c r="M144" s="174"/>
      <c r="N144" s="175"/>
      <c r="O144" s="175"/>
      <c r="P144" s="175"/>
      <c r="Q144" s="175"/>
      <c r="R144" s="175"/>
      <c r="S144" s="175"/>
      <c r="T144" s="176"/>
      <c r="AT144" s="171" t="s">
        <v>125</v>
      </c>
      <c r="AU144" s="171" t="s">
        <v>123</v>
      </c>
      <c r="AV144" s="15" t="s">
        <v>122</v>
      </c>
      <c r="AW144" s="15" t="s">
        <v>27</v>
      </c>
      <c r="AX144" s="15" t="s">
        <v>80</v>
      </c>
      <c r="AY144" s="171" t="s">
        <v>115</v>
      </c>
    </row>
    <row r="145" spans="1:65" s="2" customFormat="1" ht="37.9" customHeight="1" x14ac:dyDescent="0.2">
      <c r="A145" s="30"/>
      <c r="B145" s="142"/>
      <c r="C145" s="143" t="s">
        <v>151</v>
      </c>
      <c r="D145" s="143" t="s">
        <v>118</v>
      </c>
      <c r="E145" s="144" t="s">
        <v>152</v>
      </c>
      <c r="F145" s="145" t="s">
        <v>153</v>
      </c>
      <c r="G145" s="146" t="s">
        <v>146</v>
      </c>
      <c r="H145" s="147">
        <v>38900</v>
      </c>
      <c r="I145" s="147"/>
      <c r="J145" s="147">
        <f>ROUND(I145*H145,3)</f>
        <v>0</v>
      </c>
      <c r="K145" s="148"/>
      <c r="L145" s="31"/>
      <c r="M145" s="149" t="s">
        <v>1</v>
      </c>
      <c r="N145" s="150" t="s">
        <v>38</v>
      </c>
      <c r="O145" s="151">
        <v>2E-3</v>
      </c>
      <c r="P145" s="151">
        <f>O145*H145</f>
        <v>77.8</v>
      </c>
      <c r="Q145" s="151">
        <v>0</v>
      </c>
      <c r="R145" s="151">
        <f>Q145*H145</f>
        <v>0</v>
      </c>
      <c r="S145" s="151">
        <v>0</v>
      </c>
      <c r="T145" s="152">
        <f>S145*H145</f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53" t="s">
        <v>122</v>
      </c>
      <c r="AT145" s="153" t="s">
        <v>118</v>
      </c>
      <c r="AU145" s="153" t="s">
        <v>123</v>
      </c>
      <c r="AY145" s="18" t="s">
        <v>115</v>
      </c>
      <c r="BE145" s="154">
        <f>IF(N145="základná",J145,0)</f>
        <v>0</v>
      </c>
      <c r="BF145" s="154">
        <f>IF(N145="znížená",J145,0)</f>
        <v>0</v>
      </c>
      <c r="BG145" s="154">
        <f>IF(N145="zákl. prenesená",J145,0)</f>
        <v>0</v>
      </c>
      <c r="BH145" s="154">
        <f>IF(N145="zníž. prenesená",J145,0)</f>
        <v>0</v>
      </c>
      <c r="BI145" s="154">
        <f>IF(N145="nulová",J145,0)</f>
        <v>0</v>
      </c>
      <c r="BJ145" s="18" t="s">
        <v>123</v>
      </c>
      <c r="BK145" s="155">
        <f>ROUND(I145*H145,3)</f>
        <v>0</v>
      </c>
      <c r="BL145" s="18" t="s">
        <v>122</v>
      </c>
      <c r="BM145" s="153" t="s">
        <v>154</v>
      </c>
    </row>
    <row r="146" spans="1:65" s="13" customFormat="1" x14ac:dyDescent="0.2">
      <c r="B146" s="156"/>
      <c r="D146" s="157" t="s">
        <v>125</v>
      </c>
      <c r="E146" s="158" t="s">
        <v>1</v>
      </c>
      <c r="F146" s="159" t="s">
        <v>155</v>
      </c>
      <c r="H146" s="158" t="s">
        <v>1</v>
      </c>
      <c r="L146" s="156"/>
      <c r="M146" s="160"/>
      <c r="N146" s="161"/>
      <c r="O146" s="161"/>
      <c r="P146" s="161"/>
      <c r="Q146" s="161"/>
      <c r="R146" s="161"/>
      <c r="S146" s="161"/>
      <c r="T146" s="162"/>
      <c r="AT146" s="158" t="s">
        <v>125</v>
      </c>
      <c r="AU146" s="158" t="s">
        <v>123</v>
      </c>
      <c r="AV146" s="13" t="s">
        <v>80</v>
      </c>
      <c r="AW146" s="13" t="s">
        <v>27</v>
      </c>
      <c r="AX146" s="13" t="s">
        <v>72</v>
      </c>
      <c r="AY146" s="158" t="s">
        <v>115</v>
      </c>
    </row>
    <row r="147" spans="1:65" s="14" customFormat="1" x14ac:dyDescent="0.2">
      <c r="B147" s="163"/>
      <c r="D147" s="157" t="s">
        <v>125</v>
      </c>
      <c r="E147" s="164" t="s">
        <v>1</v>
      </c>
      <c r="F147" s="165" t="s">
        <v>156</v>
      </c>
      <c r="H147" s="166">
        <v>38900</v>
      </c>
      <c r="L147" s="163"/>
      <c r="M147" s="167"/>
      <c r="N147" s="168"/>
      <c r="O147" s="168"/>
      <c r="P147" s="168"/>
      <c r="Q147" s="168"/>
      <c r="R147" s="168"/>
      <c r="S147" s="168"/>
      <c r="T147" s="169"/>
      <c r="AT147" s="164" t="s">
        <v>125</v>
      </c>
      <c r="AU147" s="164" t="s">
        <v>123</v>
      </c>
      <c r="AV147" s="14" t="s">
        <v>123</v>
      </c>
      <c r="AW147" s="14" t="s">
        <v>27</v>
      </c>
      <c r="AX147" s="14" t="s">
        <v>72</v>
      </c>
      <c r="AY147" s="164" t="s">
        <v>115</v>
      </c>
    </row>
    <row r="148" spans="1:65" s="15" customFormat="1" x14ac:dyDescent="0.2">
      <c r="B148" s="170"/>
      <c r="D148" s="157" t="s">
        <v>125</v>
      </c>
      <c r="E148" s="171" t="s">
        <v>1</v>
      </c>
      <c r="F148" s="172" t="s">
        <v>128</v>
      </c>
      <c r="H148" s="173">
        <v>38900</v>
      </c>
      <c r="L148" s="170"/>
      <c r="M148" s="174"/>
      <c r="N148" s="175"/>
      <c r="O148" s="175"/>
      <c r="P148" s="175"/>
      <c r="Q148" s="175"/>
      <c r="R148" s="175"/>
      <c r="S148" s="175"/>
      <c r="T148" s="176"/>
      <c r="AT148" s="171" t="s">
        <v>125</v>
      </c>
      <c r="AU148" s="171" t="s">
        <v>123</v>
      </c>
      <c r="AV148" s="15" t="s">
        <v>122</v>
      </c>
      <c r="AW148" s="15" t="s">
        <v>27</v>
      </c>
      <c r="AX148" s="15" t="s">
        <v>80</v>
      </c>
      <c r="AY148" s="171" t="s">
        <v>115</v>
      </c>
    </row>
    <row r="149" spans="1:65" s="2" customFormat="1" ht="37.9" customHeight="1" x14ac:dyDescent="0.2">
      <c r="A149" s="30"/>
      <c r="B149" s="142"/>
      <c r="C149" s="143" t="s">
        <v>157</v>
      </c>
      <c r="D149" s="143" t="s">
        <v>118</v>
      </c>
      <c r="E149" s="144" t="s">
        <v>158</v>
      </c>
      <c r="F149" s="145" t="s">
        <v>159</v>
      </c>
      <c r="G149" s="146" t="s">
        <v>146</v>
      </c>
      <c r="H149" s="147">
        <v>19450</v>
      </c>
      <c r="I149" s="147"/>
      <c r="J149" s="147">
        <f>ROUND(I149*H149,3)</f>
        <v>0</v>
      </c>
      <c r="K149" s="148"/>
      <c r="L149" s="31"/>
      <c r="M149" s="149" t="s">
        <v>1</v>
      </c>
      <c r="N149" s="150" t="s">
        <v>38</v>
      </c>
      <c r="O149" s="151">
        <v>2.1000000000000001E-2</v>
      </c>
      <c r="P149" s="151">
        <f>O149*H149</f>
        <v>408.45000000000005</v>
      </c>
      <c r="Q149" s="151">
        <v>1.9789999999999999E-2</v>
      </c>
      <c r="R149" s="151">
        <f>Q149*H149</f>
        <v>384.91549999999995</v>
      </c>
      <c r="S149" s="151">
        <v>0</v>
      </c>
      <c r="T149" s="152">
        <f>S149*H149</f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53" t="s">
        <v>122</v>
      </c>
      <c r="AT149" s="153" t="s">
        <v>118</v>
      </c>
      <c r="AU149" s="153" t="s">
        <v>123</v>
      </c>
      <c r="AY149" s="18" t="s">
        <v>115</v>
      </c>
      <c r="BE149" s="154">
        <f>IF(N149="základná",J149,0)</f>
        <v>0</v>
      </c>
      <c r="BF149" s="154">
        <f>IF(N149="znížená",J149,0)</f>
        <v>0</v>
      </c>
      <c r="BG149" s="154">
        <f>IF(N149="zákl. prenesená",J149,0)</f>
        <v>0</v>
      </c>
      <c r="BH149" s="154">
        <f>IF(N149="zníž. prenesená",J149,0)</f>
        <v>0</v>
      </c>
      <c r="BI149" s="154">
        <f>IF(N149="nulová",J149,0)</f>
        <v>0</v>
      </c>
      <c r="BJ149" s="18" t="s">
        <v>123</v>
      </c>
      <c r="BK149" s="155">
        <f>ROUND(I149*H149,3)</f>
        <v>0</v>
      </c>
      <c r="BL149" s="18" t="s">
        <v>122</v>
      </c>
      <c r="BM149" s="153" t="s">
        <v>160</v>
      </c>
    </row>
    <row r="150" spans="1:65" s="12" customFormat="1" ht="22.9" customHeight="1" x14ac:dyDescent="0.2">
      <c r="B150" s="130"/>
      <c r="D150" s="131" t="s">
        <v>71</v>
      </c>
      <c r="E150" s="140" t="s">
        <v>161</v>
      </c>
      <c r="F150" s="140" t="s">
        <v>162</v>
      </c>
      <c r="J150" s="141">
        <f>BK150</f>
        <v>0</v>
      </c>
      <c r="L150" s="130"/>
      <c r="M150" s="134"/>
      <c r="N150" s="135"/>
      <c r="O150" s="135"/>
      <c r="P150" s="136">
        <f>P151</f>
        <v>5326.3013439999995</v>
      </c>
      <c r="Q150" s="135"/>
      <c r="R150" s="136">
        <f>R151</f>
        <v>0</v>
      </c>
      <c r="S150" s="135"/>
      <c r="T150" s="137">
        <f>T151</f>
        <v>0</v>
      </c>
      <c r="AR150" s="131" t="s">
        <v>80</v>
      </c>
      <c r="AT150" s="138" t="s">
        <v>71</v>
      </c>
      <c r="AU150" s="138" t="s">
        <v>80</v>
      </c>
      <c r="AY150" s="131" t="s">
        <v>115</v>
      </c>
      <c r="BK150" s="139">
        <f>BK151</f>
        <v>0</v>
      </c>
    </row>
    <row r="151" spans="1:65" s="2" customFormat="1" ht="24.2" customHeight="1" x14ac:dyDescent="0.2">
      <c r="A151" s="30"/>
      <c r="B151" s="142"/>
      <c r="C151" s="143" t="s">
        <v>163</v>
      </c>
      <c r="D151" s="143" t="s">
        <v>118</v>
      </c>
      <c r="E151" s="144" t="s">
        <v>164</v>
      </c>
      <c r="F151" s="145" t="s">
        <v>165</v>
      </c>
      <c r="G151" s="146" t="s">
        <v>166</v>
      </c>
      <c r="H151" s="147">
        <v>747.65599999999995</v>
      </c>
      <c r="I151" s="147"/>
      <c r="J151" s="147">
        <f>ROUND(I151*H151,3)</f>
        <v>0</v>
      </c>
      <c r="K151" s="148"/>
      <c r="L151" s="31"/>
      <c r="M151" s="149" t="s">
        <v>1</v>
      </c>
      <c r="N151" s="150" t="s">
        <v>38</v>
      </c>
      <c r="O151" s="151">
        <v>7.1239999999999997</v>
      </c>
      <c r="P151" s="151">
        <f>O151*H151</f>
        <v>5326.3013439999995</v>
      </c>
      <c r="Q151" s="151">
        <v>0</v>
      </c>
      <c r="R151" s="151">
        <f>Q151*H151</f>
        <v>0</v>
      </c>
      <c r="S151" s="151">
        <v>0</v>
      </c>
      <c r="T151" s="152">
        <f>S151*H151</f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53" t="s">
        <v>122</v>
      </c>
      <c r="AT151" s="153" t="s">
        <v>118</v>
      </c>
      <c r="AU151" s="153" t="s">
        <v>123</v>
      </c>
      <c r="AY151" s="18" t="s">
        <v>115</v>
      </c>
      <c r="BE151" s="154">
        <f>IF(N151="základná",J151,0)</f>
        <v>0</v>
      </c>
      <c r="BF151" s="154">
        <f>IF(N151="znížená",J151,0)</f>
        <v>0</v>
      </c>
      <c r="BG151" s="154">
        <f>IF(N151="zákl. prenesená",J151,0)</f>
        <v>0</v>
      </c>
      <c r="BH151" s="154">
        <f>IF(N151="zníž. prenesená",J151,0)</f>
        <v>0</v>
      </c>
      <c r="BI151" s="154">
        <f>IF(N151="nulová",J151,0)</f>
        <v>0</v>
      </c>
      <c r="BJ151" s="18" t="s">
        <v>123</v>
      </c>
      <c r="BK151" s="155">
        <f>ROUND(I151*H151,3)</f>
        <v>0</v>
      </c>
      <c r="BL151" s="18" t="s">
        <v>122</v>
      </c>
      <c r="BM151" s="153" t="s">
        <v>167</v>
      </c>
    </row>
    <row r="152" spans="1:65" s="12" customFormat="1" ht="25.9" customHeight="1" x14ac:dyDescent="0.2">
      <c r="B152" s="130"/>
      <c r="D152" s="131" t="s">
        <v>71</v>
      </c>
      <c r="E152" s="132" t="s">
        <v>168</v>
      </c>
      <c r="F152" s="132" t="s">
        <v>169</v>
      </c>
      <c r="J152" s="133">
        <f>BK152</f>
        <v>0</v>
      </c>
      <c r="L152" s="130"/>
      <c r="M152" s="134"/>
      <c r="N152" s="135"/>
      <c r="O152" s="135"/>
      <c r="P152" s="136">
        <f>P153+P161+P263+P355</f>
        <v>837.95743552000022</v>
      </c>
      <c r="Q152" s="135"/>
      <c r="R152" s="136">
        <f>R153+R161+R263+R355</f>
        <v>98.207487770000014</v>
      </c>
      <c r="S152" s="135"/>
      <c r="T152" s="137">
        <f>T153+T161+T263+T355</f>
        <v>0</v>
      </c>
      <c r="AR152" s="131" t="s">
        <v>123</v>
      </c>
      <c r="AT152" s="138" t="s">
        <v>71</v>
      </c>
      <c r="AU152" s="138" t="s">
        <v>72</v>
      </c>
      <c r="AY152" s="131" t="s">
        <v>115</v>
      </c>
      <c r="BK152" s="139">
        <f>BK153+BK161+BK263+BK355</f>
        <v>0</v>
      </c>
    </row>
    <row r="153" spans="1:65" s="12" customFormat="1" ht="22.9" customHeight="1" x14ac:dyDescent="0.2">
      <c r="B153" s="130"/>
      <c r="D153" s="131" t="s">
        <v>71</v>
      </c>
      <c r="E153" s="140" t="s">
        <v>170</v>
      </c>
      <c r="F153" s="140" t="s">
        <v>171</v>
      </c>
      <c r="J153" s="141">
        <f>BK153</f>
        <v>0</v>
      </c>
      <c r="L153" s="130"/>
      <c r="M153" s="134"/>
      <c r="N153" s="135"/>
      <c r="O153" s="135"/>
      <c r="P153" s="136">
        <f>SUM(P154:P160)</f>
        <v>94.400976</v>
      </c>
      <c r="Q153" s="135"/>
      <c r="R153" s="136">
        <f>SUM(R154:R160)</f>
        <v>0</v>
      </c>
      <c r="S153" s="135"/>
      <c r="T153" s="137">
        <f>SUM(T154:T160)</f>
        <v>0</v>
      </c>
      <c r="AR153" s="131" t="s">
        <v>123</v>
      </c>
      <c r="AT153" s="138" t="s">
        <v>71</v>
      </c>
      <c r="AU153" s="138" t="s">
        <v>80</v>
      </c>
      <c r="AY153" s="131" t="s">
        <v>115</v>
      </c>
      <c r="BK153" s="139">
        <f>SUM(BK154:BK160)</f>
        <v>0</v>
      </c>
    </row>
    <row r="154" spans="1:65" s="2" customFormat="1" ht="24.2" customHeight="1" x14ac:dyDescent="0.2">
      <c r="A154" s="30"/>
      <c r="B154" s="142"/>
      <c r="C154" s="143" t="s">
        <v>116</v>
      </c>
      <c r="D154" s="143" t="s">
        <v>118</v>
      </c>
      <c r="E154" s="144" t="s">
        <v>172</v>
      </c>
      <c r="F154" s="145" t="s">
        <v>173</v>
      </c>
      <c r="G154" s="146" t="s">
        <v>121</v>
      </c>
      <c r="H154" s="147">
        <v>288.68799999999999</v>
      </c>
      <c r="I154" s="147"/>
      <c r="J154" s="147">
        <f>ROUND(I154*H154,3)</f>
        <v>0</v>
      </c>
      <c r="K154" s="148"/>
      <c r="L154" s="31"/>
      <c r="M154" s="149" t="s">
        <v>1</v>
      </c>
      <c r="N154" s="150" t="s">
        <v>38</v>
      </c>
      <c r="O154" s="151">
        <v>0.32700000000000001</v>
      </c>
      <c r="P154" s="151">
        <f>O154*H154</f>
        <v>94.400976</v>
      </c>
      <c r="Q154" s="151">
        <v>0</v>
      </c>
      <c r="R154" s="151">
        <f>Q154*H154</f>
        <v>0</v>
      </c>
      <c r="S154" s="151">
        <v>0</v>
      </c>
      <c r="T154" s="152">
        <f>S154*H154</f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53" t="s">
        <v>174</v>
      </c>
      <c r="AT154" s="153" t="s">
        <v>118</v>
      </c>
      <c r="AU154" s="153" t="s">
        <v>123</v>
      </c>
      <c r="AY154" s="18" t="s">
        <v>115</v>
      </c>
      <c r="BE154" s="154">
        <f>IF(N154="základná",J154,0)</f>
        <v>0</v>
      </c>
      <c r="BF154" s="154">
        <f>IF(N154="znížená",J154,0)</f>
        <v>0</v>
      </c>
      <c r="BG154" s="154">
        <f>IF(N154="zákl. prenesená",J154,0)</f>
        <v>0</v>
      </c>
      <c r="BH154" s="154">
        <f>IF(N154="zníž. prenesená",J154,0)</f>
        <v>0</v>
      </c>
      <c r="BI154" s="154">
        <f>IF(N154="nulová",J154,0)</f>
        <v>0</v>
      </c>
      <c r="BJ154" s="18" t="s">
        <v>123</v>
      </c>
      <c r="BK154" s="155">
        <f>ROUND(I154*H154,3)</f>
        <v>0</v>
      </c>
      <c r="BL154" s="18" t="s">
        <v>174</v>
      </c>
      <c r="BM154" s="153" t="s">
        <v>175</v>
      </c>
    </row>
    <row r="155" spans="1:65" s="14" customFormat="1" ht="22.5" x14ac:dyDescent="0.2">
      <c r="B155" s="163"/>
      <c r="D155" s="157" t="s">
        <v>125</v>
      </c>
      <c r="E155" s="164" t="s">
        <v>1</v>
      </c>
      <c r="F155" s="165" t="s">
        <v>176</v>
      </c>
      <c r="H155" s="166">
        <v>262.44400000000002</v>
      </c>
      <c r="L155" s="163"/>
      <c r="M155" s="167"/>
      <c r="N155" s="168"/>
      <c r="O155" s="168"/>
      <c r="P155" s="168"/>
      <c r="Q155" s="168"/>
      <c r="R155" s="168"/>
      <c r="S155" s="168"/>
      <c r="T155" s="169"/>
      <c r="AT155" s="164" t="s">
        <v>125</v>
      </c>
      <c r="AU155" s="164" t="s">
        <v>123</v>
      </c>
      <c r="AV155" s="14" t="s">
        <v>123</v>
      </c>
      <c r="AW155" s="14" t="s">
        <v>27</v>
      </c>
      <c r="AX155" s="14" t="s">
        <v>72</v>
      </c>
      <c r="AY155" s="164" t="s">
        <v>115</v>
      </c>
    </row>
    <row r="156" spans="1:65" s="16" customFormat="1" x14ac:dyDescent="0.2">
      <c r="B156" s="177"/>
      <c r="D156" s="157" t="s">
        <v>125</v>
      </c>
      <c r="E156" s="178" t="s">
        <v>1</v>
      </c>
      <c r="F156" s="179" t="s">
        <v>177</v>
      </c>
      <c r="H156" s="180">
        <v>262.44400000000002</v>
      </c>
      <c r="L156" s="177"/>
      <c r="M156" s="181"/>
      <c r="N156" s="182"/>
      <c r="O156" s="182"/>
      <c r="P156" s="182"/>
      <c r="Q156" s="182"/>
      <c r="R156" s="182"/>
      <c r="S156" s="182"/>
      <c r="T156" s="183"/>
      <c r="AT156" s="178" t="s">
        <v>125</v>
      </c>
      <c r="AU156" s="178" t="s">
        <v>123</v>
      </c>
      <c r="AV156" s="16" t="s">
        <v>133</v>
      </c>
      <c r="AW156" s="16" t="s">
        <v>27</v>
      </c>
      <c r="AX156" s="16" t="s">
        <v>72</v>
      </c>
      <c r="AY156" s="178" t="s">
        <v>115</v>
      </c>
    </row>
    <row r="157" spans="1:65" s="14" customFormat="1" x14ac:dyDescent="0.2">
      <c r="B157" s="163"/>
      <c r="D157" s="157" t="s">
        <v>125</v>
      </c>
      <c r="E157" s="164" t="s">
        <v>1</v>
      </c>
      <c r="F157" s="165" t="s">
        <v>178</v>
      </c>
      <c r="H157" s="166">
        <v>26.244</v>
      </c>
      <c r="L157" s="163"/>
      <c r="M157" s="167"/>
      <c r="N157" s="168"/>
      <c r="O157" s="168"/>
      <c r="P157" s="168"/>
      <c r="Q157" s="168"/>
      <c r="R157" s="168"/>
      <c r="S157" s="168"/>
      <c r="T157" s="169"/>
      <c r="AT157" s="164" t="s">
        <v>125</v>
      </c>
      <c r="AU157" s="164" t="s">
        <v>123</v>
      </c>
      <c r="AV157" s="14" t="s">
        <v>123</v>
      </c>
      <c r="AW157" s="14" t="s">
        <v>27</v>
      </c>
      <c r="AX157" s="14" t="s">
        <v>72</v>
      </c>
      <c r="AY157" s="164" t="s">
        <v>115</v>
      </c>
    </row>
    <row r="158" spans="1:65" s="16" customFormat="1" x14ac:dyDescent="0.2">
      <c r="B158" s="177"/>
      <c r="D158" s="157" t="s">
        <v>125</v>
      </c>
      <c r="E158" s="178" t="s">
        <v>1</v>
      </c>
      <c r="F158" s="179" t="s">
        <v>177</v>
      </c>
      <c r="H158" s="180">
        <v>26.244</v>
      </c>
      <c r="L158" s="177"/>
      <c r="M158" s="181"/>
      <c r="N158" s="182"/>
      <c r="O158" s="182"/>
      <c r="P158" s="182"/>
      <c r="Q158" s="182"/>
      <c r="R158" s="182"/>
      <c r="S158" s="182"/>
      <c r="T158" s="183"/>
      <c r="AT158" s="178" t="s">
        <v>125</v>
      </c>
      <c r="AU158" s="178" t="s">
        <v>123</v>
      </c>
      <c r="AV158" s="16" t="s">
        <v>133</v>
      </c>
      <c r="AW158" s="16" t="s">
        <v>27</v>
      </c>
      <c r="AX158" s="16" t="s">
        <v>72</v>
      </c>
      <c r="AY158" s="178" t="s">
        <v>115</v>
      </c>
    </row>
    <row r="159" spans="1:65" s="15" customFormat="1" x14ac:dyDescent="0.2">
      <c r="B159" s="170"/>
      <c r="D159" s="157" t="s">
        <v>125</v>
      </c>
      <c r="E159" s="171" t="s">
        <v>1</v>
      </c>
      <c r="F159" s="172" t="s">
        <v>128</v>
      </c>
      <c r="H159" s="173">
        <v>288.68799999999999</v>
      </c>
      <c r="L159" s="170"/>
      <c r="M159" s="174"/>
      <c r="N159" s="175"/>
      <c r="O159" s="175"/>
      <c r="P159" s="175"/>
      <c r="Q159" s="175"/>
      <c r="R159" s="175"/>
      <c r="S159" s="175"/>
      <c r="T159" s="176"/>
      <c r="AT159" s="171" t="s">
        <v>125</v>
      </c>
      <c r="AU159" s="171" t="s">
        <v>123</v>
      </c>
      <c r="AV159" s="15" t="s">
        <v>122</v>
      </c>
      <c r="AW159" s="15" t="s">
        <v>27</v>
      </c>
      <c r="AX159" s="15" t="s">
        <v>80</v>
      </c>
      <c r="AY159" s="171" t="s">
        <v>115</v>
      </c>
    </row>
    <row r="160" spans="1:65" s="2" customFormat="1" ht="24.2" customHeight="1" x14ac:dyDescent="0.2">
      <c r="A160" s="30"/>
      <c r="B160" s="142"/>
      <c r="C160" s="143" t="s">
        <v>179</v>
      </c>
      <c r="D160" s="143" t="s">
        <v>118</v>
      </c>
      <c r="E160" s="144" t="s">
        <v>180</v>
      </c>
      <c r="F160" s="145" t="s">
        <v>181</v>
      </c>
      <c r="G160" s="146" t="s">
        <v>182</v>
      </c>
      <c r="H160" s="147">
        <v>16.734999999999999</v>
      </c>
      <c r="I160" s="147"/>
      <c r="J160" s="147">
        <f>ROUND(I160*H160,3)</f>
        <v>0</v>
      </c>
      <c r="K160" s="148"/>
      <c r="L160" s="31"/>
      <c r="M160" s="149" t="s">
        <v>1</v>
      </c>
      <c r="N160" s="150" t="s">
        <v>38</v>
      </c>
      <c r="O160" s="151">
        <v>0</v>
      </c>
      <c r="P160" s="151">
        <f>O160*H160</f>
        <v>0</v>
      </c>
      <c r="Q160" s="151">
        <v>0</v>
      </c>
      <c r="R160" s="151">
        <f>Q160*H160</f>
        <v>0</v>
      </c>
      <c r="S160" s="151">
        <v>0</v>
      </c>
      <c r="T160" s="152">
        <f>S160*H160</f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53" t="s">
        <v>174</v>
      </c>
      <c r="AT160" s="153" t="s">
        <v>118</v>
      </c>
      <c r="AU160" s="153" t="s">
        <v>123</v>
      </c>
      <c r="AY160" s="18" t="s">
        <v>115</v>
      </c>
      <c r="BE160" s="154">
        <f>IF(N160="základná",J160,0)</f>
        <v>0</v>
      </c>
      <c r="BF160" s="154">
        <f>IF(N160="znížená",J160,0)</f>
        <v>0</v>
      </c>
      <c r="BG160" s="154">
        <f>IF(N160="zákl. prenesená",J160,0)</f>
        <v>0</v>
      </c>
      <c r="BH160" s="154">
        <f>IF(N160="zníž. prenesená",J160,0)</f>
        <v>0</v>
      </c>
      <c r="BI160" s="154">
        <f>IF(N160="nulová",J160,0)</f>
        <v>0</v>
      </c>
      <c r="BJ160" s="18" t="s">
        <v>123</v>
      </c>
      <c r="BK160" s="155">
        <f>ROUND(I160*H160,3)</f>
        <v>0</v>
      </c>
      <c r="BL160" s="18" t="s">
        <v>174</v>
      </c>
      <c r="BM160" s="153" t="s">
        <v>183</v>
      </c>
    </row>
    <row r="161" spans="1:65" s="12" customFormat="1" ht="22.9" customHeight="1" x14ac:dyDescent="0.2">
      <c r="B161" s="130"/>
      <c r="D161" s="131" t="s">
        <v>71</v>
      </c>
      <c r="E161" s="140" t="s">
        <v>184</v>
      </c>
      <c r="F161" s="140" t="s">
        <v>185</v>
      </c>
      <c r="J161" s="141">
        <f>BK161</f>
        <v>0</v>
      </c>
      <c r="L161" s="130"/>
      <c r="M161" s="134"/>
      <c r="N161" s="135"/>
      <c r="O161" s="135"/>
      <c r="P161" s="136">
        <f>SUM(P162:P262)</f>
        <v>355.27710000000008</v>
      </c>
      <c r="Q161" s="135"/>
      <c r="R161" s="136">
        <f>SUM(R162:R262)</f>
        <v>77.794096400000015</v>
      </c>
      <c r="S161" s="135"/>
      <c r="T161" s="137">
        <f>SUM(T162:T262)</f>
        <v>0</v>
      </c>
      <c r="AR161" s="131" t="s">
        <v>123</v>
      </c>
      <c r="AT161" s="138" t="s">
        <v>71</v>
      </c>
      <c r="AU161" s="138" t="s">
        <v>80</v>
      </c>
      <c r="AY161" s="131" t="s">
        <v>115</v>
      </c>
      <c r="BK161" s="139">
        <f>SUM(BK162:BK262)</f>
        <v>0</v>
      </c>
    </row>
    <row r="162" spans="1:65" s="2" customFormat="1" ht="24.2" customHeight="1" x14ac:dyDescent="0.2">
      <c r="A162" s="30"/>
      <c r="B162" s="142"/>
      <c r="C162" s="143" t="s">
        <v>186</v>
      </c>
      <c r="D162" s="143" t="s">
        <v>118</v>
      </c>
      <c r="E162" s="144" t="s">
        <v>187</v>
      </c>
      <c r="F162" s="145" t="s">
        <v>188</v>
      </c>
      <c r="G162" s="146" t="s">
        <v>189</v>
      </c>
      <c r="H162" s="147">
        <v>504.7</v>
      </c>
      <c r="I162" s="147"/>
      <c r="J162" s="147">
        <f>ROUND(I162*H162,3)</f>
        <v>0</v>
      </c>
      <c r="K162" s="148"/>
      <c r="L162" s="31"/>
      <c r="M162" s="149" t="s">
        <v>1</v>
      </c>
      <c r="N162" s="150" t="s">
        <v>38</v>
      </c>
      <c r="O162" s="151">
        <v>0.248</v>
      </c>
      <c r="P162" s="151">
        <f>O162*H162</f>
        <v>125.1656</v>
      </c>
      <c r="Q162" s="151">
        <v>0</v>
      </c>
      <c r="R162" s="151">
        <f>Q162*H162</f>
        <v>0</v>
      </c>
      <c r="S162" s="151">
        <v>0</v>
      </c>
      <c r="T162" s="152">
        <f>S162*H162</f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53" t="s">
        <v>174</v>
      </c>
      <c r="AT162" s="153" t="s">
        <v>118</v>
      </c>
      <c r="AU162" s="153" t="s">
        <v>123</v>
      </c>
      <c r="AY162" s="18" t="s">
        <v>115</v>
      </c>
      <c r="BE162" s="154">
        <f>IF(N162="základná",J162,0)</f>
        <v>0</v>
      </c>
      <c r="BF162" s="154">
        <f>IF(N162="znížená",J162,0)</f>
        <v>0</v>
      </c>
      <c r="BG162" s="154">
        <f>IF(N162="zákl. prenesená",J162,0)</f>
        <v>0</v>
      </c>
      <c r="BH162" s="154">
        <f>IF(N162="zníž. prenesená",J162,0)</f>
        <v>0</v>
      </c>
      <c r="BI162" s="154">
        <f>IF(N162="nulová",J162,0)</f>
        <v>0</v>
      </c>
      <c r="BJ162" s="18" t="s">
        <v>123</v>
      </c>
      <c r="BK162" s="155">
        <f>ROUND(I162*H162,3)</f>
        <v>0</v>
      </c>
      <c r="BL162" s="18" t="s">
        <v>174</v>
      </c>
      <c r="BM162" s="153" t="s">
        <v>190</v>
      </c>
    </row>
    <row r="163" spans="1:65" s="13" customFormat="1" x14ac:dyDescent="0.2">
      <c r="B163" s="156"/>
      <c r="D163" s="157" t="s">
        <v>125</v>
      </c>
      <c r="E163" s="158" t="s">
        <v>1</v>
      </c>
      <c r="F163" s="159" t="s">
        <v>191</v>
      </c>
      <c r="H163" s="158" t="s">
        <v>1</v>
      </c>
      <c r="L163" s="156"/>
      <c r="M163" s="160"/>
      <c r="N163" s="161"/>
      <c r="O163" s="161"/>
      <c r="P163" s="161"/>
      <c r="Q163" s="161"/>
      <c r="R163" s="161"/>
      <c r="S163" s="161"/>
      <c r="T163" s="162"/>
      <c r="AT163" s="158" t="s">
        <v>125</v>
      </c>
      <c r="AU163" s="158" t="s">
        <v>123</v>
      </c>
      <c r="AV163" s="13" t="s">
        <v>80</v>
      </c>
      <c r="AW163" s="13" t="s">
        <v>27</v>
      </c>
      <c r="AX163" s="13" t="s">
        <v>72</v>
      </c>
      <c r="AY163" s="158" t="s">
        <v>115</v>
      </c>
    </row>
    <row r="164" spans="1:65" s="14" customFormat="1" x14ac:dyDescent="0.2">
      <c r="B164" s="163"/>
      <c r="D164" s="157" t="s">
        <v>125</v>
      </c>
      <c r="E164" s="164" t="s">
        <v>1</v>
      </c>
      <c r="F164" s="165" t="s">
        <v>192</v>
      </c>
      <c r="H164" s="166">
        <v>504.7</v>
      </c>
      <c r="L164" s="163"/>
      <c r="M164" s="167"/>
      <c r="N164" s="168"/>
      <c r="O164" s="168"/>
      <c r="P164" s="168"/>
      <c r="Q164" s="168"/>
      <c r="R164" s="168"/>
      <c r="S164" s="168"/>
      <c r="T164" s="169"/>
      <c r="AT164" s="164" t="s">
        <v>125</v>
      </c>
      <c r="AU164" s="164" t="s">
        <v>123</v>
      </c>
      <c r="AV164" s="14" t="s">
        <v>123</v>
      </c>
      <c r="AW164" s="14" t="s">
        <v>27</v>
      </c>
      <c r="AX164" s="14" t="s">
        <v>72</v>
      </c>
      <c r="AY164" s="164" t="s">
        <v>115</v>
      </c>
    </row>
    <row r="165" spans="1:65" s="15" customFormat="1" x14ac:dyDescent="0.2">
      <c r="B165" s="170"/>
      <c r="D165" s="157" t="s">
        <v>125</v>
      </c>
      <c r="E165" s="171" t="s">
        <v>1</v>
      </c>
      <c r="F165" s="172" t="s">
        <v>128</v>
      </c>
      <c r="H165" s="173">
        <v>504.7</v>
      </c>
      <c r="L165" s="170"/>
      <c r="M165" s="174"/>
      <c r="N165" s="175"/>
      <c r="O165" s="175"/>
      <c r="P165" s="175"/>
      <c r="Q165" s="175"/>
      <c r="R165" s="175"/>
      <c r="S165" s="175"/>
      <c r="T165" s="176"/>
      <c r="AT165" s="171" t="s">
        <v>125</v>
      </c>
      <c r="AU165" s="171" t="s">
        <v>123</v>
      </c>
      <c r="AV165" s="15" t="s">
        <v>122</v>
      </c>
      <c r="AW165" s="15" t="s">
        <v>27</v>
      </c>
      <c r="AX165" s="15" t="s">
        <v>80</v>
      </c>
      <c r="AY165" s="171" t="s">
        <v>115</v>
      </c>
    </row>
    <row r="166" spans="1:65" s="2" customFormat="1" ht="37.9" customHeight="1" x14ac:dyDescent="0.2">
      <c r="A166" s="30"/>
      <c r="B166" s="142"/>
      <c r="C166" s="184" t="s">
        <v>193</v>
      </c>
      <c r="D166" s="184" t="s">
        <v>194</v>
      </c>
      <c r="E166" s="185" t="s">
        <v>195</v>
      </c>
      <c r="F166" s="186" t="s">
        <v>196</v>
      </c>
      <c r="G166" s="187" t="s">
        <v>146</v>
      </c>
      <c r="H166" s="188">
        <v>9.327</v>
      </c>
      <c r="I166" s="188"/>
      <c r="J166" s="188">
        <f>ROUND(I166*H166,3)</f>
        <v>0</v>
      </c>
      <c r="K166" s="189"/>
      <c r="L166" s="190"/>
      <c r="M166" s="191" t="s">
        <v>1</v>
      </c>
      <c r="N166" s="192" t="s">
        <v>38</v>
      </c>
      <c r="O166" s="151">
        <v>0</v>
      </c>
      <c r="P166" s="151">
        <f>O166*H166</f>
        <v>0</v>
      </c>
      <c r="Q166" s="151">
        <v>0.54</v>
      </c>
      <c r="R166" s="151">
        <f>Q166*H166</f>
        <v>5.0365800000000007</v>
      </c>
      <c r="S166" s="151">
        <v>0</v>
      </c>
      <c r="T166" s="152">
        <f>S166*H166</f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53" t="s">
        <v>197</v>
      </c>
      <c r="AT166" s="153" t="s">
        <v>194</v>
      </c>
      <c r="AU166" s="153" t="s">
        <v>123</v>
      </c>
      <c r="AY166" s="18" t="s">
        <v>115</v>
      </c>
      <c r="BE166" s="154">
        <f>IF(N166="základná",J166,0)</f>
        <v>0</v>
      </c>
      <c r="BF166" s="154">
        <f>IF(N166="znížená",J166,0)</f>
        <v>0</v>
      </c>
      <c r="BG166" s="154">
        <f>IF(N166="zákl. prenesená",J166,0)</f>
        <v>0</v>
      </c>
      <c r="BH166" s="154">
        <f>IF(N166="zníž. prenesená",J166,0)</f>
        <v>0</v>
      </c>
      <c r="BI166" s="154">
        <f>IF(N166="nulová",J166,0)</f>
        <v>0</v>
      </c>
      <c r="BJ166" s="18" t="s">
        <v>123</v>
      </c>
      <c r="BK166" s="155">
        <f>ROUND(I166*H166,3)</f>
        <v>0</v>
      </c>
      <c r="BL166" s="18" t="s">
        <v>174</v>
      </c>
      <c r="BM166" s="153" t="s">
        <v>198</v>
      </c>
    </row>
    <row r="167" spans="1:65" s="14" customFormat="1" ht="22.5" x14ac:dyDescent="0.2">
      <c r="B167" s="163"/>
      <c r="D167" s="157" t="s">
        <v>125</v>
      </c>
      <c r="E167" s="164" t="s">
        <v>1</v>
      </c>
      <c r="F167" s="165" t="s">
        <v>199</v>
      </c>
      <c r="H167" s="166">
        <v>8.4789999999999992</v>
      </c>
      <c r="L167" s="163"/>
      <c r="M167" s="167"/>
      <c r="N167" s="168"/>
      <c r="O167" s="168"/>
      <c r="P167" s="168"/>
      <c r="Q167" s="168"/>
      <c r="R167" s="168"/>
      <c r="S167" s="168"/>
      <c r="T167" s="169"/>
      <c r="AT167" s="164" t="s">
        <v>125</v>
      </c>
      <c r="AU167" s="164" t="s">
        <v>123</v>
      </c>
      <c r="AV167" s="14" t="s">
        <v>123</v>
      </c>
      <c r="AW167" s="14" t="s">
        <v>27</v>
      </c>
      <c r="AX167" s="14" t="s">
        <v>72</v>
      </c>
      <c r="AY167" s="164" t="s">
        <v>115</v>
      </c>
    </row>
    <row r="168" spans="1:65" s="16" customFormat="1" x14ac:dyDescent="0.2">
      <c r="B168" s="177"/>
      <c r="D168" s="157" t="s">
        <v>125</v>
      </c>
      <c r="E168" s="178" t="s">
        <v>1</v>
      </c>
      <c r="F168" s="179" t="s">
        <v>177</v>
      </c>
      <c r="H168" s="180">
        <v>8.4789999999999992</v>
      </c>
      <c r="L168" s="177"/>
      <c r="M168" s="181"/>
      <c r="N168" s="182"/>
      <c r="O168" s="182"/>
      <c r="P168" s="182"/>
      <c r="Q168" s="182"/>
      <c r="R168" s="182"/>
      <c r="S168" s="182"/>
      <c r="T168" s="183"/>
      <c r="AT168" s="178" t="s">
        <v>125</v>
      </c>
      <c r="AU168" s="178" t="s">
        <v>123</v>
      </c>
      <c r="AV168" s="16" t="s">
        <v>133</v>
      </c>
      <c r="AW168" s="16" t="s">
        <v>27</v>
      </c>
      <c r="AX168" s="16" t="s">
        <v>72</v>
      </c>
      <c r="AY168" s="178" t="s">
        <v>115</v>
      </c>
    </row>
    <row r="169" spans="1:65" s="14" customFormat="1" x14ac:dyDescent="0.2">
      <c r="B169" s="163"/>
      <c r="D169" s="157" t="s">
        <v>125</v>
      </c>
      <c r="E169" s="164" t="s">
        <v>1</v>
      </c>
      <c r="F169" s="165" t="s">
        <v>200</v>
      </c>
      <c r="H169" s="166">
        <v>0.84799999999999998</v>
      </c>
      <c r="L169" s="163"/>
      <c r="M169" s="167"/>
      <c r="N169" s="168"/>
      <c r="O169" s="168"/>
      <c r="P169" s="168"/>
      <c r="Q169" s="168"/>
      <c r="R169" s="168"/>
      <c r="S169" s="168"/>
      <c r="T169" s="169"/>
      <c r="AT169" s="164" t="s">
        <v>125</v>
      </c>
      <c r="AU169" s="164" t="s">
        <v>123</v>
      </c>
      <c r="AV169" s="14" t="s">
        <v>123</v>
      </c>
      <c r="AW169" s="14" t="s">
        <v>27</v>
      </c>
      <c r="AX169" s="14" t="s">
        <v>72</v>
      </c>
      <c r="AY169" s="164" t="s">
        <v>115</v>
      </c>
    </row>
    <row r="170" spans="1:65" s="16" customFormat="1" x14ac:dyDescent="0.2">
      <c r="B170" s="177"/>
      <c r="D170" s="157" t="s">
        <v>125</v>
      </c>
      <c r="E170" s="178" t="s">
        <v>1</v>
      </c>
      <c r="F170" s="179" t="s">
        <v>177</v>
      </c>
      <c r="H170" s="180">
        <v>0.84799999999999998</v>
      </c>
      <c r="L170" s="177"/>
      <c r="M170" s="181"/>
      <c r="N170" s="182"/>
      <c r="O170" s="182"/>
      <c r="P170" s="182"/>
      <c r="Q170" s="182"/>
      <c r="R170" s="182"/>
      <c r="S170" s="182"/>
      <c r="T170" s="183"/>
      <c r="AT170" s="178" t="s">
        <v>125</v>
      </c>
      <c r="AU170" s="178" t="s">
        <v>123</v>
      </c>
      <c r="AV170" s="16" t="s">
        <v>133</v>
      </c>
      <c r="AW170" s="16" t="s">
        <v>27</v>
      </c>
      <c r="AX170" s="16" t="s">
        <v>72</v>
      </c>
      <c r="AY170" s="178" t="s">
        <v>115</v>
      </c>
    </row>
    <row r="171" spans="1:65" s="15" customFormat="1" x14ac:dyDescent="0.2">
      <c r="B171" s="170"/>
      <c r="D171" s="157" t="s">
        <v>125</v>
      </c>
      <c r="E171" s="171" t="s">
        <v>1</v>
      </c>
      <c r="F171" s="172" t="s">
        <v>128</v>
      </c>
      <c r="H171" s="173">
        <v>9.327</v>
      </c>
      <c r="L171" s="170"/>
      <c r="M171" s="174"/>
      <c r="N171" s="175"/>
      <c r="O171" s="175"/>
      <c r="P171" s="175"/>
      <c r="Q171" s="175"/>
      <c r="R171" s="175"/>
      <c r="S171" s="175"/>
      <c r="T171" s="176"/>
      <c r="AT171" s="171" t="s">
        <v>125</v>
      </c>
      <c r="AU171" s="171" t="s">
        <v>123</v>
      </c>
      <c r="AV171" s="15" t="s">
        <v>122</v>
      </c>
      <c r="AW171" s="15" t="s">
        <v>27</v>
      </c>
      <c r="AX171" s="15" t="s">
        <v>80</v>
      </c>
      <c r="AY171" s="171" t="s">
        <v>115</v>
      </c>
    </row>
    <row r="172" spans="1:65" s="2" customFormat="1" ht="24.2" customHeight="1" x14ac:dyDescent="0.2">
      <c r="A172" s="30"/>
      <c r="B172" s="142"/>
      <c r="C172" s="143" t="s">
        <v>201</v>
      </c>
      <c r="D172" s="143" t="s">
        <v>118</v>
      </c>
      <c r="E172" s="144" t="s">
        <v>202</v>
      </c>
      <c r="F172" s="145" t="s">
        <v>203</v>
      </c>
      <c r="G172" s="146" t="s">
        <v>189</v>
      </c>
      <c r="H172" s="147">
        <v>9</v>
      </c>
      <c r="I172" s="147"/>
      <c r="J172" s="147">
        <f>ROUND(I172*H172,3)</f>
        <v>0</v>
      </c>
      <c r="K172" s="148"/>
      <c r="L172" s="31"/>
      <c r="M172" s="149" t="s">
        <v>1</v>
      </c>
      <c r="N172" s="150" t="s">
        <v>38</v>
      </c>
      <c r="O172" s="151">
        <v>0.28199999999999997</v>
      </c>
      <c r="P172" s="151">
        <f>O172*H172</f>
        <v>2.5379999999999998</v>
      </c>
      <c r="Q172" s="151">
        <v>0</v>
      </c>
      <c r="R172" s="151">
        <f>Q172*H172</f>
        <v>0</v>
      </c>
      <c r="S172" s="151">
        <v>0</v>
      </c>
      <c r="T172" s="152">
        <f>S172*H172</f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53" t="s">
        <v>174</v>
      </c>
      <c r="AT172" s="153" t="s">
        <v>118</v>
      </c>
      <c r="AU172" s="153" t="s">
        <v>123</v>
      </c>
      <c r="AY172" s="18" t="s">
        <v>115</v>
      </c>
      <c r="BE172" s="154">
        <f>IF(N172="základná",J172,0)</f>
        <v>0</v>
      </c>
      <c r="BF172" s="154">
        <f>IF(N172="znížená",J172,0)</f>
        <v>0</v>
      </c>
      <c r="BG172" s="154">
        <f>IF(N172="zákl. prenesená",J172,0)</f>
        <v>0</v>
      </c>
      <c r="BH172" s="154">
        <f>IF(N172="zníž. prenesená",J172,0)</f>
        <v>0</v>
      </c>
      <c r="BI172" s="154">
        <f>IF(N172="nulová",J172,0)</f>
        <v>0</v>
      </c>
      <c r="BJ172" s="18" t="s">
        <v>123</v>
      </c>
      <c r="BK172" s="155">
        <f>ROUND(I172*H172,3)</f>
        <v>0</v>
      </c>
      <c r="BL172" s="18" t="s">
        <v>174</v>
      </c>
      <c r="BM172" s="153" t="s">
        <v>204</v>
      </c>
    </row>
    <row r="173" spans="1:65" s="13" customFormat="1" ht="22.5" x14ac:dyDescent="0.2">
      <c r="B173" s="156"/>
      <c r="D173" s="157" t="s">
        <v>125</v>
      </c>
      <c r="E173" s="158" t="s">
        <v>1</v>
      </c>
      <c r="F173" s="159" t="s">
        <v>205</v>
      </c>
      <c r="H173" s="158" t="s">
        <v>1</v>
      </c>
      <c r="L173" s="156"/>
      <c r="M173" s="160"/>
      <c r="N173" s="161"/>
      <c r="O173" s="161"/>
      <c r="P173" s="161"/>
      <c r="Q173" s="161"/>
      <c r="R173" s="161"/>
      <c r="S173" s="161"/>
      <c r="T173" s="162"/>
      <c r="AT173" s="158" t="s">
        <v>125</v>
      </c>
      <c r="AU173" s="158" t="s">
        <v>123</v>
      </c>
      <c r="AV173" s="13" t="s">
        <v>80</v>
      </c>
      <c r="AW173" s="13" t="s">
        <v>27</v>
      </c>
      <c r="AX173" s="13" t="s">
        <v>72</v>
      </c>
      <c r="AY173" s="158" t="s">
        <v>115</v>
      </c>
    </row>
    <row r="174" spans="1:65" s="14" customFormat="1" x14ac:dyDescent="0.2">
      <c r="B174" s="163"/>
      <c r="D174" s="157" t="s">
        <v>125</v>
      </c>
      <c r="E174" s="164" t="s">
        <v>1</v>
      </c>
      <c r="F174" s="165" t="s">
        <v>206</v>
      </c>
      <c r="H174" s="166">
        <v>9</v>
      </c>
      <c r="L174" s="163"/>
      <c r="M174" s="167"/>
      <c r="N174" s="168"/>
      <c r="O174" s="168"/>
      <c r="P174" s="168"/>
      <c r="Q174" s="168"/>
      <c r="R174" s="168"/>
      <c r="S174" s="168"/>
      <c r="T174" s="169"/>
      <c r="AT174" s="164" t="s">
        <v>125</v>
      </c>
      <c r="AU174" s="164" t="s">
        <v>123</v>
      </c>
      <c r="AV174" s="14" t="s">
        <v>123</v>
      </c>
      <c r="AW174" s="14" t="s">
        <v>27</v>
      </c>
      <c r="AX174" s="14" t="s">
        <v>72</v>
      </c>
      <c r="AY174" s="164" t="s">
        <v>115</v>
      </c>
    </row>
    <row r="175" spans="1:65" s="15" customFormat="1" x14ac:dyDescent="0.2">
      <c r="B175" s="170"/>
      <c r="D175" s="157" t="s">
        <v>125</v>
      </c>
      <c r="E175" s="171" t="s">
        <v>1</v>
      </c>
      <c r="F175" s="172" t="s">
        <v>128</v>
      </c>
      <c r="H175" s="173">
        <v>9</v>
      </c>
      <c r="L175" s="170"/>
      <c r="M175" s="174"/>
      <c r="N175" s="175"/>
      <c r="O175" s="175"/>
      <c r="P175" s="175"/>
      <c r="Q175" s="175"/>
      <c r="R175" s="175"/>
      <c r="S175" s="175"/>
      <c r="T175" s="176"/>
      <c r="AT175" s="171" t="s">
        <v>125</v>
      </c>
      <c r="AU175" s="171" t="s">
        <v>123</v>
      </c>
      <c r="AV175" s="15" t="s">
        <v>122</v>
      </c>
      <c r="AW175" s="15" t="s">
        <v>27</v>
      </c>
      <c r="AX175" s="15" t="s">
        <v>80</v>
      </c>
      <c r="AY175" s="171" t="s">
        <v>115</v>
      </c>
    </row>
    <row r="176" spans="1:65" s="2" customFormat="1" ht="24.2" customHeight="1" x14ac:dyDescent="0.2">
      <c r="A176" s="30"/>
      <c r="B176" s="142"/>
      <c r="C176" s="143" t="s">
        <v>207</v>
      </c>
      <c r="D176" s="143" t="s">
        <v>118</v>
      </c>
      <c r="E176" s="144" t="s">
        <v>208</v>
      </c>
      <c r="F176" s="145" t="s">
        <v>209</v>
      </c>
      <c r="G176" s="146" t="s">
        <v>189</v>
      </c>
      <c r="H176" s="147">
        <v>451.25</v>
      </c>
      <c r="I176" s="147"/>
      <c r="J176" s="147">
        <f>ROUND(I176*H176,3)</f>
        <v>0</v>
      </c>
      <c r="K176" s="148"/>
      <c r="L176" s="31"/>
      <c r="M176" s="149" t="s">
        <v>1</v>
      </c>
      <c r="N176" s="150" t="s">
        <v>38</v>
      </c>
      <c r="O176" s="151">
        <v>0.19800000000000001</v>
      </c>
      <c r="P176" s="151">
        <f>O176*H176</f>
        <v>89.347500000000011</v>
      </c>
      <c r="Q176" s="151">
        <v>0</v>
      </c>
      <c r="R176" s="151">
        <f>Q176*H176</f>
        <v>0</v>
      </c>
      <c r="S176" s="151">
        <v>0</v>
      </c>
      <c r="T176" s="152">
        <f>S176*H176</f>
        <v>0</v>
      </c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53" t="s">
        <v>174</v>
      </c>
      <c r="AT176" s="153" t="s">
        <v>118</v>
      </c>
      <c r="AU176" s="153" t="s">
        <v>123</v>
      </c>
      <c r="AY176" s="18" t="s">
        <v>115</v>
      </c>
      <c r="BE176" s="154">
        <f>IF(N176="základná",J176,0)</f>
        <v>0</v>
      </c>
      <c r="BF176" s="154">
        <f>IF(N176="znížená",J176,0)</f>
        <v>0</v>
      </c>
      <c r="BG176" s="154">
        <f>IF(N176="zákl. prenesená",J176,0)</f>
        <v>0</v>
      </c>
      <c r="BH176" s="154">
        <f>IF(N176="zníž. prenesená",J176,0)</f>
        <v>0</v>
      </c>
      <c r="BI176" s="154">
        <f>IF(N176="nulová",J176,0)</f>
        <v>0</v>
      </c>
      <c r="BJ176" s="18" t="s">
        <v>123</v>
      </c>
      <c r="BK176" s="155">
        <f>ROUND(I176*H176,3)</f>
        <v>0</v>
      </c>
      <c r="BL176" s="18" t="s">
        <v>174</v>
      </c>
      <c r="BM176" s="153" t="s">
        <v>210</v>
      </c>
    </row>
    <row r="177" spans="1:65" s="13" customFormat="1" ht="22.5" x14ac:dyDescent="0.2">
      <c r="B177" s="156"/>
      <c r="D177" s="157" t="s">
        <v>125</v>
      </c>
      <c r="E177" s="158" t="s">
        <v>1</v>
      </c>
      <c r="F177" s="159" t="s">
        <v>211</v>
      </c>
      <c r="H177" s="158" t="s">
        <v>1</v>
      </c>
      <c r="L177" s="156"/>
      <c r="M177" s="160"/>
      <c r="N177" s="161"/>
      <c r="O177" s="161"/>
      <c r="P177" s="161"/>
      <c r="Q177" s="161"/>
      <c r="R177" s="161"/>
      <c r="S177" s="161"/>
      <c r="T177" s="162"/>
      <c r="AT177" s="158" t="s">
        <v>125</v>
      </c>
      <c r="AU177" s="158" t="s">
        <v>123</v>
      </c>
      <c r="AV177" s="13" t="s">
        <v>80</v>
      </c>
      <c r="AW177" s="13" t="s">
        <v>27</v>
      </c>
      <c r="AX177" s="13" t="s">
        <v>72</v>
      </c>
      <c r="AY177" s="158" t="s">
        <v>115</v>
      </c>
    </row>
    <row r="178" spans="1:65" s="14" customFormat="1" x14ac:dyDescent="0.2">
      <c r="B178" s="163"/>
      <c r="D178" s="157" t="s">
        <v>125</v>
      </c>
      <c r="E178" s="164" t="s">
        <v>1</v>
      </c>
      <c r="F178" s="165" t="s">
        <v>212</v>
      </c>
      <c r="H178" s="166">
        <v>451.25</v>
      </c>
      <c r="L178" s="163"/>
      <c r="M178" s="167"/>
      <c r="N178" s="168"/>
      <c r="O178" s="168"/>
      <c r="P178" s="168"/>
      <c r="Q178" s="168"/>
      <c r="R178" s="168"/>
      <c r="S178" s="168"/>
      <c r="T178" s="169"/>
      <c r="AT178" s="164" t="s">
        <v>125</v>
      </c>
      <c r="AU178" s="164" t="s">
        <v>123</v>
      </c>
      <c r="AV178" s="14" t="s">
        <v>123</v>
      </c>
      <c r="AW178" s="14" t="s">
        <v>27</v>
      </c>
      <c r="AX178" s="14" t="s">
        <v>72</v>
      </c>
      <c r="AY178" s="164" t="s">
        <v>115</v>
      </c>
    </row>
    <row r="179" spans="1:65" s="15" customFormat="1" x14ac:dyDescent="0.2">
      <c r="B179" s="170"/>
      <c r="D179" s="157" t="s">
        <v>125</v>
      </c>
      <c r="E179" s="171" t="s">
        <v>1</v>
      </c>
      <c r="F179" s="172" t="s">
        <v>128</v>
      </c>
      <c r="H179" s="173">
        <v>451.25</v>
      </c>
      <c r="L179" s="170"/>
      <c r="M179" s="174"/>
      <c r="N179" s="175"/>
      <c r="O179" s="175"/>
      <c r="P179" s="175"/>
      <c r="Q179" s="175"/>
      <c r="R179" s="175"/>
      <c r="S179" s="175"/>
      <c r="T179" s="176"/>
      <c r="AT179" s="171" t="s">
        <v>125</v>
      </c>
      <c r="AU179" s="171" t="s">
        <v>123</v>
      </c>
      <c r="AV179" s="15" t="s">
        <v>122</v>
      </c>
      <c r="AW179" s="15" t="s">
        <v>27</v>
      </c>
      <c r="AX179" s="15" t="s">
        <v>80</v>
      </c>
      <c r="AY179" s="171" t="s">
        <v>115</v>
      </c>
    </row>
    <row r="180" spans="1:65" s="2" customFormat="1" ht="24.2" customHeight="1" x14ac:dyDescent="0.2">
      <c r="A180" s="30"/>
      <c r="B180" s="142"/>
      <c r="C180" s="143" t="s">
        <v>213</v>
      </c>
      <c r="D180" s="143" t="s">
        <v>118</v>
      </c>
      <c r="E180" s="144" t="s">
        <v>214</v>
      </c>
      <c r="F180" s="145" t="s">
        <v>215</v>
      </c>
      <c r="G180" s="146" t="s">
        <v>216</v>
      </c>
      <c r="H180" s="147">
        <v>726</v>
      </c>
      <c r="I180" s="147"/>
      <c r="J180" s="147">
        <f>ROUND(I180*H180,3)</f>
        <v>0</v>
      </c>
      <c r="K180" s="148"/>
      <c r="L180" s="31"/>
      <c r="M180" s="149" t="s">
        <v>1</v>
      </c>
      <c r="N180" s="150" t="s">
        <v>38</v>
      </c>
      <c r="O180" s="151">
        <v>9.9000000000000005E-2</v>
      </c>
      <c r="P180" s="151">
        <f>O180*H180</f>
        <v>71.874000000000009</v>
      </c>
      <c r="Q180" s="151">
        <v>0</v>
      </c>
      <c r="R180" s="151">
        <f>Q180*H180</f>
        <v>0</v>
      </c>
      <c r="S180" s="151">
        <v>0</v>
      </c>
      <c r="T180" s="152">
        <f>S180*H180</f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53" t="s">
        <v>174</v>
      </c>
      <c r="AT180" s="153" t="s">
        <v>118</v>
      </c>
      <c r="AU180" s="153" t="s">
        <v>123</v>
      </c>
      <c r="AY180" s="18" t="s">
        <v>115</v>
      </c>
      <c r="BE180" s="154">
        <f>IF(N180="základná",J180,0)</f>
        <v>0</v>
      </c>
      <c r="BF180" s="154">
        <f>IF(N180="znížená",J180,0)</f>
        <v>0</v>
      </c>
      <c r="BG180" s="154">
        <f>IF(N180="zákl. prenesená",J180,0)</f>
        <v>0</v>
      </c>
      <c r="BH180" s="154">
        <f>IF(N180="zníž. prenesená",J180,0)</f>
        <v>0</v>
      </c>
      <c r="BI180" s="154">
        <f>IF(N180="nulová",J180,0)</f>
        <v>0</v>
      </c>
      <c r="BJ180" s="18" t="s">
        <v>123</v>
      </c>
      <c r="BK180" s="155">
        <f>ROUND(I180*H180,3)</f>
        <v>0</v>
      </c>
      <c r="BL180" s="18" t="s">
        <v>174</v>
      </c>
      <c r="BM180" s="153" t="s">
        <v>217</v>
      </c>
    </row>
    <row r="181" spans="1:65" s="13" customFormat="1" ht="22.5" x14ac:dyDescent="0.2">
      <c r="B181" s="156"/>
      <c r="D181" s="157" t="s">
        <v>125</v>
      </c>
      <c r="E181" s="158" t="s">
        <v>1</v>
      </c>
      <c r="F181" s="159" t="s">
        <v>218</v>
      </c>
      <c r="H181" s="158" t="s">
        <v>1</v>
      </c>
      <c r="L181" s="156"/>
      <c r="M181" s="160"/>
      <c r="N181" s="161"/>
      <c r="O181" s="161"/>
      <c r="P181" s="161"/>
      <c r="Q181" s="161"/>
      <c r="R181" s="161"/>
      <c r="S181" s="161"/>
      <c r="T181" s="162"/>
      <c r="AT181" s="158" t="s">
        <v>125</v>
      </c>
      <c r="AU181" s="158" t="s">
        <v>123</v>
      </c>
      <c r="AV181" s="13" t="s">
        <v>80</v>
      </c>
      <c r="AW181" s="13" t="s">
        <v>27</v>
      </c>
      <c r="AX181" s="13" t="s">
        <v>72</v>
      </c>
      <c r="AY181" s="158" t="s">
        <v>115</v>
      </c>
    </row>
    <row r="182" spans="1:65" s="14" customFormat="1" x14ac:dyDescent="0.2">
      <c r="B182" s="163"/>
      <c r="D182" s="157" t="s">
        <v>125</v>
      </c>
      <c r="E182" s="164" t="s">
        <v>1</v>
      </c>
      <c r="F182" s="165" t="s">
        <v>219</v>
      </c>
      <c r="H182" s="166">
        <v>206</v>
      </c>
      <c r="L182" s="163"/>
      <c r="M182" s="167"/>
      <c r="N182" s="168"/>
      <c r="O182" s="168"/>
      <c r="P182" s="168"/>
      <c r="Q182" s="168"/>
      <c r="R182" s="168"/>
      <c r="S182" s="168"/>
      <c r="T182" s="169"/>
      <c r="AT182" s="164" t="s">
        <v>125</v>
      </c>
      <c r="AU182" s="164" t="s">
        <v>123</v>
      </c>
      <c r="AV182" s="14" t="s">
        <v>123</v>
      </c>
      <c r="AW182" s="14" t="s">
        <v>27</v>
      </c>
      <c r="AX182" s="14" t="s">
        <v>72</v>
      </c>
      <c r="AY182" s="164" t="s">
        <v>115</v>
      </c>
    </row>
    <row r="183" spans="1:65" s="16" customFormat="1" x14ac:dyDescent="0.2">
      <c r="B183" s="177"/>
      <c r="D183" s="157" t="s">
        <v>125</v>
      </c>
      <c r="E183" s="178" t="s">
        <v>1</v>
      </c>
      <c r="F183" s="179" t="s">
        <v>177</v>
      </c>
      <c r="H183" s="180">
        <v>206</v>
      </c>
      <c r="L183" s="177"/>
      <c r="M183" s="181"/>
      <c r="N183" s="182"/>
      <c r="O183" s="182"/>
      <c r="P183" s="182"/>
      <c r="Q183" s="182"/>
      <c r="R183" s="182"/>
      <c r="S183" s="182"/>
      <c r="T183" s="183"/>
      <c r="AT183" s="178" t="s">
        <v>125</v>
      </c>
      <c r="AU183" s="178" t="s">
        <v>123</v>
      </c>
      <c r="AV183" s="16" t="s">
        <v>133</v>
      </c>
      <c r="AW183" s="16" t="s">
        <v>27</v>
      </c>
      <c r="AX183" s="16" t="s">
        <v>72</v>
      </c>
      <c r="AY183" s="178" t="s">
        <v>115</v>
      </c>
    </row>
    <row r="184" spans="1:65" s="13" customFormat="1" x14ac:dyDescent="0.2">
      <c r="B184" s="156"/>
      <c r="D184" s="157" t="s">
        <v>125</v>
      </c>
      <c r="E184" s="158" t="s">
        <v>1</v>
      </c>
      <c r="F184" s="159" t="s">
        <v>220</v>
      </c>
      <c r="H184" s="158" t="s">
        <v>1</v>
      </c>
      <c r="L184" s="156"/>
      <c r="M184" s="160"/>
      <c r="N184" s="161"/>
      <c r="O184" s="161"/>
      <c r="P184" s="161"/>
      <c r="Q184" s="161"/>
      <c r="R184" s="161"/>
      <c r="S184" s="161"/>
      <c r="T184" s="162"/>
      <c r="AT184" s="158" t="s">
        <v>125</v>
      </c>
      <c r="AU184" s="158" t="s">
        <v>123</v>
      </c>
      <c r="AV184" s="13" t="s">
        <v>80</v>
      </c>
      <c r="AW184" s="13" t="s">
        <v>27</v>
      </c>
      <c r="AX184" s="13" t="s">
        <v>72</v>
      </c>
      <c r="AY184" s="158" t="s">
        <v>115</v>
      </c>
    </row>
    <row r="185" spans="1:65" s="14" customFormat="1" x14ac:dyDescent="0.2">
      <c r="B185" s="163"/>
      <c r="D185" s="157" t="s">
        <v>125</v>
      </c>
      <c r="E185" s="164" t="s">
        <v>1</v>
      </c>
      <c r="F185" s="165" t="s">
        <v>221</v>
      </c>
      <c r="H185" s="166">
        <v>520</v>
      </c>
      <c r="L185" s="163"/>
      <c r="M185" s="167"/>
      <c r="N185" s="168"/>
      <c r="O185" s="168"/>
      <c r="P185" s="168"/>
      <c r="Q185" s="168"/>
      <c r="R185" s="168"/>
      <c r="S185" s="168"/>
      <c r="T185" s="169"/>
      <c r="AT185" s="164" t="s">
        <v>125</v>
      </c>
      <c r="AU185" s="164" t="s">
        <v>123</v>
      </c>
      <c r="AV185" s="14" t="s">
        <v>123</v>
      </c>
      <c r="AW185" s="14" t="s">
        <v>27</v>
      </c>
      <c r="AX185" s="14" t="s">
        <v>72</v>
      </c>
      <c r="AY185" s="164" t="s">
        <v>115</v>
      </c>
    </row>
    <row r="186" spans="1:65" s="16" customFormat="1" x14ac:dyDescent="0.2">
      <c r="B186" s="177"/>
      <c r="D186" s="157" t="s">
        <v>125</v>
      </c>
      <c r="E186" s="178" t="s">
        <v>1</v>
      </c>
      <c r="F186" s="179" t="s">
        <v>177</v>
      </c>
      <c r="H186" s="180">
        <v>520</v>
      </c>
      <c r="L186" s="177"/>
      <c r="M186" s="181"/>
      <c r="N186" s="182"/>
      <c r="O186" s="182"/>
      <c r="P186" s="182"/>
      <c r="Q186" s="182"/>
      <c r="R186" s="182"/>
      <c r="S186" s="182"/>
      <c r="T186" s="183"/>
      <c r="AT186" s="178" t="s">
        <v>125</v>
      </c>
      <c r="AU186" s="178" t="s">
        <v>123</v>
      </c>
      <c r="AV186" s="16" t="s">
        <v>133</v>
      </c>
      <c r="AW186" s="16" t="s">
        <v>27</v>
      </c>
      <c r="AX186" s="16" t="s">
        <v>72</v>
      </c>
      <c r="AY186" s="178" t="s">
        <v>115</v>
      </c>
    </row>
    <row r="187" spans="1:65" s="15" customFormat="1" x14ac:dyDescent="0.2">
      <c r="B187" s="170"/>
      <c r="D187" s="157" t="s">
        <v>125</v>
      </c>
      <c r="E187" s="171" t="s">
        <v>1</v>
      </c>
      <c r="F187" s="172" t="s">
        <v>128</v>
      </c>
      <c r="H187" s="173">
        <v>726</v>
      </c>
      <c r="L187" s="170"/>
      <c r="M187" s="174"/>
      <c r="N187" s="175"/>
      <c r="O187" s="175"/>
      <c r="P187" s="175"/>
      <c r="Q187" s="175"/>
      <c r="R187" s="175"/>
      <c r="S187" s="175"/>
      <c r="T187" s="176"/>
      <c r="AT187" s="171" t="s">
        <v>125</v>
      </c>
      <c r="AU187" s="171" t="s">
        <v>123</v>
      </c>
      <c r="AV187" s="15" t="s">
        <v>122</v>
      </c>
      <c r="AW187" s="15" t="s">
        <v>27</v>
      </c>
      <c r="AX187" s="15" t="s">
        <v>80</v>
      </c>
      <c r="AY187" s="171" t="s">
        <v>115</v>
      </c>
    </row>
    <row r="188" spans="1:65" s="2" customFormat="1" ht="24.2" customHeight="1" x14ac:dyDescent="0.2">
      <c r="A188" s="30"/>
      <c r="B188" s="142"/>
      <c r="C188" s="184" t="s">
        <v>174</v>
      </c>
      <c r="D188" s="184" t="s">
        <v>194</v>
      </c>
      <c r="E188" s="185" t="s">
        <v>222</v>
      </c>
      <c r="F188" s="186" t="s">
        <v>223</v>
      </c>
      <c r="G188" s="187" t="s">
        <v>216</v>
      </c>
      <c r="H188" s="188">
        <v>220</v>
      </c>
      <c r="I188" s="188"/>
      <c r="J188" s="188">
        <f>ROUND(I188*H188,3)</f>
        <v>0</v>
      </c>
      <c r="K188" s="189"/>
      <c r="L188" s="190"/>
      <c r="M188" s="191" t="s">
        <v>1</v>
      </c>
      <c r="N188" s="192" t="s">
        <v>38</v>
      </c>
      <c r="O188" s="151">
        <v>0</v>
      </c>
      <c r="P188" s="151">
        <f>O188*H188</f>
        <v>0</v>
      </c>
      <c r="Q188" s="151">
        <v>6.6000000000000003E-2</v>
      </c>
      <c r="R188" s="151">
        <f>Q188*H188</f>
        <v>14.520000000000001</v>
      </c>
      <c r="S188" s="151">
        <v>0</v>
      </c>
      <c r="T188" s="152">
        <f>S188*H188</f>
        <v>0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53" t="s">
        <v>197</v>
      </c>
      <c r="AT188" s="153" t="s">
        <v>194</v>
      </c>
      <c r="AU188" s="153" t="s">
        <v>123</v>
      </c>
      <c r="AY188" s="18" t="s">
        <v>115</v>
      </c>
      <c r="BE188" s="154">
        <f>IF(N188="základná",J188,0)</f>
        <v>0</v>
      </c>
      <c r="BF188" s="154">
        <f>IF(N188="znížená",J188,0)</f>
        <v>0</v>
      </c>
      <c r="BG188" s="154">
        <f>IF(N188="zákl. prenesená",J188,0)</f>
        <v>0</v>
      </c>
      <c r="BH188" s="154">
        <f>IF(N188="zníž. prenesená",J188,0)</f>
        <v>0</v>
      </c>
      <c r="BI188" s="154">
        <f>IF(N188="nulová",J188,0)</f>
        <v>0</v>
      </c>
      <c r="BJ188" s="18" t="s">
        <v>123</v>
      </c>
      <c r="BK188" s="155">
        <f>ROUND(I188*H188,3)</f>
        <v>0</v>
      </c>
      <c r="BL188" s="18" t="s">
        <v>174</v>
      </c>
      <c r="BM188" s="153" t="s">
        <v>224</v>
      </c>
    </row>
    <row r="189" spans="1:65" s="2" customFormat="1" ht="24.2" customHeight="1" x14ac:dyDescent="0.2">
      <c r="A189" s="30"/>
      <c r="B189" s="142"/>
      <c r="C189" s="184" t="s">
        <v>225</v>
      </c>
      <c r="D189" s="184" t="s">
        <v>194</v>
      </c>
      <c r="E189" s="185" t="s">
        <v>226</v>
      </c>
      <c r="F189" s="186" t="s">
        <v>227</v>
      </c>
      <c r="G189" s="187" t="s">
        <v>216</v>
      </c>
      <c r="H189" s="188">
        <v>550</v>
      </c>
      <c r="I189" s="188"/>
      <c r="J189" s="188">
        <f>ROUND(I189*H189,3)</f>
        <v>0</v>
      </c>
      <c r="K189" s="189"/>
      <c r="L189" s="190"/>
      <c r="M189" s="191" t="s">
        <v>1</v>
      </c>
      <c r="N189" s="192" t="s">
        <v>38</v>
      </c>
      <c r="O189" s="151">
        <v>0</v>
      </c>
      <c r="P189" s="151">
        <f>O189*H189</f>
        <v>0</v>
      </c>
      <c r="Q189" s="151">
        <v>6.6000000000000003E-2</v>
      </c>
      <c r="R189" s="151">
        <f>Q189*H189</f>
        <v>36.300000000000004</v>
      </c>
      <c r="S189" s="151">
        <v>0</v>
      </c>
      <c r="T189" s="152">
        <f>S189*H189</f>
        <v>0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53" t="s">
        <v>197</v>
      </c>
      <c r="AT189" s="153" t="s">
        <v>194</v>
      </c>
      <c r="AU189" s="153" t="s">
        <v>123</v>
      </c>
      <c r="AY189" s="18" t="s">
        <v>115</v>
      </c>
      <c r="BE189" s="154">
        <f>IF(N189="základná",J189,0)</f>
        <v>0</v>
      </c>
      <c r="BF189" s="154">
        <f>IF(N189="znížená",J189,0)</f>
        <v>0</v>
      </c>
      <c r="BG189" s="154">
        <f>IF(N189="zákl. prenesená",J189,0)</f>
        <v>0</v>
      </c>
      <c r="BH189" s="154">
        <f>IF(N189="zníž. prenesená",J189,0)</f>
        <v>0</v>
      </c>
      <c r="BI189" s="154">
        <f>IF(N189="nulová",J189,0)</f>
        <v>0</v>
      </c>
      <c r="BJ189" s="18" t="s">
        <v>123</v>
      </c>
      <c r="BK189" s="155">
        <f>ROUND(I189*H189,3)</f>
        <v>0</v>
      </c>
      <c r="BL189" s="18" t="s">
        <v>174</v>
      </c>
      <c r="BM189" s="153" t="s">
        <v>228</v>
      </c>
    </row>
    <row r="190" spans="1:65" s="2" customFormat="1" ht="24.2" customHeight="1" x14ac:dyDescent="0.2">
      <c r="A190" s="30"/>
      <c r="B190" s="142"/>
      <c r="C190" s="184" t="s">
        <v>229</v>
      </c>
      <c r="D190" s="184" t="s">
        <v>194</v>
      </c>
      <c r="E190" s="185" t="s">
        <v>230</v>
      </c>
      <c r="F190" s="186" t="s">
        <v>231</v>
      </c>
      <c r="G190" s="187" t="s">
        <v>216</v>
      </c>
      <c r="H190" s="188">
        <v>11700</v>
      </c>
      <c r="I190" s="188"/>
      <c r="J190" s="188">
        <f>ROUND(I190*H190,3)</f>
        <v>0</v>
      </c>
      <c r="K190" s="189"/>
      <c r="L190" s="190"/>
      <c r="M190" s="191" t="s">
        <v>1</v>
      </c>
      <c r="N190" s="192" t="s">
        <v>38</v>
      </c>
      <c r="O190" s="151">
        <v>0</v>
      </c>
      <c r="P190" s="151">
        <f>O190*H190</f>
        <v>0</v>
      </c>
      <c r="Q190" s="151">
        <v>1.0000000000000001E-5</v>
      </c>
      <c r="R190" s="151">
        <f>Q190*H190</f>
        <v>0.11700000000000001</v>
      </c>
      <c r="S190" s="151">
        <v>0</v>
      </c>
      <c r="T190" s="152">
        <f>S190*H190</f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53" t="s">
        <v>197</v>
      </c>
      <c r="AT190" s="153" t="s">
        <v>194</v>
      </c>
      <c r="AU190" s="153" t="s">
        <v>123</v>
      </c>
      <c r="AY190" s="18" t="s">
        <v>115</v>
      </c>
      <c r="BE190" s="154">
        <f>IF(N190="základná",J190,0)</f>
        <v>0</v>
      </c>
      <c r="BF190" s="154">
        <f>IF(N190="znížená",J190,0)</f>
        <v>0</v>
      </c>
      <c r="BG190" s="154">
        <f>IF(N190="zákl. prenesená",J190,0)</f>
        <v>0</v>
      </c>
      <c r="BH190" s="154">
        <f>IF(N190="zníž. prenesená",J190,0)</f>
        <v>0</v>
      </c>
      <c r="BI190" s="154">
        <f>IF(N190="nulová",J190,0)</f>
        <v>0</v>
      </c>
      <c r="BJ190" s="18" t="s">
        <v>123</v>
      </c>
      <c r="BK190" s="155">
        <f>ROUND(I190*H190,3)</f>
        <v>0</v>
      </c>
      <c r="BL190" s="18" t="s">
        <v>174</v>
      </c>
      <c r="BM190" s="153" t="s">
        <v>232</v>
      </c>
    </row>
    <row r="191" spans="1:65" s="2" customFormat="1" ht="24.2" customHeight="1" x14ac:dyDescent="0.2">
      <c r="A191" s="30"/>
      <c r="B191" s="142"/>
      <c r="C191" s="143" t="s">
        <v>233</v>
      </c>
      <c r="D191" s="143" t="s">
        <v>118</v>
      </c>
      <c r="E191" s="144" t="s">
        <v>234</v>
      </c>
      <c r="F191" s="145" t="s">
        <v>235</v>
      </c>
      <c r="G191" s="146" t="s">
        <v>216</v>
      </c>
      <c r="H191" s="147">
        <v>96</v>
      </c>
      <c r="I191" s="147"/>
      <c r="J191" s="147">
        <f>ROUND(I191*H191,3)</f>
        <v>0</v>
      </c>
      <c r="K191" s="148"/>
      <c r="L191" s="31"/>
      <c r="M191" s="149" t="s">
        <v>1</v>
      </c>
      <c r="N191" s="150" t="s">
        <v>38</v>
      </c>
      <c r="O191" s="151">
        <v>9.9000000000000005E-2</v>
      </c>
      <c r="P191" s="151">
        <f>O191*H191</f>
        <v>9.5040000000000013</v>
      </c>
      <c r="Q191" s="151">
        <v>0</v>
      </c>
      <c r="R191" s="151">
        <f>Q191*H191</f>
        <v>0</v>
      </c>
      <c r="S191" s="151">
        <v>0</v>
      </c>
      <c r="T191" s="152">
        <f>S191*H191</f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53" t="s">
        <v>174</v>
      </c>
      <c r="AT191" s="153" t="s">
        <v>118</v>
      </c>
      <c r="AU191" s="153" t="s">
        <v>123</v>
      </c>
      <c r="AY191" s="18" t="s">
        <v>115</v>
      </c>
      <c r="BE191" s="154">
        <f>IF(N191="základná",J191,0)</f>
        <v>0</v>
      </c>
      <c r="BF191" s="154">
        <f>IF(N191="znížená",J191,0)</f>
        <v>0</v>
      </c>
      <c r="BG191" s="154">
        <f>IF(N191="zákl. prenesená",J191,0)</f>
        <v>0</v>
      </c>
      <c r="BH191" s="154">
        <f>IF(N191="zníž. prenesená",J191,0)</f>
        <v>0</v>
      </c>
      <c r="BI191" s="154">
        <f>IF(N191="nulová",J191,0)</f>
        <v>0</v>
      </c>
      <c r="BJ191" s="18" t="s">
        <v>123</v>
      </c>
      <c r="BK191" s="155">
        <f>ROUND(I191*H191,3)</f>
        <v>0</v>
      </c>
      <c r="BL191" s="18" t="s">
        <v>174</v>
      </c>
      <c r="BM191" s="153" t="s">
        <v>236</v>
      </c>
    </row>
    <row r="192" spans="1:65" s="14" customFormat="1" ht="22.5" x14ac:dyDescent="0.2">
      <c r="B192" s="163"/>
      <c r="D192" s="157" t="s">
        <v>125</v>
      </c>
      <c r="E192" s="164" t="s">
        <v>1</v>
      </c>
      <c r="F192" s="165" t="s">
        <v>237</v>
      </c>
      <c r="H192" s="166">
        <v>32</v>
      </c>
      <c r="L192" s="163"/>
      <c r="M192" s="167"/>
      <c r="N192" s="168"/>
      <c r="O192" s="168"/>
      <c r="P192" s="168"/>
      <c r="Q192" s="168"/>
      <c r="R192" s="168"/>
      <c r="S192" s="168"/>
      <c r="T192" s="169"/>
      <c r="AT192" s="164" t="s">
        <v>125</v>
      </c>
      <c r="AU192" s="164" t="s">
        <v>123</v>
      </c>
      <c r="AV192" s="14" t="s">
        <v>123</v>
      </c>
      <c r="AW192" s="14" t="s">
        <v>27</v>
      </c>
      <c r="AX192" s="14" t="s">
        <v>72</v>
      </c>
      <c r="AY192" s="164" t="s">
        <v>115</v>
      </c>
    </row>
    <row r="193" spans="1:65" s="14" customFormat="1" ht="22.5" x14ac:dyDescent="0.2">
      <c r="B193" s="163"/>
      <c r="D193" s="157" t="s">
        <v>125</v>
      </c>
      <c r="E193" s="164" t="s">
        <v>1</v>
      </c>
      <c r="F193" s="165" t="s">
        <v>238</v>
      </c>
      <c r="H193" s="166">
        <v>64</v>
      </c>
      <c r="L193" s="163"/>
      <c r="M193" s="167"/>
      <c r="N193" s="168"/>
      <c r="O193" s="168"/>
      <c r="P193" s="168"/>
      <c r="Q193" s="168"/>
      <c r="R193" s="168"/>
      <c r="S193" s="168"/>
      <c r="T193" s="169"/>
      <c r="AT193" s="164" t="s">
        <v>125</v>
      </c>
      <c r="AU193" s="164" t="s">
        <v>123</v>
      </c>
      <c r="AV193" s="14" t="s">
        <v>123</v>
      </c>
      <c r="AW193" s="14" t="s">
        <v>27</v>
      </c>
      <c r="AX193" s="14" t="s">
        <v>72</v>
      </c>
      <c r="AY193" s="164" t="s">
        <v>115</v>
      </c>
    </row>
    <row r="194" spans="1:65" s="15" customFormat="1" x14ac:dyDescent="0.2">
      <c r="B194" s="170"/>
      <c r="D194" s="157" t="s">
        <v>125</v>
      </c>
      <c r="E194" s="171" t="s">
        <v>1</v>
      </c>
      <c r="F194" s="172" t="s">
        <v>128</v>
      </c>
      <c r="H194" s="173">
        <v>96</v>
      </c>
      <c r="L194" s="170"/>
      <c r="M194" s="174"/>
      <c r="N194" s="175"/>
      <c r="O194" s="175"/>
      <c r="P194" s="175"/>
      <c r="Q194" s="175"/>
      <c r="R194" s="175"/>
      <c r="S194" s="175"/>
      <c r="T194" s="176"/>
      <c r="AT194" s="171" t="s">
        <v>125</v>
      </c>
      <c r="AU194" s="171" t="s">
        <v>123</v>
      </c>
      <c r="AV194" s="15" t="s">
        <v>122</v>
      </c>
      <c r="AW194" s="15" t="s">
        <v>27</v>
      </c>
      <c r="AX194" s="15" t="s">
        <v>80</v>
      </c>
      <c r="AY194" s="171" t="s">
        <v>115</v>
      </c>
    </row>
    <row r="195" spans="1:65" s="2" customFormat="1" ht="24.2" customHeight="1" x14ac:dyDescent="0.2">
      <c r="A195" s="30"/>
      <c r="B195" s="142"/>
      <c r="C195" s="184" t="s">
        <v>7</v>
      </c>
      <c r="D195" s="184" t="s">
        <v>194</v>
      </c>
      <c r="E195" s="185" t="s">
        <v>239</v>
      </c>
      <c r="F195" s="186" t="s">
        <v>240</v>
      </c>
      <c r="G195" s="187" t="s">
        <v>241</v>
      </c>
      <c r="H195" s="188">
        <v>1685.44</v>
      </c>
      <c r="I195" s="188"/>
      <c r="J195" s="188">
        <f>ROUND(I195*H195,3)</f>
        <v>0</v>
      </c>
      <c r="K195" s="189"/>
      <c r="L195" s="190"/>
      <c r="M195" s="191" t="s">
        <v>1</v>
      </c>
      <c r="N195" s="192" t="s">
        <v>38</v>
      </c>
      <c r="O195" s="151">
        <v>0</v>
      </c>
      <c r="P195" s="151">
        <f>O195*H195</f>
        <v>0</v>
      </c>
      <c r="Q195" s="151">
        <v>8.1200000000000005E-3</v>
      </c>
      <c r="R195" s="151">
        <f>Q195*H195</f>
        <v>13.685772800000001</v>
      </c>
      <c r="S195" s="151">
        <v>0</v>
      </c>
      <c r="T195" s="152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53" t="s">
        <v>197</v>
      </c>
      <c r="AT195" s="153" t="s">
        <v>194</v>
      </c>
      <c r="AU195" s="153" t="s">
        <v>123</v>
      </c>
      <c r="AY195" s="18" t="s">
        <v>115</v>
      </c>
      <c r="BE195" s="154">
        <f>IF(N195="základná",J195,0)</f>
        <v>0</v>
      </c>
      <c r="BF195" s="154">
        <f>IF(N195="znížená",J195,0)</f>
        <v>0</v>
      </c>
      <c r="BG195" s="154">
        <f>IF(N195="zákl. prenesená",J195,0)</f>
        <v>0</v>
      </c>
      <c r="BH195" s="154">
        <f>IF(N195="zníž. prenesená",J195,0)</f>
        <v>0</v>
      </c>
      <c r="BI195" s="154">
        <f>IF(N195="nulová",J195,0)</f>
        <v>0</v>
      </c>
      <c r="BJ195" s="18" t="s">
        <v>123</v>
      </c>
      <c r="BK195" s="155">
        <f>ROUND(I195*H195,3)</f>
        <v>0</v>
      </c>
      <c r="BL195" s="18" t="s">
        <v>174</v>
      </c>
      <c r="BM195" s="153" t="s">
        <v>242</v>
      </c>
    </row>
    <row r="196" spans="1:65" s="13" customFormat="1" ht="22.5" x14ac:dyDescent="0.2">
      <c r="B196" s="156"/>
      <c r="D196" s="157" t="s">
        <v>125</v>
      </c>
      <c r="E196" s="158" t="s">
        <v>1</v>
      </c>
      <c r="F196" s="159" t="s">
        <v>243</v>
      </c>
      <c r="H196" s="158" t="s">
        <v>1</v>
      </c>
      <c r="L196" s="156"/>
      <c r="M196" s="160"/>
      <c r="N196" s="161"/>
      <c r="O196" s="161"/>
      <c r="P196" s="161"/>
      <c r="Q196" s="161"/>
      <c r="R196" s="161"/>
      <c r="S196" s="161"/>
      <c r="T196" s="162"/>
      <c r="AT196" s="158" t="s">
        <v>125</v>
      </c>
      <c r="AU196" s="158" t="s">
        <v>123</v>
      </c>
      <c r="AV196" s="13" t="s">
        <v>80</v>
      </c>
      <c r="AW196" s="13" t="s">
        <v>27</v>
      </c>
      <c r="AX196" s="13" t="s">
        <v>72</v>
      </c>
      <c r="AY196" s="158" t="s">
        <v>115</v>
      </c>
    </row>
    <row r="197" spans="1:65" s="13" customFormat="1" x14ac:dyDescent="0.2">
      <c r="B197" s="156"/>
      <c r="D197" s="157" t="s">
        <v>125</v>
      </c>
      <c r="E197" s="158" t="s">
        <v>1</v>
      </c>
      <c r="F197" s="159" t="s">
        <v>244</v>
      </c>
      <c r="H197" s="158" t="s">
        <v>1</v>
      </c>
      <c r="L197" s="156"/>
      <c r="M197" s="160"/>
      <c r="N197" s="161"/>
      <c r="O197" s="161"/>
      <c r="P197" s="161"/>
      <c r="Q197" s="161"/>
      <c r="R197" s="161"/>
      <c r="S197" s="161"/>
      <c r="T197" s="162"/>
      <c r="AT197" s="158" t="s">
        <v>125</v>
      </c>
      <c r="AU197" s="158" t="s">
        <v>123</v>
      </c>
      <c r="AV197" s="13" t="s">
        <v>80</v>
      </c>
      <c r="AW197" s="13" t="s">
        <v>27</v>
      </c>
      <c r="AX197" s="13" t="s">
        <v>72</v>
      </c>
      <c r="AY197" s="158" t="s">
        <v>115</v>
      </c>
    </row>
    <row r="198" spans="1:65" s="13" customFormat="1" x14ac:dyDescent="0.2">
      <c r="B198" s="156"/>
      <c r="D198" s="157" t="s">
        <v>125</v>
      </c>
      <c r="E198" s="158" t="s">
        <v>1</v>
      </c>
      <c r="F198" s="159" t="s">
        <v>245</v>
      </c>
      <c r="H198" s="158" t="s">
        <v>1</v>
      </c>
      <c r="L198" s="156"/>
      <c r="M198" s="160"/>
      <c r="N198" s="161"/>
      <c r="O198" s="161"/>
      <c r="P198" s="161"/>
      <c r="Q198" s="161"/>
      <c r="R198" s="161"/>
      <c r="S198" s="161"/>
      <c r="T198" s="162"/>
      <c r="AT198" s="158" t="s">
        <v>125</v>
      </c>
      <c r="AU198" s="158" t="s">
        <v>123</v>
      </c>
      <c r="AV198" s="13" t="s">
        <v>80</v>
      </c>
      <c r="AW198" s="13" t="s">
        <v>27</v>
      </c>
      <c r="AX198" s="13" t="s">
        <v>72</v>
      </c>
      <c r="AY198" s="158" t="s">
        <v>115</v>
      </c>
    </row>
    <row r="199" spans="1:65" s="14" customFormat="1" x14ac:dyDescent="0.2">
      <c r="B199" s="163"/>
      <c r="D199" s="157" t="s">
        <v>125</v>
      </c>
      <c r="E199" s="164" t="s">
        <v>1</v>
      </c>
      <c r="F199" s="165" t="s">
        <v>246</v>
      </c>
      <c r="H199" s="166">
        <v>908.8</v>
      </c>
      <c r="L199" s="163"/>
      <c r="M199" s="167"/>
      <c r="N199" s="168"/>
      <c r="O199" s="168"/>
      <c r="P199" s="168"/>
      <c r="Q199" s="168"/>
      <c r="R199" s="168"/>
      <c r="S199" s="168"/>
      <c r="T199" s="169"/>
      <c r="AT199" s="164" t="s">
        <v>125</v>
      </c>
      <c r="AU199" s="164" t="s">
        <v>123</v>
      </c>
      <c r="AV199" s="14" t="s">
        <v>123</v>
      </c>
      <c r="AW199" s="14" t="s">
        <v>27</v>
      </c>
      <c r="AX199" s="14" t="s">
        <v>72</v>
      </c>
      <c r="AY199" s="164" t="s">
        <v>115</v>
      </c>
    </row>
    <row r="200" spans="1:65" s="14" customFormat="1" x14ac:dyDescent="0.2">
      <c r="B200" s="163"/>
      <c r="D200" s="157" t="s">
        <v>125</v>
      </c>
      <c r="E200" s="164" t="s">
        <v>1</v>
      </c>
      <c r="F200" s="165" t="s">
        <v>247</v>
      </c>
      <c r="H200" s="166">
        <v>144</v>
      </c>
      <c r="L200" s="163"/>
      <c r="M200" s="167"/>
      <c r="N200" s="168"/>
      <c r="O200" s="168"/>
      <c r="P200" s="168"/>
      <c r="Q200" s="168"/>
      <c r="R200" s="168"/>
      <c r="S200" s="168"/>
      <c r="T200" s="169"/>
      <c r="AT200" s="164" t="s">
        <v>125</v>
      </c>
      <c r="AU200" s="164" t="s">
        <v>123</v>
      </c>
      <c r="AV200" s="14" t="s">
        <v>123</v>
      </c>
      <c r="AW200" s="14" t="s">
        <v>27</v>
      </c>
      <c r="AX200" s="14" t="s">
        <v>72</v>
      </c>
      <c r="AY200" s="164" t="s">
        <v>115</v>
      </c>
    </row>
    <row r="201" spans="1:65" s="14" customFormat="1" x14ac:dyDescent="0.2">
      <c r="B201" s="163"/>
      <c r="D201" s="157" t="s">
        <v>125</v>
      </c>
      <c r="E201" s="164" t="s">
        <v>1</v>
      </c>
      <c r="F201" s="165" t="s">
        <v>248</v>
      </c>
      <c r="H201" s="166">
        <v>105.6</v>
      </c>
      <c r="L201" s="163"/>
      <c r="M201" s="167"/>
      <c r="N201" s="168"/>
      <c r="O201" s="168"/>
      <c r="P201" s="168"/>
      <c r="Q201" s="168"/>
      <c r="R201" s="168"/>
      <c r="S201" s="168"/>
      <c r="T201" s="169"/>
      <c r="AT201" s="164" t="s">
        <v>125</v>
      </c>
      <c r="AU201" s="164" t="s">
        <v>123</v>
      </c>
      <c r="AV201" s="14" t="s">
        <v>123</v>
      </c>
      <c r="AW201" s="14" t="s">
        <v>27</v>
      </c>
      <c r="AX201" s="14" t="s">
        <v>72</v>
      </c>
      <c r="AY201" s="164" t="s">
        <v>115</v>
      </c>
    </row>
    <row r="202" spans="1:65" s="14" customFormat="1" x14ac:dyDescent="0.2">
      <c r="B202" s="163"/>
      <c r="D202" s="157" t="s">
        <v>125</v>
      </c>
      <c r="E202" s="164" t="s">
        <v>1</v>
      </c>
      <c r="F202" s="165" t="s">
        <v>249</v>
      </c>
      <c r="H202" s="166">
        <v>96</v>
      </c>
      <c r="L202" s="163"/>
      <c r="M202" s="167"/>
      <c r="N202" s="168"/>
      <c r="O202" s="168"/>
      <c r="P202" s="168"/>
      <c r="Q202" s="168"/>
      <c r="R202" s="168"/>
      <c r="S202" s="168"/>
      <c r="T202" s="169"/>
      <c r="AT202" s="164" t="s">
        <v>125</v>
      </c>
      <c r="AU202" s="164" t="s">
        <v>123</v>
      </c>
      <c r="AV202" s="14" t="s">
        <v>123</v>
      </c>
      <c r="AW202" s="14" t="s">
        <v>27</v>
      </c>
      <c r="AX202" s="14" t="s">
        <v>72</v>
      </c>
      <c r="AY202" s="164" t="s">
        <v>115</v>
      </c>
    </row>
    <row r="203" spans="1:65" s="14" customFormat="1" x14ac:dyDescent="0.2">
      <c r="B203" s="163"/>
      <c r="D203" s="157" t="s">
        <v>125</v>
      </c>
      <c r="E203" s="164" t="s">
        <v>1</v>
      </c>
      <c r="F203" s="165" t="s">
        <v>250</v>
      </c>
      <c r="H203" s="166">
        <v>211.2</v>
      </c>
      <c r="L203" s="163"/>
      <c r="M203" s="167"/>
      <c r="N203" s="168"/>
      <c r="O203" s="168"/>
      <c r="P203" s="168"/>
      <c r="Q203" s="168"/>
      <c r="R203" s="168"/>
      <c r="S203" s="168"/>
      <c r="T203" s="169"/>
      <c r="AT203" s="164" t="s">
        <v>125</v>
      </c>
      <c r="AU203" s="164" t="s">
        <v>123</v>
      </c>
      <c r="AV203" s="14" t="s">
        <v>123</v>
      </c>
      <c r="AW203" s="14" t="s">
        <v>27</v>
      </c>
      <c r="AX203" s="14" t="s">
        <v>72</v>
      </c>
      <c r="AY203" s="164" t="s">
        <v>115</v>
      </c>
    </row>
    <row r="204" spans="1:65" s="16" customFormat="1" x14ac:dyDescent="0.2">
      <c r="B204" s="177"/>
      <c r="D204" s="157" t="s">
        <v>125</v>
      </c>
      <c r="E204" s="178" t="s">
        <v>1</v>
      </c>
      <c r="F204" s="179" t="s">
        <v>177</v>
      </c>
      <c r="H204" s="180">
        <v>1465.6</v>
      </c>
      <c r="L204" s="177"/>
      <c r="M204" s="181"/>
      <c r="N204" s="182"/>
      <c r="O204" s="182"/>
      <c r="P204" s="182"/>
      <c r="Q204" s="182"/>
      <c r="R204" s="182"/>
      <c r="S204" s="182"/>
      <c r="T204" s="183"/>
      <c r="AT204" s="178" t="s">
        <v>125</v>
      </c>
      <c r="AU204" s="178" t="s">
        <v>123</v>
      </c>
      <c r="AV204" s="16" t="s">
        <v>133</v>
      </c>
      <c r="AW204" s="16" t="s">
        <v>27</v>
      </c>
      <c r="AX204" s="16" t="s">
        <v>72</v>
      </c>
      <c r="AY204" s="178" t="s">
        <v>115</v>
      </c>
    </row>
    <row r="205" spans="1:65" s="14" customFormat="1" x14ac:dyDescent="0.2">
      <c r="B205" s="163"/>
      <c r="D205" s="157" t="s">
        <v>125</v>
      </c>
      <c r="E205" s="164" t="s">
        <v>1</v>
      </c>
      <c r="F205" s="165" t="s">
        <v>251</v>
      </c>
      <c r="H205" s="166">
        <v>73.28</v>
      </c>
      <c r="L205" s="163"/>
      <c r="M205" s="167"/>
      <c r="N205" s="168"/>
      <c r="O205" s="168"/>
      <c r="P205" s="168"/>
      <c r="Q205" s="168"/>
      <c r="R205" s="168"/>
      <c r="S205" s="168"/>
      <c r="T205" s="169"/>
      <c r="AT205" s="164" t="s">
        <v>125</v>
      </c>
      <c r="AU205" s="164" t="s">
        <v>123</v>
      </c>
      <c r="AV205" s="14" t="s">
        <v>123</v>
      </c>
      <c r="AW205" s="14" t="s">
        <v>27</v>
      </c>
      <c r="AX205" s="14" t="s">
        <v>72</v>
      </c>
      <c r="AY205" s="164" t="s">
        <v>115</v>
      </c>
    </row>
    <row r="206" spans="1:65" s="14" customFormat="1" x14ac:dyDescent="0.2">
      <c r="B206" s="163"/>
      <c r="D206" s="157" t="s">
        <v>125</v>
      </c>
      <c r="E206" s="164" t="s">
        <v>1</v>
      </c>
      <c r="F206" s="165" t="s">
        <v>252</v>
      </c>
      <c r="H206" s="166">
        <v>146.56</v>
      </c>
      <c r="L206" s="163"/>
      <c r="M206" s="167"/>
      <c r="N206" s="168"/>
      <c r="O206" s="168"/>
      <c r="P206" s="168"/>
      <c r="Q206" s="168"/>
      <c r="R206" s="168"/>
      <c r="S206" s="168"/>
      <c r="T206" s="169"/>
      <c r="AT206" s="164" t="s">
        <v>125</v>
      </c>
      <c r="AU206" s="164" t="s">
        <v>123</v>
      </c>
      <c r="AV206" s="14" t="s">
        <v>123</v>
      </c>
      <c r="AW206" s="14" t="s">
        <v>27</v>
      </c>
      <c r="AX206" s="14" t="s">
        <v>72</v>
      </c>
      <c r="AY206" s="164" t="s">
        <v>115</v>
      </c>
    </row>
    <row r="207" spans="1:65" s="16" customFormat="1" x14ac:dyDescent="0.2">
      <c r="B207" s="177"/>
      <c r="D207" s="157" t="s">
        <v>125</v>
      </c>
      <c r="E207" s="178" t="s">
        <v>1</v>
      </c>
      <c r="F207" s="179" t="s">
        <v>177</v>
      </c>
      <c r="H207" s="180">
        <v>219.84</v>
      </c>
      <c r="L207" s="177"/>
      <c r="M207" s="181"/>
      <c r="N207" s="182"/>
      <c r="O207" s="182"/>
      <c r="P207" s="182"/>
      <c r="Q207" s="182"/>
      <c r="R207" s="182"/>
      <c r="S207" s="182"/>
      <c r="T207" s="183"/>
      <c r="AT207" s="178" t="s">
        <v>125</v>
      </c>
      <c r="AU207" s="178" t="s">
        <v>123</v>
      </c>
      <c r="AV207" s="16" t="s">
        <v>133</v>
      </c>
      <c r="AW207" s="16" t="s">
        <v>27</v>
      </c>
      <c r="AX207" s="16" t="s">
        <v>72</v>
      </c>
      <c r="AY207" s="178" t="s">
        <v>115</v>
      </c>
    </row>
    <row r="208" spans="1:65" s="14" customFormat="1" x14ac:dyDescent="0.2">
      <c r="B208" s="163"/>
      <c r="D208" s="157" t="s">
        <v>125</v>
      </c>
      <c r="E208" s="164" t="s">
        <v>1</v>
      </c>
      <c r="F208" s="165" t="s">
        <v>253</v>
      </c>
      <c r="H208" s="166">
        <v>1685.44</v>
      </c>
      <c r="L208" s="163"/>
      <c r="M208" s="167"/>
      <c r="N208" s="168"/>
      <c r="O208" s="168"/>
      <c r="P208" s="168"/>
      <c r="Q208" s="168"/>
      <c r="R208" s="168"/>
      <c r="S208" s="168"/>
      <c r="T208" s="169"/>
      <c r="AT208" s="164" t="s">
        <v>125</v>
      </c>
      <c r="AU208" s="164" t="s">
        <v>123</v>
      </c>
      <c r="AV208" s="14" t="s">
        <v>123</v>
      </c>
      <c r="AW208" s="14" t="s">
        <v>27</v>
      </c>
      <c r="AX208" s="14" t="s">
        <v>72</v>
      </c>
      <c r="AY208" s="164" t="s">
        <v>115</v>
      </c>
    </row>
    <row r="209" spans="1:65" s="16" customFormat="1" x14ac:dyDescent="0.2">
      <c r="B209" s="177"/>
      <c r="D209" s="157" t="s">
        <v>125</v>
      </c>
      <c r="E209" s="178" t="s">
        <v>1</v>
      </c>
      <c r="F209" s="179" t="s">
        <v>177</v>
      </c>
      <c r="H209" s="180">
        <v>1685.44</v>
      </c>
      <c r="L209" s="177"/>
      <c r="M209" s="181"/>
      <c r="N209" s="182"/>
      <c r="O209" s="182"/>
      <c r="P209" s="182"/>
      <c r="Q209" s="182"/>
      <c r="R209" s="182"/>
      <c r="S209" s="182"/>
      <c r="T209" s="183"/>
      <c r="AT209" s="178" t="s">
        <v>125</v>
      </c>
      <c r="AU209" s="178" t="s">
        <v>123</v>
      </c>
      <c r="AV209" s="16" t="s">
        <v>133</v>
      </c>
      <c r="AW209" s="16" t="s">
        <v>27</v>
      </c>
      <c r="AX209" s="16" t="s">
        <v>80</v>
      </c>
      <c r="AY209" s="178" t="s">
        <v>115</v>
      </c>
    </row>
    <row r="210" spans="1:65" s="2" customFormat="1" ht="24.2" customHeight="1" x14ac:dyDescent="0.2">
      <c r="A210" s="30"/>
      <c r="B210" s="142"/>
      <c r="C210" s="184" t="s">
        <v>254</v>
      </c>
      <c r="D210" s="184" t="s">
        <v>194</v>
      </c>
      <c r="E210" s="185" t="s">
        <v>255</v>
      </c>
      <c r="F210" s="186" t="s">
        <v>256</v>
      </c>
      <c r="G210" s="187" t="s">
        <v>241</v>
      </c>
      <c r="H210" s="188">
        <v>776.48</v>
      </c>
      <c r="I210" s="188"/>
      <c r="J210" s="188">
        <f>ROUND(I210*H210,3)</f>
        <v>0</v>
      </c>
      <c r="K210" s="189"/>
      <c r="L210" s="190"/>
      <c r="M210" s="191" t="s">
        <v>1</v>
      </c>
      <c r="N210" s="192" t="s">
        <v>38</v>
      </c>
      <c r="O210" s="151">
        <v>0</v>
      </c>
      <c r="P210" s="151">
        <f>O210*H210</f>
        <v>0</v>
      </c>
      <c r="Q210" s="151">
        <v>8.1200000000000005E-3</v>
      </c>
      <c r="R210" s="151">
        <f>Q210*H210</f>
        <v>6.3050176000000002</v>
      </c>
      <c r="S210" s="151">
        <v>0</v>
      </c>
      <c r="T210" s="152">
        <f>S210*H210</f>
        <v>0</v>
      </c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R210" s="153" t="s">
        <v>197</v>
      </c>
      <c r="AT210" s="153" t="s">
        <v>194</v>
      </c>
      <c r="AU210" s="153" t="s">
        <v>123</v>
      </c>
      <c r="AY210" s="18" t="s">
        <v>115</v>
      </c>
      <c r="BE210" s="154">
        <f>IF(N210="základná",J210,0)</f>
        <v>0</v>
      </c>
      <c r="BF210" s="154">
        <f>IF(N210="znížená",J210,0)</f>
        <v>0</v>
      </c>
      <c r="BG210" s="154">
        <f>IF(N210="zákl. prenesená",J210,0)</f>
        <v>0</v>
      </c>
      <c r="BH210" s="154">
        <f>IF(N210="zníž. prenesená",J210,0)</f>
        <v>0</v>
      </c>
      <c r="BI210" s="154">
        <f>IF(N210="nulová",J210,0)</f>
        <v>0</v>
      </c>
      <c r="BJ210" s="18" t="s">
        <v>123</v>
      </c>
      <c r="BK210" s="155">
        <f>ROUND(I210*H210,3)</f>
        <v>0</v>
      </c>
      <c r="BL210" s="18" t="s">
        <v>174</v>
      </c>
      <c r="BM210" s="153" t="s">
        <v>257</v>
      </c>
    </row>
    <row r="211" spans="1:65" s="13" customFormat="1" ht="22.5" x14ac:dyDescent="0.2">
      <c r="B211" s="156"/>
      <c r="D211" s="157" t="s">
        <v>125</v>
      </c>
      <c r="E211" s="158" t="s">
        <v>1</v>
      </c>
      <c r="F211" s="159" t="s">
        <v>258</v>
      </c>
      <c r="H211" s="158" t="s">
        <v>1</v>
      </c>
      <c r="L211" s="156"/>
      <c r="M211" s="160"/>
      <c r="N211" s="161"/>
      <c r="O211" s="161"/>
      <c r="P211" s="161"/>
      <c r="Q211" s="161"/>
      <c r="R211" s="161"/>
      <c r="S211" s="161"/>
      <c r="T211" s="162"/>
      <c r="AT211" s="158" t="s">
        <v>125</v>
      </c>
      <c r="AU211" s="158" t="s">
        <v>123</v>
      </c>
      <c r="AV211" s="13" t="s">
        <v>80</v>
      </c>
      <c r="AW211" s="13" t="s">
        <v>27</v>
      </c>
      <c r="AX211" s="13" t="s">
        <v>72</v>
      </c>
      <c r="AY211" s="158" t="s">
        <v>115</v>
      </c>
    </row>
    <row r="212" spans="1:65" s="13" customFormat="1" x14ac:dyDescent="0.2">
      <c r="B212" s="156"/>
      <c r="D212" s="157" t="s">
        <v>125</v>
      </c>
      <c r="E212" s="158" t="s">
        <v>1</v>
      </c>
      <c r="F212" s="159" t="s">
        <v>244</v>
      </c>
      <c r="H212" s="158" t="s">
        <v>1</v>
      </c>
      <c r="L212" s="156"/>
      <c r="M212" s="160"/>
      <c r="N212" s="161"/>
      <c r="O212" s="161"/>
      <c r="P212" s="161"/>
      <c r="Q212" s="161"/>
      <c r="R212" s="161"/>
      <c r="S212" s="161"/>
      <c r="T212" s="162"/>
      <c r="AT212" s="158" t="s">
        <v>125</v>
      </c>
      <c r="AU212" s="158" t="s">
        <v>123</v>
      </c>
      <c r="AV212" s="13" t="s">
        <v>80</v>
      </c>
      <c r="AW212" s="13" t="s">
        <v>27</v>
      </c>
      <c r="AX212" s="13" t="s">
        <v>72</v>
      </c>
      <c r="AY212" s="158" t="s">
        <v>115</v>
      </c>
    </row>
    <row r="213" spans="1:65" s="13" customFormat="1" x14ac:dyDescent="0.2">
      <c r="B213" s="156"/>
      <c r="D213" s="157" t="s">
        <v>125</v>
      </c>
      <c r="E213" s="158" t="s">
        <v>1</v>
      </c>
      <c r="F213" s="159" t="s">
        <v>245</v>
      </c>
      <c r="H213" s="158" t="s">
        <v>1</v>
      </c>
      <c r="L213" s="156"/>
      <c r="M213" s="160"/>
      <c r="N213" s="161"/>
      <c r="O213" s="161"/>
      <c r="P213" s="161"/>
      <c r="Q213" s="161"/>
      <c r="R213" s="161"/>
      <c r="S213" s="161"/>
      <c r="T213" s="162"/>
      <c r="AT213" s="158" t="s">
        <v>125</v>
      </c>
      <c r="AU213" s="158" t="s">
        <v>123</v>
      </c>
      <c r="AV213" s="13" t="s">
        <v>80</v>
      </c>
      <c r="AW213" s="13" t="s">
        <v>27</v>
      </c>
      <c r="AX213" s="13" t="s">
        <v>72</v>
      </c>
      <c r="AY213" s="158" t="s">
        <v>115</v>
      </c>
    </row>
    <row r="214" spans="1:65" s="14" customFormat="1" x14ac:dyDescent="0.2">
      <c r="B214" s="163"/>
      <c r="D214" s="157" t="s">
        <v>125</v>
      </c>
      <c r="E214" s="164" t="s">
        <v>1</v>
      </c>
      <c r="F214" s="165" t="s">
        <v>259</v>
      </c>
      <c r="H214" s="166">
        <v>409.6</v>
      </c>
      <c r="L214" s="163"/>
      <c r="M214" s="167"/>
      <c r="N214" s="168"/>
      <c r="O214" s="168"/>
      <c r="P214" s="168"/>
      <c r="Q214" s="168"/>
      <c r="R214" s="168"/>
      <c r="S214" s="168"/>
      <c r="T214" s="169"/>
      <c r="AT214" s="164" t="s">
        <v>125</v>
      </c>
      <c r="AU214" s="164" t="s">
        <v>123</v>
      </c>
      <c r="AV214" s="14" t="s">
        <v>123</v>
      </c>
      <c r="AW214" s="14" t="s">
        <v>27</v>
      </c>
      <c r="AX214" s="14" t="s">
        <v>72</v>
      </c>
      <c r="AY214" s="164" t="s">
        <v>115</v>
      </c>
    </row>
    <row r="215" spans="1:65" s="14" customFormat="1" x14ac:dyDescent="0.2">
      <c r="B215" s="163"/>
      <c r="D215" s="157" t="s">
        <v>125</v>
      </c>
      <c r="E215" s="164" t="s">
        <v>1</v>
      </c>
      <c r="F215" s="165" t="s">
        <v>260</v>
      </c>
      <c r="H215" s="166">
        <v>128</v>
      </c>
      <c r="L215" s="163"/>
      <c r="M215" s="167"/>
      <c r="N215" s="168"/>
      <c r="O215" s="168"/>
      <c r="P215" s="168"/>
      <c r="Q215" s="168"/>
      <c r="R215" s="168"/>
      <c r="S215" s="168"/>
      <c r="T215" s="169"/>
      <c r="AT215" s="164" t="s">
        <v>125</v>
      </c>
      <c r="AU215" s="164" t="s">
        <v>123</v>
      </c>
      <c r="AV215" s="14" t="s">
        <v>123</v>
      </c>
      <c r="AW215" s="14" t="s">
        <v>27</v>
      </c>
      <c r="AX215" s="14" t="s">
        <v>72</v>
      </c>
      <c r="AY215" s="164" t="s">
        <v>115</v>
      </c>
    </row>
    <row r="216" spans="1:65" s="14" customFormat="1" x14ac:dyDescent="0.2">
      <c r="B216" s="163"/>
      <c r="D216" s="157" t="s">
        <v>125</v>
      </c>
      <c r="E216" s="164" t="s">
        <v>1</v>
      </c>
      <c r="F216" s="165" t="s">
        <v>261</v>
      </c>
      <c r="H216" s="166">
        <v>38.4</v>
      </c>
      <c r="L216" s="163"/>
      <c r="M216" s="167"/>
      <c r="N216" s="168"/>
      <c r="O216" s="168"/>
      <c r="P216" s="168"/>
      <c r="Q216" s="168"/>
      <c r="R216" s="168"/>
      <c r="S216" s="168"/>
      <c r="T216" s="169"/>
      <c r="AT216" s="164" t="s">
        <v>125</v>
      </c>
      <c r="AU216" s="164" t="s">
        <v>123</v>
      </c>
      <c r="AV216" s="14" t="s">
        <v>123</v>
      </c>
      <c r="AW216" s="14" t="s">
        <v>27</v>
      </c>
      <c r="AX216" s="14" t="s">
        <v>72</v>
      </c>
      <c r="AY216" s="164" t="s">
        <v>115</v>
      </c>
    </row>
    <row r="217" spans="1:65" s="14" customFormat="1" x14ac:dyDescent="0.2">
      <c r="B217" s="163"/>
      <c r="D217" s="157" t="s">
        <v>125</v>
      </c>
      <c r="E217" s="164" t="s">
        <v>1</v>
      </c>
      <c r="F217" s="165" t="s">
        <v>262</v>
      </c>
      <c r="H217" s="166">
        <v>51.2</v>
      </c>
      <c r="L217" s="163"/>
      <c r="M217" s="167"/>
      <c r="N217" s="168"/>
      <c r="O217" s="168"/>
      <c r="P217" s="168"/>
      <c r="Q217" s="168"/>
      <c r="R217" s="168"/>
      <c r="S217" s="168"/>
      <c r="T217" s="169"/>
      <c r="AT217" s="164" t="s">
        <v>125</v>
      </c>
      <c r="AU217" s="164" t="s">
        <v>123</v>
      </c>
      <c r="AV217" s="14" t="s">
        <v>123</v>
      </c>
      <c r="AW217" s="14" t="s">
        <v>27</v>
      </c>
      <c r="AX217" s="14" t="s">
        <v>72</v>
      </c>
      <c r="AY217" s="164" t="s">
        <v>115</v>
      </c>
    </row>
    <row r="218" spans="1:65" s="14" customFormat="1" x14ac:dyDescent="0.2">
      <c r="B218" s="163"/>
      <c r="D218" s="157" t="s">
        <v>125</v>
      </c>
      <c r="E218" s="164" t="s">
        <v>1</v>
      </c>
      <c r="F218" s="165" t="s">
        <v>263</v>
      </c>
      <c r="H218" s="166">
        <v>48</v>
      </c>
      <c r="L218" s="163"/>
      <c r="M218" s="167"/>
      <c r="N218" s="168"/>
      <c r="O218" s="168"/>
      <c r="P218" s="168"/>
      <c r="Q218" s="168"/>
      <c r="R218" s="168"/>
      <c r="S218" s="168"/>
      <c r="T218" s="169"/>
      <c r="AT218" s="164" t="s">
        <v>125</v>
      </c>
      <c r="AU218" s="164" t="s">
        <v>123</v>
      </c>
      <c r="AV218" s="14" t="s">
        <v>123</v>
      </c>
      <c r="AW218" s="14" t="s">
        <v>27</v>
      </c>
      <c r="AX218" s="14" t="s">
        <v>72</v>
      </c>
      <c r="AY218" s="164" t="s">
        <v>115</v>
      </c>
    </row>
    <row r="219" spans="1:65" s="16" customFormat="1" x14ac:dyDescent="0.2">
      <c r="B219" s="177"/>
      <c r="D219" s="157" t="s">
        <v>125</v>
      </c>
      <c r="E219" s="178" t="s">
        <v>1</v>
      </c>
      <c r="F219" s="179" t="s">
        <v>177</v>
      </c>
      <c r="H219" s="180">
        <v>675.2</v>
      </c>
      <c r="L219" s="177"/>
      <c r="M219" s="181"/>
      <c r="N219" s="182"/>
      <c r="O219" s="182"/>
      <c r="P219" s="182"/>
      <c r="Q219" s="182"/>
      <c r="R219" s="182"/>
      <c r="S219" s="182"/>
      <c r="T219" s="183"/>
      <c r="AT219" s="178" t="s">
        <v>125</v>
      </c>
      <c r="AU219" s="178" t="s">
        <v>123</v>
      </c>
      <c r="AV219" s="16" t="s">
        <v>133</v>
      </c>
      <c r="AW219" s="16" t="s">
        <v>27</v>
      </c>
      <c r="AX219" s="16" t="s">
        <v>72</v>
      </c>
      <c r="AY219" s="178" t="s">
        <v>115</v>
      </c>
    </row>
    <row r="220" spans="1:65" s="14" customFormat="1" x14ac:dyDescent="0.2">
      <c r="B220" s="163"/>
      <c r="D220" s="157" t="s">
        <v>125</v>
      </c>
      <c r="E220" s="164" t="s">
        <v>1</v>
      </c>
      <c r="F220" s="165" t="s">
        <v>264</v>
      </c>
      <c r="H220" s="166">
        <v>33.76</v>
      </c>
      <c r="L220" s="163"/>
      <c r="M220" s="167"/>
      <c r="N220" s="168"/>
      <c r="O220" s="168"/>
      <c r="P220" s="168"/>
      <c r="Q220" s="168"/>
      <c r="R220" s="168"/>
      <c r="S220" s="168"/>
      <c r="T220" s="169"/>
      <c r="AT220" s="164" t="s">
        <v>125</v>
      </c>
      <c r="AU220" s="164" t="s">
        <v>123</v>
      </c>
      <c r="AV220" s="14" t="s">
        <v>123</v>
      </c>
      <c r="AW220" s="14" t="s">
        <v>27</v>
      </c>
      <c r="AX220" s="14" t="s">
        <v>72</v>
      </c>
      <c r="AY220" s="164" t="s">
        <v>115</v>
      </c>
    </row>
    <row r="221" spans="1:65" s="14" customFormat="1" x14ac:dyDescent="0.2">
      <c r="B221" s="163"/>
      <c r="D221" s="157" t="s">
        <v>125</v>
      </c>
      <c r="E221" s="164" t="s">
        <v>1</v>
      </c>
      <c r="F221" s="165" t="s">
        <v>265</v>
      </c>
      <c r="H221" s="166">
        <v>67.52</v>
      </c>
      <c r="L221" s="163"/>
      <c r="M221" s="167"/>
      <c r="N221" s="168"/>
      <c r="O221" s="168"/>
      <c r="P221" s="168"/>
      <c r="Q221" s="168"/>
      <c r="R221" s="168"/>
      <c r="S221" s="168"/>
      <c r="T221" s="169"/>
      <c r="AT221" s="164" t="s">
        <v>125</v>
      </c>
      <c r="AU221" s="164" t="s">
        <v>123</v>
      </c>
      <c r="AV221" s="14" t="s">
        <v>123</v>
      </c>
      <c r="AW221" s="14" t="s">
        <v>27</v>
      </c>
      <c r="AX221" s="14" t="s">
        <v>72</v>
      </c>
      <c r="AY221" s="164" t="s">
        <v>115</v>
      </c>
    </row>
    <row r="222" spans="1:65" s="16" customFormat="1" x14ac:dyDescent="0.2">
      <c r="B222" s="177"/>
      <c r="D222" s="157" t="s">
        <v>125</v>
      </c>
      <c r="E222" s="178" t="s">
        <v>1</v>
      </c>
      <c r="F222" s="179" t="s">
        <v>177</v>
      </c>
      <c r="H222" s="180">
        <v>101.28</v>
      </c>
      <c r="L222" s="177"/>
      <c r="M222" s="181"/>
      <c r="N222" s="182"/>
      <c r="O222" s="182"/>
      <c r="P222" s="182"/>
      <c r="Q222" s="182"/>
      <c r="R222" s="182"/>
      <c r="S222" s="182"/>
      <c r="T222" s="183"/>
      <c r="AT222" s="178" t="s">
        <v>125</v>
      </c>
      <c r="AU222" s="178" t="s">
        <v>123</v>
      </c>
      <c r="AV222" s="16" t="s">
        <v>133</v>
      </c>
      <c r="AW222" s="16" t="s">
        <v>27</v>
      </c>
      <c r="AX222" s="16" t="s">
        <v>72</v>
      </c>
      <c r="AY222" s="178" t="s">
        <v>115</v>
      </c>
    </row>
    <row r="223" spans="1:65" s="14" customFormat="1" x14ac:dyDescent="0.2">
      <c r="B223" s="163"/>
      <c r="D223" s="157" t="s">
        <v>125</v>
      </c>
      <c r="E223" s="164" t="s">
        <v>1</v>
      </c>
      <c r="F223" s="165" t="s">
        <v>266</v>
      </c>
      <c r="H223" s="166">
        <v>776.48</v>
      </c>
      <c r="L223" s="163"/>
      <c r="M223" s="167"/>
      <c r="N223" s="168"/>
      <c r="O223" s="168"/>
      <c r="P223" s="168"/>
      <c r="Q223" s="168"/>
      <c r="R223" s="168"/>
      <c r="S223" s="168"/>
      <c r="T223" s="169"/>
      <c r="AT223" s="164" t="s">
        <v>125</v>
      </c>
      <c r="AU223" s="164" t="s">
        <v>123</v>
      </c>
      <c r="AV223" s="14" t="s">
        <v>123</v>
      </c>
      <c r="AW223" s="14" t="s">
        <v>27</v>
      </c>
      <c r="AX223" s="14" t="s">
        <v>72</v>
      </c>
      <c r="AY223" s="164" t="s">
        <v>115</v>
      </c>
    </row>
    <row r="224" spans="1:65" s="16" customFormat="1" x14ac:dyDescent="0.2">
      <c r="B224" s="177"/>
      <c r="D224" s="157" t="s">
        <v>125</v>
      </c>
      <c r="E224" s="178" t="s">
        <v>1</v>
      </c>
      <c r="F224" s="179" t="s">
        <v>177</v>
      </c>
      <c r="H224" s="180">
        <v>776.48</v>
      </c>
      <c r="L224" s="177"/>
      <c r="M224" s="181"/>
      <c r="N224" s="182"/>
      <c r="O224" s="182"/>
      <c r="P224" s="182"/>
      <c r="Q224" s="182"/>
      <c r="R224" s="182"/>
      <c r="S224" s="182"/>
      <c r="T224" s="183"/>
      <c r="AT224" s="178" t="s">
        <v>125</v>
      </c>
      <c r="AU224" s="178" t="s">
        <v>123</v>
      </c>
      <c r="AV224" s="16" t="s">
        <v>133</v>
      </c>
      <c r="AW224" s="16" t="s">
        <v>27</v>
      </c>
      <c r="AX224" s="16" t="s">
        <v>80</v>
      </c>
      <c r="AY224" s="178" t="s">
        <v>115</v>
      </c>
    </row>
    <row r="225" spans="1:65" s="2" customFormat="1" ht="24.2" customHeight="1" x14ac:dyDescent="0.2">
      <c r="A225" s="30"/>
      <c r="B225" s="142"/>
      <c r="C225" s="184" t="s">
        <v>267</v>
      </c>
      <c r="D225" s="184" t="s">
        <v>194</v>
      </c>
      <c r="E225" s="185" t="s">
        <v>268</v>
      </c>
      <c r="F225" s="186" t="s">
        <v>269</v>
      </c>
      <c r="G225" s="187" t="s">
        <v>216</v>
      </c>
      <c r="H225" s="188">
        <v>1100</v>
      </c>
      <c r="I225" s="188"/>
      <c r="J225" s="188">
        <f>ROUND(I225*H225,3)</f>
        <v>0</v>
      </c>
      <c r="K225" s="189"/>
      <c r="L225" s="190"/>
      <c r="M225" s="191" t="s">
        <v>1</v>
      </c>
      <c r="N225" s="192" t="s">
        <v>38</v>
      </c>
      <c r="O225" s="151">
        <v>0</v>
      </c>
      <c r="P225" s="151">
        <f>O225*H225</f>
        <v>0</v>
      </c>
      <c r="Q225" s="151">
        <v>1.0000000000000001E-5</v>
      </c>
      <c r="R225" s="151">
        <f>Q225*H225</f>
        <v>1.1000000000000001E-2</v>
      </c>
      <c r="S225" s="151">
        <v>0</v>
      </c>
      <c r="T225" s="152">
        <f>S225*H225</f>
        <v>0</v>
      </c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R225" s="153" t="s">
        <v>197</v>
      </c>
      <c r="AT225" s="153" t="s">
        <v>194</v>
      </c>
      <c r="AU225" s="153" t="s">
        <v>123</v>
      </c>
      <c r="AY225" s="18" t="s">
        <v>115</v>
      </c>
      <c r="BE225" s="154">
        <f>IF(N225="základná",J225,0)</f>
        <v>0</v>
      </c>
      <c r="BF225" s="154">
        <f>IF(N225="znížená",J225,0)</f>
        <v>0</v>
      </c>
      <c r="BG225" s="154">
        <f>IF(N225="zákl. prenesená",J225,0)</f>
        <v>0</v>
      </c>
      <c r="BH225" s="154">
        <f>IF(N225="zníž. prenesená",J225,0)</f>
        <v>0</v>
      </c>
      <c r="BI225" s="154">
        <f>IF(N225="nulová",J225,0)</f>
        <v>0</v>
      </c>
      <c r="BJ225" s="18" t="s">
        <v>123</v>
      </c>
      <c r="BK225" s="155">
        <f>ROUND(I225*H225,3)</f>
        <v>0</v>
      </c>
      <c r="BL225" s="18" t="s">
        <v>174</v>
      </c>
      <c r="BM225" s="153" t="s">
        <v>270</v>
      </c>
    </row>
    <row r="226" spans="1:65" s="2" customFormat="1" ht="37.9" customHeight="1" x14ac:dyDescent="0.2">
      <c r="A226" s="30"/>
      <c r="B226" s="142"/>
      <c r="C226" s="143" t="s">
        <v>271</v>
      </c>
      <c r="D226" s="143" t="s">
        <v>118</v>
      </c>
      <c r="E226" s="144" t="s">
        <v>272</v>
      </c>
      <c r="F226" s="145" t="s">
        <v>273</v>
      </c>
      <c r="G226" s="146" t="s">
        <v>216</v>
      </c>
      <c r="H226" s="147">
        <v>30</v>
      </c>
      <c r="I226" s="147"/>
      <c r="J226" s="147">
        <f>ROUND(I226*H226,3)</f>
        <v>0</v>
      </c>
      <c r="K226" s="148"/>
      <c r="L226" s="31"/>
      <c r="M226" s="149" t="s">
        <v>1</v>
      </c>
      <c r="N226" s="150" t="s">
        <v>38</v>
      </c>
      <c r="O226" s="151">
        <v>9.9000000000000005E-2</v>
      </c>
      <c r="P226" s="151">
        <f>O226*H226</f>
        <v>2.97</v>
      </c>
      <c r="Q226" s="151">
        <v>0</v>
      </c>
      <c r="R226" s="151">
        <f>Q226*H226</f>
        <v>0</v>
      </c>
      <c r="S226" s="151">
        <v>0</v>
      </c>
      <c r="T226" s="152">
        <f>S226*H226</f>
        <v>0</v>
      </c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R226" s="153" t="s">
        <v>174</v>
      </c>
      <c r="AT226" s="153" t="s">
        <v>118</v>
      </c>
      <c r="AU226" s="153" t="s">
        <v>123</v>
      </c>
      <c r="AY226" s="18" t="s">
        <v>115</v>
      </c>
      <c r="BE226" s="154">
        <f>IF(N226="základná",J226,0)</f>
        <v>0</v>
      </c>
      <c r="BF226" s="154">
        <f>IF(N226="znížená",J226,0)</f>
        <v>0</v>
      </c>
      <c r="BG226" s="154">
        <f>IF(N226="zákl. prenesená",J226,0)</f>
        <v>0</v>
      </c>
      <c r="BH226" s="154">
        <f>IF(N226="zníž. prenesená",J226,0)</f>
        <v>0</v>
      </c>
      <c r="BI226" s="154">
        <f>IF(N226="nulová",J226,0)</f>
        <v>0</v>
      </c>
      <c r="BJ226" s="18" t="s">
        <v>123</v>
      </c>
      <c r="BK226" s="155">
        <f>ROUND(I226*H226,3)</f>
        <v>0</v>
      </c>
      <c r="BL226" s="18" t="s">
        <v>174</v>
      </c>
      <c r="BM226" s="153" t="s">
        <v>274</v>
      </c>
    </row>
    <row r="227" spans="1:65" s="13" customFormat="1" ht="22.5" x14ac:dyDescent="0.2">
      <c r="B227" s="156"/>
      <c r="D227" s="157" t="s">
        <v>125</v>
      </c>
      <c r="E227" s="158" t="s">
        <v>1</v>
      </c>
      <c r="F227" s="159" t="s">
        <v>275</v>
      </c>
      <c r="H227" s="158" t="s">
        <v>1</v>
      </c>
      <c r="L227" s="156"/>
      <c r="M227" s="160"/>
      <c r="N227" s="161"/>
      <c r="O227" s="161"/>
      <c r="P227" s="161"/>
      <c r="Q227" s="161"/>
      <c r="R227" s="161"/>
      <c r="S227" s="161"/>
      <c r="T227" s="162"/>
      <c r="AT227" s="158" t="s">
        <v>125</v>
      </c>
      <c r="AU227" s="158" t="s">
        <v>123</v>
      </c>
      <c r="AV227" s="13" t="s">
        <v>80</v>
      </c>
      <c r="AW227" s="13" t="s">
        <v>27</v>
      </c>
      <c r="AX227" s="13" t="s">
        <v>72</v>
      </c>
      <c r="AY227" s="158" t="s">
        <v>115</v>
      </c>
    </row>
    <row r="228" spans="1:65" s="14" customFormat="1" x14ac:dyDescent="0.2">
      <c r="B228" s="163"/>
      <c r="D228" s="157" t="s">
        <v>125</v>
      </c>
      <c r="E228" s="164" t="s">
        <v>1</v>
      </c>
      <c r="F228" s="165" t="s">
        <v>276</v>
      </c>
      <c r="H228" s="166">
        <v>12</v>
      </c>
      <c r="L228" s="163"/>
      <c r="M228" s="167"/>
      <c r="N228" s="168"/>
      <c r="O228" s="168"/>
      <c r="P228" s="168"/>
      <c r="Q228" s="168"/>
      <c r="R228" s="168"/>
      <c r="S228" s="168"/>
      <c r="T228" s="169"/>
      <c r="AT228" s="164" t="s">
        <v>125</v>
      </c>
      <c r="AU228" s="164" t="s">
        <v>123</v>
      </c>
      <c r="AV228" s="14" t="s">
        <v>123</v>
      </c>
      <c r="AW228" s="14" t="s">
        <v>27</v>
      </c>
      <c r="AX228" s="14" t="s">
        <v>72</v>
      </c>
      <c r="AY228" s="164" t="s">
        <v>115</v>
      </c>
    </row>
    <row r="229" spans="1:65" s="14" customFormat="1" x14ac:dyDescent="0.2">
      <c r="B229" s="163"/>
      <c r="D229" s="157" t="s">
        <v>125</v>
      </c>
      <c r="E229" s="164" t="s">
        <v>1</v>
      </c>
      <c r="F229" s="165" t="s">
        <v>277</v>
      </c>
      <c r="H229" s="166">
        <v>6</v>
      </c>
      <c r="L229" s="163"/>
      <c r="M229" s="167"/>
      <c r="N229" s="168"/>
      <c r="O229" s="168"/>
      <c r="P229" s="168"/>
      <c r="Q229" s="168"/>
      <c r="R229" s="168"/>
      <c r="S229" s="168"/>
      <c r="T229" s="169"/>
      <c r="AT229" s="164" t="s">
        <v>125</v>
      </c>
      <c r="AU229" s="164" t="s">
        <v>123</v>
      </c>
      <c r="AV229" s="14" t="s">
        <v>123</v>
      </c>
      <c r="AW229" s="14" t="s">
        <v>27</v>
      </c>
      <c r="AX229" s="14" t="s">
        <v>72</v>
      </c>
      <c r="AY229" s="164" t="s">
        <v>115</v>
      </c>
    </row>
    <row r="230" spans="1:65" s="14" customFormat="1" x14ac:dyDescent="0.2">
      <c r="B230" s="163"/>
      <c r="D230" s="157" t="s">
        <v>125</v>
      </c>
      <c r="E230" s="164" t="s">
        <v>1</v>
      </c>
      <c r="F230" s="165" t="s">
        <v>278</v>
      </c>
      <c r="H230" s="166">
        <v>6</v>
      </c>
      <c r="L230" s="163"/>
      <c r="M230" s="167"/>
      <c r="N230" s="168"/>
      <c r="O230" s="168"/>
      <c r="P230" s="168"/>
      <c r="Q230" s="168"/>
      <c r="R230" s="168"/>
      <c r="S230" s="168"/>
      <c r="T230" s="169"/>
      <c r="AT230" s="164" t="s">
        <v>125</v>
      </c>
      <c r="AU230" s="164" t="s">
        <v>123</v>
      </c>
      <c r="AV230" s="14" t="s">
        <v>123</v>
      </c>
      <c r="AW230" s="14" t="s">
        <v>27</v>
      </c>
      <c r="AX230" s="14" t="s">
        <v>72</v>
      </c>
      <c r="AY230" s="164" t="s">
        <v>115</v>
      </c>
    </row>
    <row r="231" spans="1:65" s="14" customFormat="1" x14ac:dyDescent="0.2">
      <c r="B231" s="163"/>
      <c r="D231" s="157" t="s">
        <v>125</v>
      </c>
      <c r="E231" s="164" t="s">
        <v>1</v>
      </c>
      <c r="F231" s="165" t="s">
        <v>279</v>
      </c>
      <c r="H231" s="166">
        <v>6</v>
      </c>
      <c r="L231" s="163"/>
      <c r="M231" s="167"/>
      <c r="N231" s="168"/>
      <c r="O231" s="168"/>
      <c r="P231" s="168"/>
      <c r="Q231" s="168"/>
      <c r="R231" s="168"/>
      <c r="S231" s="168"/>
      <c r="T231" s="169"/>
      <c r="AT231" s="164" t="s">
        <v>125</v>
      </c>
      <c r="AU231" s="164" t="s">
        <v>123</v>
      </c>
      <c r="AV231" s="14" t="s">
        <v>123</v>
      </c>
      <c r="AW231" s="14" t="s">
        <v>27</v>
      </c>
      <c r="AX231" s="14" t="s">
        <v>72</v>
      </c>
      <c r="AY231" s="164" t="s">
        <v>115</v>
      </c>
    </row>
    <row r="232" spans="1:65" s="15" customFormat="1" x14ac:dyDescent="0.2">
      <c r="B232" s="170"/>
      <c r="D232" s="157" t="s">
        <v>125</v>
      </c>
      <c r="E232" s="171" t="s">
        <v>1</v>
      </c>
      <c r="F232" s="172" t="s">
        <v>128</v>
      </c>
      <c r="H232" s="173">
        <v>30</v>
      </c>
      <c r="L232" s="170"/>
      <c r="M232" s="174"/>
      <c r="N232" s="175"/>
      <c r="O232" s="175"/>
      <c r="P232" s="175"/>
      <c r="Q232" s="175"/>
      <c r="R232" s="175"/>
      <c r="S232" s="175"/>
      <c r="T232" s="176"/>
      <c r="AT232" s="171" t="s">
        <v>125</v>
      </c>
      <c r="AU232" s="171" t="s">
        <v>123</v>
      </c>
      <c r="AV232" s="15" t="s">
        <v>122</v>
      </c>
      <c r="AW232" s="15" t="s">
        <v>27</v>
      </c>
      <c r="AX232" s="15" t="s">
        <v>80</v>
      </c>
      <c r="AY232" s="171" t="s">
        <v>115</v>
      </c>
    </row>
    <row r="233" spans="1:65" s="2" customFormat="1" ht="37.9" customHeight="1" x14ac:dyDescent="0.2">
      <c r="A233" s="30"/>
      <c r="B233" s="142"/>
      <c r="C233" s="184" t="s">
        <v>280</v>
      </c>
      <c r="D233" s="184" t="s">
        <v>194</v>
      </c>
      <c r="E233" s="185" t="s">
        <v>281</v>
      </c>
      <c r="F233" s="186" t="s">
        <v>282</v>
      </c>
      <c r="G233" s="187" t="s">
        <v>241</v>
      </c>
      <c r="H233" s="198">
        <v>203.55</v>
      </c>
      <c r="I233" s="188"/>
      <c r="J233" s="188">
        <f>ROUND(I233*H233,3)</f>
        <v>0</v>
      </c>
      <c r="K233" s="189"/>
      <c r="L233" s="190"/>
      <c r="M233" s="191" t="s">
        <v>1</v>
      </c>
      <c r="N233" s="192" t="s">
        <v>38</v>
      </c>
      <c r="O233" s="151">
        <v>0</v>
      </c>
      <c r="P233" s="151">
        <f>O233*H233</f>
        <v>0</v>
      </c>
      <c r="Q233" s="151">
        <v>8.1200000000000005E-3</v>
      </c>
      <c r="R233" s="151">
        <f>Q233*H233</f>
        <v>1.6528260000000001</v>
      </c>
      <c r="S233" s="151">
        <v>0</v>
      </c>
      <c r="T233" s="152">
        <f>S233*H233</f>
        <v>0</v>
      </c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R233" s="153" t="s">
        <v>197</v>
      </c>
      <c r="AT233" s="153" t="s">
        <v>194</v>
      </c>
      <c r="AU233" s="153" t="s">
        <v>123</v>
      </c>
      <c r="AY233" s="18" t="s">
        <v>115</v>
      </c>
      <c r="BE233" s="154">
        <f>IF(N233="základná",J233,0)</f>
        <v>0</v>
      </c>
      <c r="BF233" s="154">
        <f>IF(N233="znížená",J233,0)</f>
        <v>0</v>
      </c>
      <c r="BG233" s="154">
        <f>IF(N233="zákl. prenesená",J233,0)</f>
        <v>0</v>
      </c>
      <c r="BH233" s="154">
        <f>IF(N233="zníž. prenesená",J233,0)</f>
        <v>0</v>
      </c>
      <c r="BI233" s="154">
        <f>IF(N233="nulová",J233,0)</f>
        <v>0</v>
      </c>
      <c r="BJ233" s="18" t="s">
        <v>123</v>
      </c>
      <c r="BK233" s="155">
        <f>ROUND(I233*H233,3)</f>
        <v>0</v>
      </c>
      <c r="BL233" s="18" t="s">
        <v>174</v>
      </c>
      <c r="BM233" s="153" t="s">
        <v>283</v>
      </c>
    </row>
    <row r="234" spans="1:65" s="13" customFormat="1" ht="22.5" x14ac:dyDescent="0.2">
      <c r="B234" s="156"/>
      <c r="D234" s="157" t="s">
        <v>125</v>
      </c>
      <c r="E234" s="158" t="s">
        <v>1</v>
      </c>
      <c r="F234" s="159" t="s">
        <v>284</v>
      </c>
      <c r="H234" s="158" t="s">
        <v>1</v>
      </c>
      <c r="L234" s="156"/>
      <c r="M234" s="160"/>
      <c r="N234" s="161"/>
      <c r="O234" s="161"/>
      <c r="P234" s="161"/>
      <c r="Q234" s="161"/>
      <c r="R234" s="161"/>
      <c r="S234" s="161"/>
      <c r="T234" s="162"/>
      <c r="AT234" s="158" t="s">
        <v>125</v>
      </c>
      <c r="AU234" s="158" t="s">
        <v>123</v>
      </c>
      <c r="AV234" s="13" t="s">
        <v>80</v>
      </c>
      <c r="AW234" s="13" t="s">
        <v>27</v>
      </c>
      <c r="AX234" s="13" t="s">
        <v>72</v>
      </c>
      <c r="AY234" s="158" t="s">
        <v>115</v>
      </c>
    </row>
    <row r="235" spans="1:65" s="13" customFormat="1" x14ac:dyDescent="0.2">
      <c r="B235" s="156"/>
      <c r="D235" s="157" t="s">
        <v>125</v>
      </c>
      <c r="E235" s="158" t="s">
        <v>1</v>
      </c>
      <c r="F235" s="159" t="s">
        <v>244</v>
      </c>
      <c r="H235" s="158" t="s">
        <v>1</v>
      </c>
      <c r="L235" s="156"/>
      <c r="M235" s="160"/>
      <c r="N235" s="161"/>
      <c r="O235" s="161"/>
      <c r="P235" s="161"/>
      <c r="Q235" s="161"/>
      <c r="R235" s="161"/>
      <c r="S235" s="161"/>
      <c r="T235" s="162"/>
      <c r="AT235" s="158" t="s">
        <v>125</v>
      </c>
      <c r="AU235" s="158" t="s">
        <v>123</v>
      </c>
      <c r="AV235" s="13" t="s">
        <v>80</v>
      </c>
      <c r="AW235" s="13" t="s">
        <v>27</v>
      </c>
      <c r="AX235" s="13" t="s">
        <v>72</v>
      </c>
      <c r="AY235" s="158" t="s">
        <v>115</v>
      </c>
    </row>
    <row r="236" spans="1:65" s="13" customFormat="1" x14ac:dyDescent="0.2">
      <c r="B236" s="156"/>
      <c r="D236" s="157" t="s">
        <v>125</v>
      </c>
      <c r="E236" s="158" t="s">
        <v>1</v>
      </c>
      <c r="F236" s="159" t="s">
        <v>245</v>
      </c>
      <c r="H236" s="158" t="s">
        <v>1</v>
      </c>
      <c r="L236" s="156"/>
      <c r="M236" s="160"/>
      <c r="N236" s="161"/>
      <c r="O236" s="161"/>
      <c r="P236" s="161"/>
      <c r="Q236" s="161"/>
      <c r="R236" s="161"/>
      <c r="S236" s="161"/>
      <c r="T236" s="162"/>
      <c r="AT236" s="158" t="s">
        <v>125</v>
      </c>
      <c r="AU236" s="158" t="s">
        <v>123</v>
      </c>
      <c r="AV236" s="13" t="s">
        <v>80</v>
      </c>
      <c r="AW236" s="13" t="s">
        <v>27</v>
      </c>
      <c r="AX236" s="13" t="s">
        <v>72</v>
      </c>
      <c r="AY236" s="158" t="s">
        <v>115</v>
      </c>
    </row>
    <row r="237" spans="1:65" s="14" customFormat="1" x14ac:dyDescent="0.2">
      <c r="B237" s="163"/>
      <c r="D237" s="157" t="s">
        <v>125</v>
      </c>
      <c r="E237" s="164" t="s">
        <v>1</v>
      </c>
      <c r="F237" s="165" t="s">
        <v>285</v>
      </c>
      <c r="H237" s="166">
        <v>45.6</v>
      </c>
      <c r="L237" s="163"/>
      <c r="M237" s="167"/>
      <c r="N237" s="168"/>
      <c r="O237" s="168"/>
      <c r="P237" s="168"/>
      <c r="Q237" s="168"/>
      <c r="R237" s="168"/>
      <c r="S237" s="168"/>
      <c r="T237" s="169"/>
      <c r="AT237" s="164" t="s">
        <v>125</v>
      </c>
      <c r="AU237" s="164" t="s">
        <v>123</v>
      </c>
      <c r="AV237" s="14" t="s">
        <v>123</v>
      </c>
      <c r="AW237" s="14" t="s">
        <v>27</v>
      </c>
      <c r="AX237" s="14" t="s">
        <v>72</v>
      </c>
      <c r="AY237" s="164" t="s">
        <v>115</v>
      </c>
    </row>
    <row r="238" spans="1:65" s="14" customFormat="1" x14ac:dyDescent="0.2">
      <c r="B238" s="163"/>
      <c r="D238" s="157" t="s">
        <v>125</v>
      </c>
      <c r="E238" s="164" t="s">
        <v>1</v>
      </c>
      <c r="F238" s="165" t="s">
        <v>286</v>
      </c>
      <c r="H238" s="166">
        <v>28.8</v>
      </c>
      <c r="L238" s="163"/>
      <c r="M238" s="167"/>
      <c r="N238" s="168"/>
      <c r="O238" s="168"/>
      <c r="P238" s="168"/>
      <c r="Q238" s="168"/>
      <c r="R238" s="168"/>
      <c r="S238" s="168"/>
      <c r="T238" s="169"/>
      <c r="AT238" s="164" t="s">
        <v>125</v>
      </c>
      <c r="AU238" s="164" t="s">
        <v>123</v>
      </c>
      <c r="AV238" s="14" t="s">
        <v>123</v>
      </c>
      <c r="AW238" s="14" t="s">
        <v>27</v>
      </c>
      <c r="AX238" s="14" t="s">
        <v>72</v>
      </c>
      <c r="AY238" s="164" t="s">
        <v>115</v>
      </c>
    </row>
    <row r="239" spans="1:65" s="14" customFormat="1" x14ac:dyDescent="0.2">
      <c r="B239" s="163"/>
      <c r="D239" s="157" t="s">
        <v>125</v>
      </c>
      <c r="E239" s="164" t="s">
        <v>1</v>
      </c>
      <c r="F239" s="165" t="s">
        <v>287</v>
      </c>
      <c r="H239" s="166">
        <v>43.5</v>
      </c>
      <c r="L239" s="163"/>
      <c r="M239" s="167"/>
      <c r="N239" s="168"/>
      <c r="O239" s="168"/>
      <c r="P239" s="168"/>
      <c r="Q239" s="168"/>
      <c r="R239" s="168"/>
      <c r="S239" s="168"/>
      <c r="T239" s="169"/>
      <c r="AT239" s="164" t="s">
        <v>125</v>
      </c>
      <c r="AU239" s="164" t="s">
        <v>123</v>
      </c>
      <c r="AV239" s="14" t="s">
        <v>123</v>
      </c>
      <c r="AW239" s="14" t="s">
        <v>27</v>
      </c>
      <c r="AX239" s="14" t="s">
        <v>72</v>
      </c>
      <c r="AY239" s="164" t="s">
        <v>115</v>
      </c>
    </row>
    <row r="240" spans="1:65" s="14" customFormat="1" x14ac:dyDescent="0.2">
      <c r="B240" s="163"/>
      <c r="D240" s="157" t="s">
        <v>125</v>
      </c>
      <c r="E240" s="164" t="s">
        <v>1</v>
      </c>
      <c r="F240" s="165" t="s">
        <v>288</v>
      </c>
      <c r="H240" s="166">
        <v>24.6</v>
      </c>
      <c r="L240" s="163"/>
      <c r="M240" s="167"/>
      <c r="N240" s="168"/>
      <c r="O240" s="168"/>
      <c r="P240" s="168"/>
      <c r="Q240" s="168"/>
      <c r="R240" s="168"/>
      <c r="S240" s="168"/>
      <c r="T240" s="169"/>
      <c r="AT240" s="164" t="s">
        <v>125</v>
      </c>
      <c r="AU240" s="164" t="s">
        <v>123</v>
      </c>
      <c r="AV240" s="14" t="s">
        <v>123</v>
      </c>
      <c r="AW240" s="14" t="s">
        <v>27</v>
      </c>
      <c r="AX240" s="14" t="s">
        <v>72</v>
      </c>
      <c r="AY240" s="164" t="s">
        <v>115</v>
      </c>
    </row>
    <row r="241" spans="1:65" s="14" customFormat="1" x14ac:dyDescent="0.2">
      <c r="B241" s="163"/>
      <c r="D241" s="157" t="s">
        <v>125</v>
      </c>
      <c r="E241" s="164" t="s">
        <v>1</v>
      </c>
      <c r="F241" s="165" t="s">
        <v>289</v>
      </c>
      <c r="H241" s="166">
        <v>16.8</v>
      </c>
      <c r="L241" s="163"/>
      <c r="M241" s="167"/>
      <c r="N241" s="168"/>
      <c r="O241" s="168"/>
      <c r="P241" s="168"/>
      <c r="Q241" s="168"/>
      <c r="R241" s="168"/>
      <c r="S241" s="168"/>
      <c r="T241" s="169"/>
      <c r="AT241" s="164" t="s">
        <v>125</v>
      </c>
      <c r="AU241" s="164" t="s">
        <v>123</v>
      </c>
      <c r="AV241" s="14" t="s">
        <v>123</v>
      </c>
      <c r="AW241" s="14" t="s">
        <v>27</v>
      </c>
      <c r="AX241" s="14" t="s">
        <v>72</v>
      </c>
      <c r="AY241" s="164" t="s">
        <v>115</v>
      </c>
    </row>
    <row r="242" spans="1:65" s="14" customFormat="1" x14ac:dyDescent="0.2">
      <c r="B242" s="163"/>
      <c r="D242" s="157" t="s">
        <v>125</v>
      </c>
      <c r="E242" s="164" t="s">
        <v>1</v>
      </c>
      <c r="F242" s="165" t="s">
        <v>290</v>
      </c>
      <c r="H242" s="166">
        <v>9</v>
      </c>
      <c r="L242" s="163"/>
      <c r="M242" s="167"/>
      <c r="N242" s="168"/>
      <c r="O242" s="168"/>
      <c r="P242" s="168"/>
      <c r="Q242" s="168"/>
      <c r="R242" s="168"/>
      <c r="S242" s="168"/>
      <c r="T242" s="169"/>
      <c r="AT242" s="164" t="s">
        <v>125</v>
      </c>
      <c r="AU242" s="164" t="s">
        <v>123</v>
      </c>
      <c r="AV242" s="14" t="s">
        <v>123</v>
      </c>
      <c r="AW242" s="14" t="s">
        <v>27</v>
      </c>
      <c r="AX242" s="14" t="s">
        <v>72</v>
      </c>
      <c r="AY242" s="164" t="s">
        <v>115</v>
      </c>
    </row>
    <row r="243" spans="1:65" s="14" customFormat="1" x14ac:dyDescent="0.2">
      <c r="B243" s="163"/>
      <c r="D243" s="157" t="s">
        <v>125</v>
      </c>
      <c r="E243" s="164" t="s">
        <v>1</v>
      </c>
      <c r="F243" s="165" t="s">
        <v>291</v>
      </c>
      <c r="H243" s="166">
        <v>8.6999999999999993</v>
      </c>
      <c r="L243" s="163"/>
      <c r="M243" s="167"/>
      <c r="N243" s="168"/>
      <c r="O243" s="168"/>
      <c r="P243" s="168"/>
      <c r="Q243" s="168"/>
      <c r="R243" s="168"/>
      <c r="S243" s="168"/>
      <c r="T243" s="169"/>
      <c r="AT243" s="164" t="s">
        <v>125</v>
      </c>
      <c r="AU243" s="164" t="s">
        <v>123</v>
      </c>
      <c r="AV243" s="14" t="s">
        <v>123</v>
      </c>
      <c r="AW243" s="14" t="s">
        <v>27</v>
      </c>
      <c r="AX243" s="14" t="s">
        <v>72</v>
      </c>
      <c r="AY243" s="164" t="s">
        <v>115</v>
      </c>
    </row>
    <row r="244" spans="1:65" s="16" customFormat="1" x14ac:dyDescent="0.2">
      <c r="B244" s="177"/>
      <c r="D244" s="157" t="s">
        <v>125</v>
      </c>
      <c r="E244" s="178" t="s">
        <v>1</v>
      </c>
      <c r="F244" s="179" t="s">
        <v>177</v>
      </c>
      <c r="H244" s="180">
        <v>177</v>
      </c>
      <c r="L244" s="177"/>
      <c r="M244" s="181"/>
      <c r="N244" s="182"/>
      <c r="O244" s="182"/>
      <c r="P244" s="182"/>
      <c r="Q244" s="182"/>
      <c r="R244" s="182"/>
      <c r="S244" s="182"/>
      <c r="T244" s="183"/>
      <c r="AT244" s="178" t="s">
        <v>125</v>
      </c>
      <c r="AU244" s="178" t="s">
        <v>123</v>
      </c>
      <c r="AV244" s="16" t="s">
        <v>133</v>
      </c>
      <c r="AW244" s="16" t="s">
        <v>27</v>
      </c>
      <c r="AX244" s="16" t="s">
        <v>72</v>
      </c>
      <c r="AY244" s="178" t="s">
        <v>115</v>
      </c>
    </row>
    <row r="245" spans="1:65" s="14" customFormat="1" x14ac:dyDescent="0.2">
      <c r="B245" s="163"/>
      <c r="D245" s="157" t="s">
        <v>125</v>
      </c>
      <c r="E245" s="164" t="s">
        <v>1</v>
      </c>
      <c r="F245" s="165" t="s">
        <v>292</v>
      </c>
      <c r="H245" s="166">
        <v>8.85</v>
      </c>
      <c r="L245" s="163"/>
      <c r="M245" s="167"/>
      <c r="N245" s="168"/>
      <c r="O245" s="168"/>
      <c r="P245" s="168"/>
      <c r="Q245" s="168"/>
      <c r="R245" s="168"/>
      <c r="S245" s="168"/>
      <c r="T245" s="169"/>
      <c r="AT245" s="164" t="s">
        <v>125</v>
      </c>
      <c r="AU245" s="164" t="s">
        <v>123</v>
      </c>
      <c r="AV245" s="14" t="s">
        <v>123</v>
      </c>
      <c r="AW245" s="14" t="s">
        <v>27</v>
      </c>
      <c r="AX245" s="14" t="s">
        <v>72</v>
      </c>
      <c r="AY245" s="164" t="s">
        <v>115</v>
      </c>
    </row>
    <row r="246" spans="1:65" s="16" customFormat="1" x14ac:dyDescent="0.2">
      <c r="B246" s="177"/>
      <c r="D246" s="157" t="s">
        <v>125</v>
      </c>
      <c r="E246" s="178" t="s">
        <v>1</v>
      </c>
      <c r="F246" s="179" t="s">
        <v>177</v>
      </c>
      <c r="H246" s="180">
        <v>8.85</v>
      </c>
      <c r="L246" s="177"/>
      <c r="M246" s="181"/>
      <c r="N246" s="182"/>
      <c r="O246" s="182"/>
      <c r="P246" s="182"/>
      <c r="Q246" s="182"/>
      <c r="R246" s="182"/>
      <c r="S246" s="182"/>
      <c r="T246" s="183"/>
      <c r="AT246" s="178" t="s">
        <v>125</v>
      </c>
      <c r="AU246" s="178" t="s">
        <v>123</v>
      </c>
      <c r="AV246" s="16" t="s">
        <v>133</v>
      </c>
      <c r="AW246" s="16" t="s">
        <v>27</v>
      </c>
      <c r="AX246" s="16" t="s">
        <v>72</v>
      </c>
      <c r="AY246" s="178" t="s">
        <v>115</v>
      </c>
    </row>
    <row r="247" spans="1:65" s="14" customFormat="1" x14ac:dyDescent="0.2">
      <c r="B247" s="163"/>
      <c r="D247" s="157" t="s">
        <v>125</v>
      </c>
      <c r="E247" s="164" t="s">
        <v>1</v>
      </c>
      <c r="F247" s="165" t="s">
        <v>293</v>
      </c>
      <c r="H247" s="166">
        <v>185.85</v>
      </c>
      <c r="L247" s="163"/>
      <c r="M247" s="167"/>
      <c r="N247" s="168"/>
      <c r="O247" s="168"/>
      <c r="P247" s="168"/>
      <c r="Q247" s="168"/>
      <c r="R247" s="168"/>
      <c r="S247" s="168"/>
      <c r="T247" s="169"/>
      <c r="AT247" s="164" t="s">
        <v>125</v>
      </c>
      <c r="AU247" s="164" t="s">
        <v>123</v>
      </c>
      <c r="AV247" s="14" t="s">
        <v>123</v>
      </c>
      <c r="AW247" s="14" t="s">
        <v>27</v>
      </c>
      <c r="AX247" s="14" t="s">
        <v>72</v>
      </c>
      <c r="AY247" s="164" t="s">
        <v>115</v>
      </c>
    </row>
    <row r="248" spans="1:65" s="16" customFormat="1" x14ac:dyDescent="0.2">
      <c r="B248" s="177"/>
      <c r="D248" s="157" t="s">
        <v>125</v>
      </c>
      <c r="E248" s="178" t="s">
        <v>1</v>
      </c>
      <c r="F248" s="179" t="s">
        <v>177</v>
      </c>
      <c r="H248" s="180">
        <v>185.85</v>
      </c>
      <c r="L248" s="177"/>
      <c r="M248" s="181"/>
      <c r="N248" s="182"/>
      <c r="O248" s="182"/>
      <c r="P248" s="182"/>
      <c r="Q248" s="182"/>
      <c r="R248" s="182"/>
      <c r="S248" s="182"/>
      <c r="T248" s="183"/>
      <c r="AT248" s="178" t="s">
        <v>125</v>
      </c>
      <c r="AU248" s="178" t="s">
        <v>123</v>
      </c>
      <c r="AV248" s="16" t="s">
        <v>133</v>
      </c>
      <c r="AW248" s="16" t="s">
        <v>27</v>
      </c>
      <c r="AX248" s="16" t="s">
        <v>80</v>
      </c>
      <c r="AY248" s="178" t="s">
        <v>115</v>
      </c>
    </row>
    <row r="249" spans="1:65" s="2" customFormat="1" ht="24.2" customHeight="1" x14ac:dyDescent="0.2">
      <c r="A249" s="30"/>
      <c r="B249" s="142"/>
      <c r="C249" s="184" t="s">
        <v>294</v>
      </c>
      <c r="D249" s="184" t="s">
        <v>194</v>
      </c>
      <c r="E249" s="185" t="s">
        <v>295</v>
      </c>
      <c r="F249" s="186" t="s">
        <v>296</v>
      </c>
      <c r="G249" s="187" t="s">
        <v>216</v>
      </c>
      <c r="H249" s="198">
        <v>324</v>
      </c>
      <c r="I249" s="188"/>
      <c r="J249" s="188">
        <f>ROUND(I249*H249,3)</f>
        <v>0</v>
      </c>
      <c r="K249" s="189"/>
      <c r="L249" s="190"/>
      <c r="M249" s="191" t="s">
        <v>1</v>
      </c>
      <c r="N249" s="192" t="s">
        <v>38</v>
      </c>
      <c r="O249" s="151">
        <v>0</v>
      </c>
      <c r="P249" s="151">
        <f>O249*H249</f>
        <v>0</v>
      </c>
      <c r="Q249" s="151">
        <v>1.0000000000000001E-5</v>
      </c>
      <c r="R249" s="151">
        <f>Q249*H249</f>
        <v>3.2400000000000003E-3</v>
      </c>
      <c r="S249" s="151">
        <v>0</v>
      </c>
      <c r="T249" s="152">
        <f>S249*H249</f>
        <v>0</v>
      </c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R249" s="153" t="s">
        <v>197</v>
      </c>
      <c r="AT249" s="153" t="s">
        <v>194</v>
      </c>
      <c r="AU249" s="153" t="s">
        <v>123</v>
      </c>
      <c r="AY249" s="18" t="s">
        <v>115</v>
      </c>
      <c r="BE249" s="154">
        <f>IF(N249="základná",J249,0)</f>
        <v>0</v>
      </c>
      <c r="BF249" s="154">
        <f>IF(N249="znížená",J249,0)</f>
        <v>0</v>
      </c>
      <c r="BG249" s="154">
        <f>IF(N249="zákl. prenesená",J249,0)</f>
        <v>0</v>
      </c>
      <c r="BH249" s="154">
        <f>IF(N249="zníž. prenesená",J249,0)</f>
        <v>0</v>
      </c>
      <c r="BI249" s="154">
        <f>IF(N249="nulová",J249,0)</f>
        <v>0</v>
      </c>
      <c r="BJ249" s="18" t="s">
        <v>123</v>
      </c>
      <c r="BK249" s="155">
        <f>ROUND(I249*H249,3)</f>
        <v>0</v>
      </c>
      <c r="BL249" s="18" t="s">
        <v>174</v>
      </c>
      <c r="BM249" s="153" t="s">
        <v>297</v>
      </c>
    </row>
    <row r="250" spans="1:65" s="2" customFormat="1" ht="24.2" customHeight="1" x14ac:dyDescent="0.2">
      <c r="A250" s="30"/>
      <c r="B250" s="142"/>
      <c r="C250" s="143" t="s">
        <v>298</v>
      </c>
      <c r="D250" s="143" t="s">
        <v>118</v>
      </c>
      <c r="E250" s="144" t="s">
        <v>299</v>
      </c>
      <c r="F250" s="145" t="s">
        <v>300</v>
      </c>
      <c r="G250" s="146" t="s">
        <v>216</v>
      </c>
      <c r="H250" s="147">
        <v>682</v>
      </c>
      <c r="I250" s="147"/>
      <c r="J250" s="147">
        <f>ROUND(I250*H250,3)</f>
        <v>0</v>
      </c>
      <c r="K250" s="148"/>
      <c r="L250" s="31"/>
      <c r="M250" s="149" t="s">
        <v>1</v>
      </c>
      <c r="N250" s="150" t="s">
        <v>38</v>
      </c>
      <c r="O250" s="151">
        <v>7.9000000000000001E-2</v>
      </c>
      <c r="P250" s="151">
        <f>O250*H250</f>
        <v>53.878</v>
      </c>
      <c r="Q250" s="151">
        <v>0</v>
      </c>
      <c r="R250" s="151">
        <f>Q250*H250</f>
        <v>0</v>
      </c>
      <c r="S250" s="151">
        <v>0</v>
      </c>
      <c r="T250" s="152">
        <f>S250*H250</f>
        <v>0</v>
      </c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R250" s="153" t="s">
        <v>174</v>
      </c>
      <c r="AT250" s="153" t="s">
        <v>118</v>
      </c>
      <c r="AU250" s="153" t="s">
        <v>123</v>
      </c>
      <c r="AY250" s="18" t="s">
        <v>115</v>
      </c>
      <c r="BE250" s="154">
        <f>IF(N250="základná",J250,0)</f>
        <v>0</v>
      </c>
      <c r="BF250" s="154">
        <f>IF(N250="znížená",J250,0)</f>
        <v>0</v>
      </c>
      <c r="BG250" s="154">
        <f>IF(N250="zákl. prenesená",J250,0)</f>
        <v>0</v>
      </c>
      <c r="BH250" s="154">
        <f>IF(N250="zníž. prenesená",J250,0)</f>
        <v>0</v>
      </c>
      <c r="BI250" s="154">
        <f>IF(N250="nulová",J250,0)</f>
        <v>0</v>
      </c>
      <c r="BJ250" s="18" t="s">
        <v>123</v>
      </c>
      <c r="BK250" s="155">
        <f>ROUND(I250*H250,3)</f>
        <v>0</v>
      </c>
      <c r="BL250" s="18" t="s">
        <v>174</v>
      </c>
      <c r="BM250" s="153" t="s">
        <v>301</v>
      </c>
    </row>
    <row r="251" spans="1:65" s="13" customFormat="1" ht="22.5" x14ac:dyDescent="0.2">
      <c r="B251" s="156"/>
      <c r="D251" s="157" t="s">
        <v>125</v>
      </c>
      <c r="E251" s="158" t="s">
        <v>1</v>
      </c>
      <c r="F251" s="159" t="s">
        <v>302</v>
      </c>
      <c r="H251" s="158" t="s">
        <v>1</v>
      </c>
      <c r="L251" s="156"/>
      <c r="M251" s="160"/>
      <c r="N251" s="161"/>
      <c r="O251" s="161"/>
      <c r="P251" s="161"/>
      <c r="Q251" s="161"/>
      <c r="R251" s="161"/>
      <c r="S251" s="161"/>
      <c r="T251" s="162"/>
      <c r="AT251" s="158" t="s">
        <v>125</v>
      </c>
      <c r="AU251" s="158" t="s">
        <v>123</v>
      </c>
      <c r="AV251" s="13" t="s">
        <v>80</v>
      </c>
      <c r="AW251" s="13" t="s">
        <v>27</v>
      </c>
      <c r="AX251" s="13" t="s">
        <v>72</v>
      </c>
      <c r="AY251" s="158" t="s">
        <v>115</v>
      </c>
    </row>
    <row r="252" spans="1:65" s="14" customFormat="1" x14ac:dyDescent="0.2">
      <c r="B252" s="163"/>
      <c r="D252" s="157" t="s">
        <v>125</v>
      </c>
      <c r="E252" s="164" t="s">
        <v>1</v>
      </c>
      <c r="F252" s="165" t="s">
        <v>303</v>
      </c>
      <c r="H252" s="166">
        <v>618</v>
      </c>
      <c r="L252" s="163"/>
      <c r="M252" s="167"/>
      <c r="N252" s="168"/>
      <c r="O252" s="168"/>
      <c r="P252" s="168"/>
      <c r="Q252" s="168"/>
      <c r="R252" s="168"/>
      <c r="S252" s="168"/>
      <c r="T252" s="169"/>
      <c r="AT252" s="164" t="s">
        <v>125</v>
      </c>
      <c r="AU252" s="164" t="s">
        <v>123</v>
      </c>
      <c r="AV252" s="14" t="s">
        <v>123</v>
      </c>
      <c r="AW252" s="14" t="s">
        <v>27</v>
      </c>
      <c r="AX252" s="14" t="s">
        <v>72</v>
      </c>
      <c r="AY252" s="164" t="s">
        <v>115</v>
      </c>
    </row>
    <row r="253" spans="1:65" s="16" customFormat="1" x14ac:dyDescent="0.2">
      <c r="B253" s="177"/>
      <c r="D253" s="157" t="s">
        <v>125</v>
      </c>
      <c r="E253" s="178" t="s">
        <v>1</v>
      </c>
      <c r="F253" s="179" t="s">
        <v>177</v>
      </c>
      <c r="H253" s="180">
        <v>618</v>
      </c>
      <c r="L253" s="177"/>
      <c r="M253" s="181"/>
      <c r="N253" s="182"/>
      <c r="O253" s="182"/>
      <c r="P253" s="182"/>
      <c r="Q253" s="182"/>
      <c r="R253" s="182"/>
      <c r="S253" s="182"/>
      <c r="T253" s="183"/>
      <c r="AT253" s="178" t="s">
        <v>125</v>
      </c>
      <c r="AU253" s="178" t="s">
        <v>123</v>
      </c>
      <c r="AV253" s="16" t="s">
        <v>133</v>
      </c>
      <c r="AW253" s="16" t="s">
        <v>27</v>
      </c>
      <c r="AX253" s="16" t="s">
        <v>72</v>
      </c>
      <c r="AY253" s="178" t="s">
        <v>115</v>
      </c>
    </row>
    <row r="254" spans="1:65" s="13" customFormat="1" ht="22.5" x14ac:dyDescent="0.2">
      <c r="B254" s="156"/>
      <c r="D254" s="157" t="s">
        <v>125</v>
      </c>
      <c r="E254" s="158" t="s">
        <v>1</v>
      </c>
      <c r="F254" s="159" t="s">
        <v>304</v>
      </c>
      <c r="H254" s="158" t="s">
        <v>1</v>
      </c>
      <c r="L254" s="156"/>
      <c r="M254" s="160"/>
      <c r="N254" s="161"/>
      <c r="O254" s="161"/>
      <c r="P254" s="161"/>
      <c r="Q254" s="161"/>
      <c r="R254" s="161"/>
      <c r="S254" s="161"/>
      <c r="T254" s="162"/>
      <c r="AT254" s="158" t="s">
        <v>125</v>
      </c>
      <c r="AU254" s="158" t="s">
        <v>123</v>
      </c>
      <c r="AV254" s="13" t="s">
        <v>80</v>
      </c>
      <c r="AW254" s="13" t="s">
        <v>27</v>
      </c>
      <c r="AX254" s="13" t="s">
        <v>72</v>
      </c>
      <c r="AY254" s="158" t="s">
        <v>115</v>
      </c>
    </row>
    <row r="255" spans="1:65" s="14" customFormat="1" x14ac:dyDescent="0.2">
      <c r="B255" s="163"/>
      <c r="D255" s="157" t="s">
        <v>125</v>
      </c>
      <c r="E255" s="164" t="s">
        <v>1</v>
      </c>
      <c r="F255" s="165" t="s">
        <v>305</v>
      </c>
      <c r="H255" s="166">
        <v>64</v>
      </c>
      <c r="L255" s="163"/>
      <c r="M255" s="167"/>
      <c r="N255" s="168"/>
      <c r="O255" s="168"/>
      <c r="P255" s="168"/>
      <c r="Q255" s="168"/>
      <c r="R255" s="168"/>
      <c r="S255" s="168"/>
      <c r="T255" s="169"/>
      <c r="AT255" s="164" t="s">
        <v>125</v>
      </c>
      <c r="AU255" s="164" t="s">
        <v>123</v>
      </c>
      <c r="AV255" s="14" t="s">
        <v>123</v>
      </c>
      <c r="AW255" s="14" t="s">
        <v>27</v>
      </c>
      <c r="AX255" s="14" t="s">
        <v>72</v>
      </c>
      <c r="AY255" s="164" t="s">
        <v>115</v>
      </c>
    </row>
    <row r="256" spans="1:65" s="16" customFormat="1" x14ac:dyDescent="0.2">
      <c r="B256" s="177"/>
      <c r="D256" s="157" t="s">
        <v>125</v>
      </c>
      <c r="E256" s="178" t="s">
        <v>1</v>
      </c>
      <c r="F256" s="179" t="s">
        <v>177</v>
      </c>
      <c r="H256" s="180">
        <v>64</v>
      </c>
      <c r="L256" s="177"/>
      <c r="M256" s="181"/>
      <c r="N256" s="182"/>
      <c r="O256" s="182"/>
      <c r="P256" s="182"/>
      <c r="Q256" s="182"/>
      <c r="R256" s="182"/>
      <c r="S256" s="182"/>
      <c r="T256" s="183"/>
      <c r="AT256" s="178" t="s">
        <v>125</v>
      </c>
      <c r="AU256" s="178" t="s">
        <v>123</v>
      </c>
      <c r="AV256" s="16" t="s">
        <v>133</v>
      </c>
      <c r="AW256" s="16" t="s">
        <v>27</v>
      </c>
      <c r="AX256" s="16" t="s">
        <v>72</v>
      </c>
      <c r="AY256" s="178" t="s">
        <v>115</v>
      </c>
    </row>
    <row r="257" spans="1:65" s="15" customFormat="1" x14ac:dyDescent="0.2">
      <c r="B257" s="170"/>
      <c r="D257" s="157" t="s">
        <v>125</v>
      </c>
      <c r="E257" s="171" t="s">
        <v>1</v>
      </c>
      <c r="F257" s="172" t="s">
        <v>128</v>
      </c>
      <c r="H257" s="173">
        <v>682</v>
      </c>
      <c r="L257" s="170"/>
      <c r="M257" s="174"/>
      <c r="N257" s="175"/>
      <c r="O257" s="175"/>
      <c r="P257" s="175"/>
      <c r="Q257" s="175"/>
      <c r="R257" s="175"/>
      <c r="S257" s="175"/>
      <c r="T257" s="176"/>
      <c r="AT257" s="171" t="s">
        <v>125</v>
      </c>
      <c r="AU257" s="171" t="s">
        <v>123</v>
      </c>
      <c r="AV257" s="15" t="s">
        <v>122</v>
      </c>
      <c r="AW257" s="15" t="s">
        <v>27</v>
      </c>
      <c r="AX257" s="15" t="s">
        <v>80</v>
      </c>
      <c r="AY257" s="171" t="s">
        <v>115</v>
      </c>
    </row>
    <row r="258" spans="1:65" s="2" customFormat="1" ht="24.2" customHeight="1" x14ac:dyDescent="0.2">
      <c r="A258" s="30"/>
      <c r="B258" s="142"/>
      <c r="C258" s="184" t="s">
        <v>306</v>
      </c>
      <c r="D258" s="184" t="s">
        <v>194</v>
      </c>
      <c r="E258" s="185" t="s">
        <v>307</v>
      </c>
      <c r="F258" s="186" t="s">
        <v>308</v>
      </c>
      <c r="G258" s="187" t="s">
        <v>216</v>
      </c>
      <c r="H258" s="188">
        <v>650</v>
      </c>
      <c r="I258" s="188"/>
      <c r="J258" s="188">
        <f>ROUND(I258*H258,3)</f>
        <v>0</v>
      </c>
      <c r="K258" s="189"/>
      <c r="L258" s="190"/>
      <c r="M258" s="191" t="s">
        <v>1</v>
      </c>
      <c r="N258" s="192" t="s">
        <v>38</v>
      </c>
      <c r="O258" s="151">
        <v>0</v>
      </c>
      <c r="P258" s="151">
        <f>O258*H258</f>
        <v>0</v>
      </c>
      <c r="Q258" s="151">
        <v>1.0000000000000001E-5</v>
      </c>
      <c r="R258" s="151">
        <f>Q258*H258</f>
        <v>6.5000000000000006E-3</v>
      </c>
      <c r="S258" s="151">
        <v>0</v>
      </c>
      <c r="T258" s="152">
        <f>S258*H258</f>
        <v>0</v>
      </c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R258" s="153" t="s">
        <v>197</v>
      </c>
      <c r="AT258" s="153" t="s">
        <v>194</v>
      </c>
      <c r="AU258" s="153" t="s">
        <v>123</v>
      </c>
      <c r="AY258" s="18" t="s">
        <v>115</v>
      </c>
      <c r="BE258" s="154">
        <f>IF(N258="základná",J258,0)</f>
        <v>0</v>
      </c>
      <c r="BF258" s="154">
        <f>IF(N258="znížená",J258,0)</f>
        <v>0</v>
      </c>
      <c r="BG258" s="154">
        <f>IF(N258="zákl. prenesená",J258,0)</f>
        <v>0</v>
      </c>
      <c r="BH258" s="154">
        <f>IF(N258="zníž. prenesená",J258,0)</f>
        <v>0</v>
      </c>
      <c r="BI258" s="154">
        <f>IF(N258="nulová",J258,0)</f>
        <v>0</v>
      </c>
      <c r="BJ258" s="18" t="s">
        <v>123</v>
      </c>
      <c r="BK258" s="155">
        <f>ROUND(I258*H258,3)</f>
        <v>0</v>
      </c>
      <c r="BL258" s="18" t="s">
        <v>174</v>
      </c>
      <c r="BM258" s="153" t="s">
        <v>309</v>
      </c>
    </row>
    <row r="259" spans="1:65" s="2" customFormat="1" ht="24.2" customHeight="1" x14ac:dyDescent="0.2">
      <c r="A259" s="30"/>
      <c r="B259" s="142"/>
      <c r="C259" s="184" t="s">
        <v>310</v>
      </c>
      <c r="D259" s="184" t="s">
        <v>194</v>
      </c>
      <c r="E259" s="185" t="s">
        <v>311</v>
      </c>
      <c r="F259" s="186" t="s">
        <v>312</v>
      </c>
      <c r="G259" s="187" t="s">
        <v>216</v>
      </c>
      <c r="H259" s="188">
        <v>64</v>
      </c>
      <c r="I259" s="188"/>
      <c r="J259" s="188">
        <f>ROUND(I259*H259,3)</f>
        <v>0</v>
      </c>
      <c r="K259" s="189"/>
      <c r="L259" s="190"/>
      <c r="M259" s="191" t="s">
        <v>1</v>
      </c>
      <c r="N259" s="192" t="s">
        <v>38</v>
      </c>
      <c r="O259" s="151">
        <v>0</v>
      </c>
      <c r="P259" s="151">
        <f>O259*H259</f>
        <v>0</v>
      </c>
      <c r="Q259" s="151">
        <v>1.98E-3</v>
      </c>
      <c r="R259" s="151">
        <f>Q259*H259</f>
        <v>0.12672</v>
      </c>
      <c r="S259" s="151">
        <v>0</v>
      </c>
      <c r="T259" s="152">
        <f>S259*H259</f>
        <v>0</v>
      </c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R259" s="153" t="s">
        <v>197</v>
      </c>
      <c r="AT259" s="153" t="s">
        <v>194</v>
      </c>
      <c r="AU259" s="153" t="s">
        <v>123</v>
      </c>
      <c r="AY259" s="18" t="s">
        <v>115</v>
      </c>
      <c r="BE259" s="154">
        <f>IF(N259="základná",J259,0)</f>
        <v>0</v>
      </c>
      <c r="BF259" s="154">
        <f>IF(N259="znížená",J259,0)</f>
        <v>0</v>
      </c>
      <c r="BG259" s="154">
        <f>IF(N259="zákl. prenesená",J259,0)</f>
        <v>0</v>
      </c>
      <c r="BH259" s="154">
        <f>IF(N259="zníž. prenesená",J259,0)</f>
        <v>0</v>
      </c>
      <c r="BI259" s="154">
        <f>IF(N259="nulová",J259,0)</f>
        <v>0</v>
      </c>
      <c r="BJ259" s="18" t="s">
        <v>123</v>
      </c>
      <c r="BK259" s="155">
        <f>ROUND(I259*H259,3)</f>
        <v>0</v>
      </c>
      <c r="BL259" s="18" t="s">
        <v>174</v>
      </c>
      <c r="BM259" s="153" t="s">
        <v>313</v>
      </c>
    </row>
    <row r="260" spans="1:65" s="2" customFormat="1" ht="24.2" customHeight="1" x14ac:dyDescent="0.2">
      <c r="A260" s="30"/>
      <c r="B260" s="142"/>
      <c r="C260" s="184" t="s">
        <v>314</v>
      </c>
      <c r="D260" s="184" t="s">
        <v>194</v>
      </c>
      <c r="E260" s="185" t="s">
        <v>315</v>
      </c>
      <c r="F260" s="186" t="s">
        <v>316</v>
      </c>
      <c r="G260" s="187" t="s">
        <v>216</v>
      </c>
      <c r="H260" s="188">
        <v>128</v>
      </c>
      <c r="I260" s="188"/>
      <c r="J260" s="188">
        <f>ROUND(I260*H260,3)</f>
        <v>0</v>
      </c>
      <c r="K260" s="189"/>
      <c r="L260" s="190"/>
      <c r="M260" s="191" t="s">
        <v>1</v>
      </c>
      <c r="N260" s="192" t="s">
        <v>38</v>
      </c>
      <c r="O260" s="151">
        <v>0</v>
      </c>
      <c r="P260" s="151">
        <f>O260*H260</f>
        <v>0</v>
      </c>
      <c r="Q260" s="151">
        <v>2.2000000000000001E-4</v>
      </c>
      <c r="R260" s="151">
        <f>Q260*H260</f>
        <v>2.8160000000000001E-2</v>
      </c>
      <c r="S260" s="151">
        <v>0</v>
      </c>
      <c r="T260" s="152">
        <f>S260*H260</f>
        <v>0</v>
      </c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R260" s="153" t="s">
        <v>197</v>
      </c>
      <c r="AT260" s="153" t="s">
        <v>194</v>
      </c>
      <c r="AU260" s="153" t="s">
        <v>123</v>
      </c>
      <c r="AY260" s="18" t="s">
        <v>115</v>
      </c>
      <c r="BE260" s="154">
        <f>IF(N260="základná",J260,0)</f>
        <v>0</v>
      </c>
      <c r="BF260" s="154">
        <f>IF(N260="znížená",J260,0)</f>
        <v>0</v>
      </c>
      <c r="BG260" s="154">
        <f>IF(N260="zákl. prenesená",J260,0)</f>
        <v>0</v>
      </c>
      <c r="BH260" s="154">
        <f>IF(N260="zníž. prenesená",J260,0)</f>
        <v>0</v>
      </c>
      <c r="BI260" s="154">
        <f>IF(N260="nulová",J260,0)</f>
        <v>0</v>
      </c>
      <c r="BJ260" s="18" t="s">
        <v>123</v>
      </c>
      <c r="BK260" s="155">
        <f>ROUND(I260*H260,3)</f>
        <v>0</v>
      </c>
      <c r="BL260" s="18" t="s">
        <v>174</v>
      </c>
      <c r="BM260" s="153" t="s">
        <v>317</v>
      </c>
    </row>
    <row r="261" spans="1:65" s="2" customFormat="1" ht="24.2" customHeight="1" x14ac:dyDescent="0.2">
      <c r="A261" s="30"/>
      <c r="B261" s="142"/>
      <c r="C261" s="184" t="s">
        <v>318</v>
      </c>
      <c r="D261" s="184" t="s">
        <v>194</v>
      </c>
      <c r="E261" s="185" t="s">
        <v>319</v>
      </c>
      <c r="F261" s="186" t="s">
        <v>320</v>
      </c>
      <c r="G261" s="187" t="s">
        <v>216</v>
      </c>
      <c r="H261" s="188">
        <v>128</v>
      </c>
      <c r="I261" s="188"/>
      <c r="J261" s="188">
        <f>ROUND(I261*H261,3)</f>
        <v>0</v>
      </c>
      <c r="K261" s="189"/>
      <c r="L261" s="190"/>
      <c r="M261" s="191" t="s">
        <v>1</v>
      </c>
      <c r="N261" s="192" t="s">
        <v>38</v>
      </c>
      <c r="O261" s="151">
        <v>0</v>
      </c>
      <c r="P261" s="151">
        <f>O261*H261</f>
        <v>0</v>
      </c>
      <c r="Q261" s="151">
        <v>1.0000000000000001E-5</v>
      </c>
      <c r="R261" s="151">
        <f>Q261*H261</f>
        <v>1.2800000000000001E-3</v>
      </c>
      <c r="S261" s="151">
        <v>0</v>
      </c>
      <c r="T261" s="152">
        <f>S261*H261</f>
        <v>0</v>
      </c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R261" s="153" t="s">
        <v>197</v>
      </c>
      <c r="AT261" s="153" t="s">
        <v>194</v>
      </c>
      <c r="AU261" s="153" t="s">
        <v>123</v>
      </c>
      <c r="AY261" s="18" t="s">
        <v>115</v>
      </c>
      <c r="BE261" s="154">
        <f>IF(N261="základná",J261,0)</f>
        <v>0</v>
      </c>
      <c r="BF261" s="154">
        <f>IF(N261="znížená",J261,0)</f>
        <v>0</v>
      </c>
      <c r="BG261" s="154">
        <f>IF(N261="zákl. prenesená",J261,0)</f>
        <v>0</v>
      </c>
      <c r="BH261" s="154">
        <f>IF(N261="zníž. prenesená",J261,0)</f>
        <v>0</v>
      </c>
      <c r="BI261" s="154">
        <f>IF(N261="nulová",J261,0)</f>
        <v>0</v>
      </c>
      <c r="BJ261" s="18" t="s">
        <v>123</v>
      </c>
      <c r="BK261" s="155">
        <f>ROUND(I261*H261,3)</f>
        <v>0</v>
      </c>
      <c r="BL261" s="18" t="s">
        <v>174</v>
      </c>
      <c r="BM261" s="153" t="s">
        <v>321</v>
      </c>
    </row>
    <row r="262" spans="1:65" s="2" customFormat="1" ht="27.75" customHeight="1" x14ac:dyDescent="0.2">
      <c r="A262" s="30"/>
      <c r="B262" s="142"/>
      <c r="C262" s="143" t="s">
        <v>322</v>
      </c>
      <c r="D262" s="143" t="s">
        <v>118</v>
      </c>
      <c r="E262" s="144" t="s">
        <v>323</v>
      </c>
      <c r="F262" s="145" t="s">
        <v>324</v>
      </c>
      <c r="G262" s="146" t="s">
        <v>182</v>
      </c>
      <c r="H262" s="147">
        <v>4.5</v>
      </c>
      <c r="I262" s="147"/>
      <c r="J262" s="147">
        <f>ROUND(I262*H262,3)</f>
        <v>0</v>
      </c>
      <c r="K262" s="148"/>
      <c r="L262" s="31"/>
      <c r="M262" s="149" t="s">
        <v>1</v>
      </c>
      <c r="N262" s="150" t="s">
        <v>38</v>
      </c>
      <c r="O262" s="151">
        <v>0</v>
      </c>
      <c r="P262" s="151">
        <f>O262*H262</f>
        <v>0</v>
      </c>
      <c r="Q262" s="151">
        <v>0</v>
      </c>
      <c r="R262" s="151">
        <f>Q262*H262</f>
        <v>0</v>
      </c>
      <c r="S262" s="151">
        <v>0</v>
      </c>
      <c r="T262" s="152">
        <f>S262*H262</f>
        <v>0</v>
      </c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R262" s="153" t="s">
        <v>174</v>
      </c>
      <c r="AT262" s="153" t="s">
        <v>118</v>
      </c>
      <c r="AU262" s="153" t="s">
        <v>123</v>
      </c>
      <c r="AY262" s="18" t="s">
        <v>115</v>
      </c>
      <c r="BE262" s="154">
        <f>IF(N262="základná",J262,0)</f>
        <v>0</v>
      </c>
      <c r="BF262" s="154">
        <f>IF(N262="znížená",J262,0)</f>
        <v>0</v>
      </c>
      <c r="BG262" s="154">
        <f>IF(N262="zákl. prenesená",J262,0)</f>
        <v>0</v>
      </c>
      <c r="BH262" s="154">
        <f>IF(N262="zníž. prenesená",J262,0)</f>
        <v>0</v>
      </c>
      <c r="BI262" s="154">
        <f>IF(N262="nulová",J262,0)</f>
        <v>0</v>
      </c>
      <c r="BJ262" s="18" t="s">
        <v>123</v>
      </c>
      <c r="BK262" s="155">
        <f>ROUND(I262*H262,3)</f>
        <v>0</v>
      </c>
      <c r="BL262" s="18" t="s">
        <v>174</v>
      </c>
      <c r="BM262" s="153" t="s">
        <v>325</v>
      </c>
    </row>
    <row r="263" spans="1:65" s="12" customFormat="1" ht="22.9" customHeight="1" x14ac:dyDescent="0.2">
      <c r="B263" s="130"/>
      <c r="D263" s="131" t="s">
        <v>71</v>
      </c>
      <c r="E263" s="140" t="s">
        <v>326</v>
      </c>
      <c r="F263" s="140" t="s">
        <v>327</v>
      </c>
      <c r="J263" s="141">
        <f>BK263</f>
        <v>0</v>
      </c>
      <c r="L263" s="130"/>
      <c r="M263" s="134"/>
      <c r="N263" s="135"/>
      <c r="O263" s="135"/>
      <c r="P263" s="136">
        <f>SUM(P264:P354)</f>
        <v>202.38310800000002</v>
      </c>
      <c r="Q263" s="135"/>
      <c r="R263" s="136">
        <f>SUM(R264:R354)</f>
        <v>20.236898090000004</v>
      </c>
      <c r="S263" s="135"/>
      <c r="T263" s="137">
        <f>SUM(T264:T354)</f>
        <v>0</v>
      </c>
      <c r="AR263" s="131" t="s">
        <v>123</v>
      </c>
      <c r="AT263" s="138" t="s">
        <v>71</v>
      </c>
      <c r="AU263" s="138" t="s">
        <v>80</v>
      </c>
      <c r="AY263" s="131" t="s">
        <v>115</v>
      </c>
      <c r="BK263" s="139">
        <f>SUM(BK264:BK354)</f>
        <v>0</v>
      </c>
    </row>
    <row r="264" spans="1:65" s="2" customFormat="1" ht="37.9" customHeight="1" x14ac:dyDescent="0.2">
      <c r="A264" s="30"/>
      <c r="B264" s="142"/>
      <c r="C264" s="143" t="s">
        <v>197</v>
      </c>
      <c r="D264" s="143" t="s">
        <v>118</v>
      </c>
      <c r="E264" s="144" t="s">
        <v>328</v>
      </c>
      <c r="F264" s="145" t="s">
        <v>329</v>
      </c>
      <c r="G264" s="146" t="s">
        <v>241</v>
      </c>
      <c r="H264" s="147">
        <v>598</v>
      </c>
      <c r="I264" s="147"/>
      <c r="J264" s="147">
        <f>ROUND(I264*H264,3)</f>
        <v>0</v>
      </c>
      <c r="K264" s="148"/>
      <c r="L264" s="31"/>
      <c r="M264" s="149" t="s">
        <v>1</v>
      </c>
      <c r="N264" s="150" t="s">
        <v>38</v>
      </c>
      <c r="O264" s="151">
        <v>9.9000000000000005E-2</v>
      </c>
      <c r="P264" s="151">
        <f>O264*H264</f>
        <v>59.202000000000005</v>
      </c>
      <c r="Q264" s="151">
        <v>5.0000000000000002E-5</v>
      </c>
      <c r="R264" s="151">
        <f>Q264*H264</f>
        <v>2.9900000000000003E-2</v>
      </c>
      <c r="S264" s="151">
        <v>0</v>
      </c>
      <c r="T264" s="152">
        <f>S264*H264</f>
        <v>0</v>
      </c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R264" s="153" t="s">
        <v>174</v>
      </c>
      <c r="AT264" s="153" t="s">
        <v>118</v>
      </c>
      <c r="AU264" s="153" t="s">
        <v>123</v>
      </c>
      <c r="AY264" s="18" t="s">
        <v>115</v>
      </c>
      <c r="BE264" s="154">
        <f>IF(N264="základná",J264,0)</f>
        <v>0</v>
      </c>
      <c r="BF264" s="154">
        <f>IF(N264="znížená",J264,0)</f>
        <v>0</v>
      </c>
      <c r="BG264" s="154">
        <f>IF(N264="zákl. prenesená",J264,0)</f>
        <v>0</v>
      </c>
      <c r="BH264" s="154">
        <f>IF(N264="zníž. prenesená",J264,0)</f>
        <v>0</v>
      </c>
      <c r="BI264" s="154">
        <f>IF(N264="nulová",J264,0)</f>
        <v>0</v>
      </c>
      <c r="BJ264" s="18" t="s">
        <v>123</v>
      </c>
      <c r="BK264" s="155">
        <f>ROUND(I264*H264,3)</f>
        <v>0</v>
      </c>
      <c r="BL264" s="18" t="s">
        <v>174</v>
      </c>
      <c r="BM264" s="153" t="s">
        <v>330</v>
      </c>
    </row>
    <row r="265" spans="1:65" s="13" customFormat="1" ht="22.5" x14ac:dyDescent="0.2">
      <c r="B265" s="156"/>
      <c r="D265" s="157" t="s">
        <v>125</v>
      </c>
      <c r="E265" s="158" t="s">
        <v>1</v>
      </c>
      <c r="F265" s="159" t="s">
        <v>331</v>
      </c>
      <c r="H265" s="158" t="s">
        <v>1</v>
      </c>
      <c r="L265" s="156"/>
      <c r="M265" s="160"/>
      <c r="N265" s="161"/>
      <c r="O265" s="161"/>
      <c r="P265" s="161"/>
      <c r="Q265" s="161"/>
      <c r="R265" s="161"/>
      <c r="S265" s="161"/>
      <c r="T265" s="162"/>
      <c r="AT265" s="158" t="s">
        <v>125</v>
      </c>
      <c r="AU265" s="158" t="s">
        <v>123</v>
      </c>
      <c r="AV265" s="13" t="s">
        <v>80</v>
      </c>
      <c r="AW265" s="13" t="s">
        <v>27</v>
      </c>
      <c r="AX265" s="13" t="s">
        <v>72</v>
      </c>
      <c r="AY265" s="158" t="s">
        <v>115</v>
      </c>
    </row>
    <row r="266" spans="1:65" s="14" customFormat="1" x14ac:dyDescent="0.2">
      <c r="B266" s="163"/>
      <c r="D266" s="157" t="s">
        <v>125</v>
      </c>
      <c r="E266" s="164" t="s">
        <v>1</v>
      </c>
      <c r="F266" s="165" t="s">
        <v>332</v>
      </c>
      <c r="H266" s="166">
        <v>598</v>
      </c>
      <c r="L266" s="163"/>
      <c r="M266" s="167"/>
      <c r="N266" s="168"/>
      <c r="O266" s="168"/>
      <c r="P266" s="168"/>
      <c r="Q266" s="168"/>
      <c r="R266" s="168"/>
      <c r="S266" s="168"/>
      <c r="T266" s="169"/>
      <c r="AT266" s="164" t="s">
        <v>125</v>
      </c>
      <c r="AU266" s="164" t="s">
        <v>123</v>
      </c>
      <c r="AV266" s="14" t="s">
        <v>123</v>
      </c>
      <c r="AW266" s="14" t="s">
        <v>27</v>
      </c>
      <c r="AX266" s="14" t="s">
        <v>72</v>
      </c>
      <c r="AY266" s="164" t="s">
        <v>115</v>
      </c>
    </row>
    <row r="267" spans="1:65" s="15" customFormat="1" x14ac:dyDescent="0.2">
      <c r="B267" s="170"/>
      <c r="D267" s="157" t="s">
        <v>125</v>
      </c>
      <c r="E267" s="171" t="s">
        <v>1</v>
      </c>
      <c r="F267" s="172" t="s">
        <v>128</v>
      </c>
      <c r="H267" s="173">
        <v>598</v>
      </c>
      <c r="L267" s="170"/>
      <c r="M267" s="174"/>
      <c r="N267" s="175"/>
      <c r="O267" s="175"/>
      <c r="P267" s="175"/>
      <c r="Q267" s="175"/>
      <c r="R267" s="175"/>
      <c r="S267" s="175"/>
      <c r="T267" s="176"/>
      <c r="AT267" s="171" t="s">
        <v>125</v>
      </c>
      <c r="AU267" s="171" t="s">
        <v>123</v>
      </c>
      <c r="AV267" s="15" t="s">
        <v>122</v>
      </c>
      <c r="AW267" s="15" t="s">
        <v>27</v>
      </c>
      <c r="AX267" s="15" t="s">
        <v>80</v>
      </c>
      <c r="AY267" s="171" t="s">
        <v>115</v>
      </c>
    </row>
    <row r="268" spans="1:65" s="2" customFormat="1" ht="14.45" customHeight="1" x14ac:dyDescent="0.2">
      <c r="A268" s="30"/>
      <c r="B268" s="142"/>
      <c r="C268" s="184" t="s">
        <v>333</v>
      </c>
      <c r="D268" s="184" t="s">
        <v>194</v>
      </c>
      <c r="E268" s="185" t="s">
        <v>334</v>
      </c>
      <c r="F268" s="186" t="s">
        <v>335</v>
      </c>
      <c r="G268" s="187" t="s">
        <v>216</v>
      </c>
      <c r="H268" s="188">
        <v>26</v>
      </c>
      <c r="I268" s="188"/>
      <c r="J268" s="188">
        <f>ROUND(I268*H268,3)</f>
        <v>0</v>
      </c>
      <c r="K268" s="189"/>
      <c r="L268" s="190"/>
      <c r="M268" s="191" t="s">
        <v>1</v>
      </c>
      <c r="N268" s="192" t="s">
        <v>38</v>
      </c>
      <c r="O268" s="151">
        <v>0</v>
      </c>
      <c r="P268" s="151">
        <f>O268*H268</f>
        <v>0</v>
      </c>
      <c r="Q268" s="151">
        <v>2.9999999999999997E-4</v>
      </c>
      <c r="R268" s="151">
        <f>Q268*H268</f>
        <v>7.7999999999999996E-3</v>
      </c>
      <c r="S268" s="151">
        <v>0</v>
      </c>
      <c r="T268" s="152">
        <f>S268*H268</f>
        <v>0</v>
      </c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R268" s="153" t="s">
        <v>197</v>
      </c>
      <c r="AT268" s="153" t="s">
        <v>194</v>
      </c>
      <c r="AU268" s="153" t="s">
        <v>123</v>
      </c>
      <c r="AY268" s="18" t="s">
        <v>115</v>
      </c>
      <c r="BE268" s="154">
        <f>IF(N268="základná",J268,0)</f>
        <v>0</v>
      </c>
      <c r="BF268" s="154">
        <f>IF(N268="znížená",J268,0)</f>
        <v>0</v>
      </c>
      <c r="BG268" s="154">
        <f>IF(N268="zákl. prenesená",J268,0)</f>
        <v>0</v>
      </c>
      <c r="BH268" s="154">
        <f>IF(N268="zníž. prenesená",J268,0)</f>
        <v>0</v>
      </c>
      <c r="BI268" s="154">
        <f>IF(N268="nulová",J268,0)</f>
        <v>0</v>
      </c>
      <c r="BJ268" s="18" t="s">
        <v>123</v>
      </c>
      <c r="BK268" s="155">
        <f>ROUND(I268*H268,3)</f>
        <v>0</v>
      </c>
      <c r="BL268" s="18" t="s">
        <v>174</v>
      </c>
      <c r="BM268" s="153" t="s">
        <v>336</v>
      </c>
    </row>
    <row r="269" spans="1:65" s="14" customFormat="1" ht="22.5" x14ac:dyDescent="0.2">
      <c r="B269" s="163"/>
      <c r="D269" s="157" t="s">
        <v>125</v>
      </c>
      <c r="E269" s="164" t="s">
        <v>1</v>
      </c>
      <c r="F269" s="165" t="s">
        <v>337</v>
      </c>
      <c r="H269" s="166">
        <v>26</v>
      </c>
      <c r="L269" s="163"/>
      <c r="M269" s="167"/>
      <c r="N269" s="168"/>
      <c r="O269" s="168"/>
      <c r="P269" s="168"/>
      <c r="Q269" s="168"/>
      <c r="R269" s="168"/>
      <c r="S269" s="168"/>
      <c r="T269" s="169"/>
      <c r="AT269" s="164" t="s">
        <v>125</v>
      </c>
      <c r="AU269" s="164" t="s">
        <v>123</v>
      </c>
      <c r="AV269" s="14" t="s">
        <v>123</v>
      </c>
      <c r="AW269" s="14" t="s">
        <v>27</v>
      </c>
      <c r="AX269" s="14" t="s">
        <v>72</v>
      </c>
      <c r="AY269" s="164" t="s">
        <v>115</v>
      </c>
    </row>
    <row r="270" spans="1:65" s="15" customFormat="1" x14ac:dyDescent="0.2">
      <c r="B270" s="170"/>
      <c r="D270" s="157" t="s">
        <v>125</v>
      </c>
      <c r="E270" s="171" t="s">
        <v>1</v>
      </c>
      <c r="F270" s="172" t="s">
        <v>128</v>
      </c>
      <c r="H270" s="173">
        <v>26</v>
      </c>
      <c r="L270" s="170"/>
      <c r="M270" s="174"/>
      <c r="N270" s="175"/>
      <c r="O270" s="175"/>
      <c r="P270" s="175"/>
      <c r="Q270" s="175"/>
      <c r="R270" s="175"/>
      <c r="S270" s="175"/>
      <c r="T270" s="176"/>
      <c r="AT270" s="171" t="s">
        <v>125</v>
      </c>
      <c r="AU270" s="171" t="s">
        <v>123</v>
      </c>
      <c r="AV270" s="15" t="s">
        <v>122</v>
      </c>
      <c r="AW270" s="15" t="s">
        <v>27</v>
      </c>
      <c r="AX270" s="15" t="s">
        <v>80</v>
      </c>
      <c r="AY270" s="171" t="s">
        <v>115</v>
      </c>
    </row>
    <row r="271" spans="1:65" s="2" customFormat="1" ht="14.45" customHeight="1" x14ac:dyDescent="0.2">
      <c r="A271" s="30"/>
      <c r="B271" s="142"/>
      <c r="C271" s="184" t="s">
        <v>338</v>
      </c>
      <c r="D271" s="184" t="s">
        <v>194</v>
      </c>
      <c r="E271" s="185" t="s">
        <v>339</v>
      </c>
      <c r="F271" s="186" t="s">
        <v>340</v>
      </c>
      <c r="G271" s="187" t="s">
        <v>216</v>
      </c>
      <c r="H271" s="188">
        <v>60</v>
      </c>
      <c r="I271" s="188"/>
      <c r="J271" s="188">
        <f>ROUND(I271*H271,3)</f>
        <v>0</v>
      </c>
      <c r="K271" s="189"/>
      <c r="L271" s="190"/>
      <c r="M271" s="191" t="s">
        <v>1</v>
      </c>
      <c r="N271" s="192" t="s">
        <v>38</v>
      </c>
      <c r="O271" s="151">
        <v>0</v>
      </c>
      <c r="P271" s="151">
        <f>O271*H271</f>
        <v>0</v>
      </c>
      <c r="Q271" s="151">
        <v>2.9999999999999997E-4</v>
      </c>
      <c r="R271" s="151">
        <f>Q271*H271</f>
        <v>1.7999999999999999E-2</v>
      </c>
      <c r="S271" s="151">
        <v>0</v>
      </c>
      <c r="T271" s="152">
        <f>S271*H271</f>
        <v>0</v>
      </c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R271" s="153" t="s">
        <v>197</v>
      </c>
      <c r="AT271" s="153" t="s">
        <v>194</v>
      </c>
      <c r="AU271" s="153" t="s">
        <v>123</v>
      </c>
      <c r="AY271" s="18" t="s">
        <v>115</v>
      </c>
      <c r="BE271" s="154">
        <f>IF(N271="základná",J271,0)</f>
        <v>0</v>
      </c>
      <c r="BF271" s="154">
        <f>IF(N271="znížená",J271,0)</f>
        <v>0</v>
      </c>
      <c r="BG271" s="154">
        <f>IF(N271="zákl. prenesená",J271,0)</f>
        <v>0</v>
      </c>
      <c r="BH271" s="154">
        <f>IF(N271="zníž. prenesená",J271,0)</f>
        <v>0</v>
      </c>
      <c r="BI271" s="154">
        <f>IF(N271="nulová",J271,0)</f>
        <v>0</v>
      </c>
      <c r="BJ271" s="18" t="s">
        <v>123</v>
      </c>
      <c r="BK271" s="155">
        <f>ROUND(I271*H271,3)</f>
        <v>0</v>
      </c>
      <c r="BL271" s="18" t="s">
        <v>174</v>
      </c>
      <c r="BM271" s="153" t="s">
        <v>341</v>
      </c>
    </row>
    <row r="272" spans="1:65" s="14" customFormat="1" x14ac:dyDescent="0.2">
      <c r="B272" s="163"/>
      <c r="D272" s="157" t="s">
        <v>125</v>
      </c>
      <c r="E272" s="164" t="s">
        <v>1</v>
      </c>
      <c r="F272" s="165" t="s">
        <v>342</v>
      </c>
      <c r="H272" s="166">
        <v>60</v>
      </c>
      <c r="L272" s="163"/>
      <c r="M272" s="167"/>
      <c r="N272" s="168"/>
      <c r="O272" s="168"/>
      <c r="P272" s="168"/>
      <c r="Q272" s="168"/>
      <c r="R272" s="168"/>
      <c r="S272" s="168"/>
      <c r="T272" s="169"/>
      <c r="AT272" s="164" t="s">
        <v>125</v>
      </c>
      <c r="AU272" s="164" t="s">
        <v>123</v>
      </c>
      <c r="AV272" s="14" t="s">
        <v>123</v>
      </c>
      <c r="AW272" s="14" t="s">
        <v>27</v>
      </c>
      <c r="AX272" s="14" t="s">
        <v>72</v>
      </c>
      <c r="AY272" s="164" t="s">
        <v>115</v>
      </c>
    </row>
    <row r="273" spans="1:65" s="13" customFormat="1" ht="33.75" x14ac:dyDescent="0.2">
      <c r="B273" s="156"/>
      <c r="D273" s="157" t="s">
        <v>125</v>
      </c>
      <c r="E273" s="158" t="s">
        <v>1</v>
      </c>
      <c r="F273" s="159" t="s">
        <v>343</v>
      </c>
      <c r="H273" s="158" t="s">
        <v>1</v>
      </c>
      <c r="L273" s="156"/>
      <c r="M273" s="160"/>
      <c r="N273" s="161"/>
      <c r="O273" s="161"/>
      <c r="P273" s="161"/>
      <c r="Q273" s="161"/>
      <c r="R273" s="161"/>
      <c r="S273" s="161"/>
      <c r="T273" s="162"/>
      <c r="AT273" s="158" t="s">
        <v>125</v>
      </c>
      <c r="AU273" s="158" t="s">
        <v>123</v>
      </c>
      <c r="AV273" s="13" t="s">
        <v>80</v>
      </c>
      <c r="AW273" s="13" t="s">
        <v>27</v>
      </c>
      <c r="AX273" s="13" t="s">
        <v>72</v>
      </c>
      <c r="AY273" s="158" t="s">
        <v>115</v>
      </c>
    </row>
    <row r="274" spans="1:65" s="13" customFormat="1" ht="22.5" x14ac:dyDescent="0.2">
      <c r="B274" s="156"/>
      <c r="D274" s="157" t="s">
        <v>125</v>
      </c>
      <c r="E274" s="158" t="s">
        <v>1</v>
      </c>
      <c r="F274" s="159" t="s">
        <v>344</v>
      </c>
      <c r="H274" s="158" t="s">
        <v>1</v>
      </c>
      <c r="L274" s="156"/>
      <c r="M274" s="160"/>
      <c r="N274" s="161"/>
      <c r="O274" s="161"/>
      <c r="P274" s="161"/>
      <c r="Q274" s="161"/>
      <c r="R274" s="161"/>
      <c r="S274" s="161"/>
      <c r="T274" s="162"/>
      <c r="AT274" s="158" t="s">
        <v>125</v>
      </c>
      <c r="AU274" s="158" t="s">
        <v>123</v>
      </c>
      <c r="AV274" s="13" t="s">
        <v>80</v>
      </c>
      <c r="AW274" s="13" t="s">
        <v>27</v>
      </c>
      <c r="AX274" s="13" t="s">
        <v>72</v>
      </c>
      <c r="AY274" s="158" t="s">
        <v>115</v>
      </c>
    </row>
    <row r="275" spans="1:65" s="13" customFormat="1" x14ac:dyDescent="0.2">
      <c r="B275" s="156"/>
      <c r="D275" s="157" t="s">
        <v>125</v>
      </c>
      <c r="E275" s="158" t="s">
        <v>1</v>
      </c>
      <c r="F275" s="159" t="s">
        <v>345</v>
      </c>
      <c r="H275" s="158" t="s">
        <v>1</v>
      </c>
      <c r="L275" s="156"/>
      <c r="M275" s="160"/>
      <c r="N275" s="161"/>
      <c r="O275" s="161"/>
      <c r="P275" s="161"/>
      <c r="Q275" s="161"/>
      <c r="R275" s="161"/>
      <c r="S275" s="161"/>
      <c r="T275" s="162"/>
      <c r="AT275" s="158" t="s">
        <v>125</v>
      </c>
      <c r="AU275" s="158" t="s">
        <v>123</v>
      </c>
      <c r="AV275" s="13" t="s">
        <v>80</v>
      </c>
      <c r="AW275" s="13" t="s">
        <v>27</v>
      </c>
      <c r="AX275" s="13" t="s">
        <v>72</v>
      </c>
      <c r="AY275" s="158" t="s">
        <v>115</v>
      </c>
    </row>
    <row r="276" spans="1:65" s="13" customFormat="1" x14ac:dyDescent="0.2">
      <c r="B276" s="156"/>
      <c r="D276" s="157" t="s">
        <v>125</v>
      </c>
      <c r="E276" s="158" t="s">
        <v>1</v>
      </c>
      <c r="F276" s="159" t="s">
        <v>346</v>
      </c>
      <c r="H276" s="158" t="s">
        <v>1</v>
      </c>
      <c r="L276" s="156"/>
      <c r="M276" s="160"/>
      <c r="N276" s="161"/>
      <c r="O276" s="161"/>
      <c r="P276" s="161"/>
      <c r="Q276" s="161"/>
      <c r="R276" s="161"/>
      <c r="S276" s="161"/>
      <c r="T276" s="162"/>
      <c r="AT276" s="158" t="s">
        <v>125</v>
      </c>
      <c r="AU276" s="158" t="s">
        <v>123</v>
      </c>
      <c r="AV276" s="13" t="s">
        <v>80</v>
      </c>
      <c r="AW276" s="13" t="s">
        <v>27</v>
      </c>
      <c r="AX276" s="13" t="s">
        <v>72</v>
      </c>
      <c r="AY276" s="158" t="s">
        <v>115</v>
      </c>
    </row>
    <row r="277" spans="1:65" s="13" customFormat="1" ht="22.5" x14ac:dyDescent="0.2">
      <c r="B277" s="156"/>
      <c r="D277" s="157" t="s">
        <v>125</v>
      </c>
      <c r="E277" s="158" t="s">
        <v>1</v>
      </c>
      <c r="F277" s="159" t="s">
        <v>347</v>
      </c>
      <c r="H277" s="158" t="s">
        <v>1</v>
      </c>
      <c r="L277" s="156"/>
      <c r="M277" s="160"/>
      <c r="N277" s="161"/>
      <c r="O277" s="161"/>
      <c r="P277" s="161"/>
      <c r="Q277" s="161"/>
      <c r="R277" s="161"/>
      <c r="S277" s="161"/>
      <c r="T277" s="162"/>
      <c r="AT277" s="158" t="s">
        <v>125</v>
      </c>
      <c r="AU277" s="158" t="s">
        <v>123</v>
      </c>
      <c r="AV277" s="13" t="s">
        <v>80</v>
      </c>
      <c r="AW277" s="13" t="s">
        <v>27</v>
      </c>
      <c r="AX277" s="13" t="s">
        <v>72</v>
      </c>
      <c r="AY277" s="158" t="s">
        <v>115</v>
      </c>
    </row>
    <row r="278" spans="1:65" s="15" customFormat="1" x14ac:dyDescent="0.2">
      <c r="B278" s="170"/>
      <c r="D278" s="157" t="s">
        <v>125</v>
      </c>
      <c r="E278" s="171" t="s">
        <v>1</v>
      </c>
      <c r="F278" s="172" t="s">
        <v>128</v>
      </c>
      <c r="H278" s="173">
        <v>60</v>
      </c>
      <c r="L278" s="170"/>
      <c r="M278" s="174"/>
      <c r="N278" s="175"/>
      <c r="O278" s="175"/>
      <c r="P278" s="175"/>
      <c r="Q278" s="175"/>
      <c r="R278" s="175"/>
      <c r="S278" s="175"/>
      <c r="T278" s="176"/>
      <c r="AT278" s="171" t="s">
        <v>125</v>
      </c>
      <c r="AU278" s="171" t="s">
        <v>123</v>
      </c>
      <c r="AV278" s="15" t="s">
        <v>122</v>
      </c>
      <c r="AW278" s="15" t="s">
        <v>27</v>
      </c>
      <c r="AX278" s="15" t="s">
        <v>80</v>
      </c>
      <c r="AY278" s="171" t="s">
        <v>115</v>
      </c>
    </row>
    <row r="279" spans="1:65" s="2" customFormat="1" ht="37.9" customHeight="1" x14ac:dyDescent="0.2">
      <c r="A279" s="30"/>
      <c r="B279" s="142"/>
      <c r="C279" s="143" t="s">
        <v>348</v>
      </c>
      <c r="D279" s="143" t="s">
        <v>118</v>
      </c>
      <c r="E279" s="144" t="s">
        <v>349</v>
      </c>
      <c r="F279" s="145" t="s">
        <v>350</v>
      </c>
      <c r="G279" s="146" t="s">
        <v>241</v>
      </c>
      <c r="H279" s="197">
        <v>1624.537</v>
      </c>
      <c r="I279" s="147"/>
      <c r="J279" s="147">
        <f>ROUND(I279*H279,3)</f>
        <v>0</v>
      </c>
      <c r="K279" s="148"/>
      <c r="L279" s="31"/>
      <c r="M279" s="149" t="s">
        <v>1</v>
      </c>
      <c r="N279" s="150" t="s">
        <v>38</v>
      </c>
      <c r="O279" s="151">
        <v>8.4000000000000005E-2</v>
      </c>
      <c r="P279" s="151">
        <f>O279*H279</f>
        <v>136.46110800000002</v>
      </c>
      <c r="Q279" s="151">
        <v>5.0000000000000002E-5</v>
      </c>
      <c r="R279" s="151">
        <f>Q279*H279</f>
        <v>8.1226850000000003E-2</v>
      </c>
      <c r="S279" s="151">
        <v>0</v>
      </c>
      <c r="T279" s="152">
        <f>S279*H279</f>
        <v>0</v>
      </c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R279" s="153" t="s">
        <v>174</v>
      </c>
      <c r="AT279" s="153" t="s">
        <v>118</v>
      </c>
      <c r="AU279" s="153" t="s">
        <v>123</v>
      </c>
      <c r="AY279" s="18" t="s">
        <v>115</v>
      </c>
      <c r="BE279" s="154">
        <f>IF(N279="základná",J279,0)</f>
        <v>0</v>
      </c>
      <c r="BF279" s="154">
        <f>IF(N279="znížená",J279,0)</f>
        <v>0</v>
      </c>
      <c r="BG279" s="154">
        <f>IF(N279="zákl. prenesená",J279,0)</f>
        <v>0</v>
      </c>
      <c r="BH279" s="154">
        <f>IF(N279="zníž. prenesená",J279,0)</f>
        <v>0</v>
      </c>
      <c r="BI279" s="154">
        <f>IF(N279="nulová",J279,0)</f>
        <v>0</v>
      </c>
      <c r="BJ279" s="18" t="s">
        <v>123</v>
      </c>
      <c r="BK279" s="155">
        <f>ROUND(I279*H279,3)</f>
        <v>0</v>
      </c>
      <c r="BL279" s="18" t="s">
        <v>174</v>
      </c>
      <c r="BM279" s="153" t="s">
        <v>351</v>
      </c>
    </row>
    <row r="280" spans="1:65" s="13" customFormat="1" ht="22.5" x14ac:dyDescent="0.2">
      <c r="B280" s="156"/>
      <c r="D280" s="157" t="s">
        <v>125</v>
      </c>
      <c r="E280" s="158" t="s">
        <v>1</v>
      </c>
      <c r="F280" s="159" t="s">
        <v>352</v>
      </c>
      <c r="H280" s="158" t="s">
        <v>1</v>
      </c>
      <c r="L280" s="156"/>
      <c r="M280" s="160"/>
      <c r="N280" s="161"/>
      <c r="O280" s="161"/>
      <c r="P280" s="161"/>
      <c r="Q280" s="161"/>
      <c r="R280" s="161"/>
      <c r="S280" s="161"/>
      <c r="T280" s="162"/>
      <c r="AT280" s="158" t="s">
        <v>125</v>
      </c>
      <c r="AU280" s="158" t="s">
        <v>123</v>
      </c>
      <c r="AV280" s="13" t="s">
        <v>80</v>
      </c>
      <c r="AW280" s="13" t="s">
        <v>27</v>
      </c>
      <c r="AX280" s="13" t="s">
        <v>72</v>
      </c>
      <c r="AY280" s="158" t="s">
        <v>115</v>
      </c>
    </row>
    <row r="281" spans="1:65" s="14" customFormat="1" x14ac:dyDescent="0.2">
      <c r="B281" s="163"/>
      <c r="D281" s="157" t="s">
        <v>125</v>
      </c>
      <c r="E281" s="164" t="s">
        <v>1</v>
      </c>
      <c r="F281" s="165" t="s">
        <v>353</v>
      </c>
      <c r="H281" s="166">
        <v>1454.82</v>
      </c>
      <c r="L281" s="163"/>
      <c r="M281" s="167"/>
      <c r="N281" s="168"/>
      <c r="O281" s="168"/>
      <c r="P281" s="168"/>
      <c r="Q281" s="168"/>
      <c r="R281" s="168"/>
      <c r="S281" s="168"/>
      <c r="T281" s="169"/>
      <c r="AT281" s="164" t="s">
        <v>125</v>
      </c>
      <c r="AU281" s="164" t="s">
        <v>123</v>
      </c>
      <c r="AV281" s="14" t="s">
        <v>123</v>
      </c>
      <c r="AW281" s="14" t="s">
        <v>27</v>
      </c>
      <c r="AX281" s="14" t="s">
        <v>72</v>
      </c>
      <c r="AY281" s="164" t="s">
        <v>115</v>
      </c>
    </row>
    <row r="282" spans="1:65" s="14" customFormat="1" x14ac:dyDescent="0.2">
      <c r="B282" s="163"/>
      <c r="D282" s="157" t="s">
        <v>125</v>
      </c>
      <c r="E282" s="164" t="s">
        <v>1</v>
      </c>
      <c r="F282" s="165" t="s">
        <v>354</v>
      </c>
      <c r="H282" s="166">
        <v>131.4</v>
      </c>
      <c r="L282" s="163"/>
      <c r="M282" s="167"/>
      <c r="N282" s="168"/>
      <c r="O282" s="168"/>
      <c r="P282" s="168"/>
      <c r="Q282" s="168"/>
      <c r="R282" s="168"/>
      <c r="S282" s="168"/>
      <c r="T282" s="169"/>
      <c r="AT282" s="164" t="s">
        <v>125</v>
      </c>
      <c r="AU282" s="164" t="s">
        <v>123</v>
      </c>
      <c r="AV282" s="14" t="s">
        <v>123</v>
      </c>
      <c r="AW282" s="14" t="s">
        <v>27</v>
      </c>
      <c r="AX282" s="14" t="s">
        <v>72</v>
      </c>
      <c r="AY282" s="164" t="s">
        <v>115</v>
      </c>
    </row>
    <row r="283" spans="1:65" s="16" customFormat="1" x14ac:dyDescent="0.2">
      <c r="B283" s="177"/>
      <c r="D283" s="157" t="s">
        <v>125</v>
      </c>
      <c r="E283" s="178" t="s">
        <v>1</v>
      </c>
      <c r="F283" s="179" t="s">
        <v>177</v>
      </c>
      <c r="H283" s="180">
        <v>1586.22</v>
      </c>
      <c r="L283" s="177"/>
      <c r="M283" s="181"/>
      <c r="N283" s="182"/>
      <c r="O283" s="182"/>
      <c r="P283" s="182"/>
      <c r="Q283" s="182"/>
      <c r="R283" s="182"/>
      <c r="S283" s="182"/>
      <c r="T283" s="183"/>
      <c r="AT283" s="178" t="s">
        <v>125</v>
      </c>
      <c r="AU283" s="178" t="s">
        <v>123</v>
      </c>
      <c r="AV283" s="16" t="s">
        <v>133</v>
      </c>
      <c r="AW283" s="16" t="s">
        <v>27</v>
      </c>
      <c r="AX283" s="16" t="s">
        <v>72</v>
      </c>
      <c r="AY283" s="178" t="s">
        <v>115</v>
      </c>
    </row>
    <row r="284" spans="1:65" s="14" customFormat="1" x14ac:dyDescent="0.2">
      <c r="B284" s="163"/>
      <c r="D284" s="157" t="s">
        <v>125</v>
      </c>
      <c r="E284" s="164" t="s">
        <v>1</v>
      </c>
      <c r="F284" s="165" t="s">
        <v>355</v>
      </c>
      <c r="H284" s="166">
        <v>47.587000000000003</v>
      </c>
      <c r="L284" s="163"/>
      <c r="M284" s="167"/>
      <c r="N284" s="168"/>
      <c r="O284" s="168"/>
      <c r="P284" s="168"/>
      <c r="Q284" s="168"/>
      <c r="R284" s="168"/>
      <c r="S284" s="168"/>
      <c r="T284" s="169"/>
      <c r="AT284" s="164" t="s">
        <v>125</v>
      </c>
      <c r="AU284" s="164" t="s">
        <v>123</v>
      </c>
      <c r="AV284" s="14" t="s">
        <v>123</v>
      </c>
      <c r="AW284" s="14" t="s">
        <v>27</v>
      </c>
      <c r="AX284" s="14" t="s">
        <v>72</v>
      </c>
      <c r="AY284" s="164" t="s">
        <v>115</v>
      </c>
    </row>
    <row r="285" spans="1:65" s="16" customFormat="1" x14ac:dyDescent="0.2">
      <c r="B285" s="177"/>
      <c r="D285" s="157" t="s">
        <v>125</v>
      </c>
      <c r="E285" s="178" t="s">
        <v>1</v>
      </c>
      <c r="F285" s="179" t="s">
        <v>177</v>
      </c>
      <c r="H285" s="180">
        <v>47.587000000000003</v>
      </c>
      <c r="L285" s="177"/>
      <c r="M285" s="181"/>
      <c r="N285" s="182"/>
      <c r="O285" s="182"/>
      <c r="P285" s="182"/>
      <c r="Q285" s="182"/>
      <c r="R285" s="182"/>
      <c r="S285" s="182"/>
      <c r="T285" s="183"/>
      <c r="AT285" s="178" t="s">
        <v>125</v>
      </c>
      <c r="AU285" s="178" t="s">
        <v>123</v>
      </c>
      <c r="AV285" s="16" t="s">
        <v>133</v>
      </c>
      <c r="AW285" s="16" t="s">
        <v>27</v>
      </c>
      <c r="AX285" s="16" t="s">
        <v>72</v>
      </c>
      <c r="AY285" s="178" t="s">
        <v>115</v>
      </c>
    </row>
    <row r="286" spans="1:65" s="15" customFormat="1" x14ac:dyDescent="0.2">
      <c r="B286" s="170"/>
      <c r="D286" s="157" t="s">
        <v>125</v>
      </c>
      <c r="E286" s="171" t="s">
        <v>1</v>
      </c>
      <c r="F286" s="172" t="s">
        <v>128</v>
      </c>
      <c r="H286" s="173">
        <v>1633.807</v>
      </c>
      <c r="L286" s="170"/>
      <c r="M286" s="174"/>
      <c r="N286" s="175"/>
      <c r="O286" s="175"/>
      <c r="P286" s="175"/>
      <c r="Q286" s="175"/>
      <c r="R286" s="175"/>
      <c r="S286" s="175"/>
      <c r="T286" s="176"/>
      <c r="AT286" s="171" t="s">
        <v>125</v>
      </c>
      <c r="AU286" s="171" t="s">
        <v>123</v>
      </c>
      <c r="AV286" s="15" t="s">
        <v>122</v>
      </c>
      <c r="AW286" s="15" t="s">
        <v>27</v>
      </c>
      <c r="AX286" s="15" t="s">
        <v>80</v>
      </c>
      <c r="AY286" s="171" t="s">
        <v>115</v>
      </c>
    </row>
    <row r="287" spans="1:65" s="2" customFormat="1" ht="24.2" customHeight="1" x14ac:dyDescent="0.2">
      <c r="A287" s="30"/>
      <c r="B287" s="142"/>
      <c r="C287" s="184" t="s">
        <v>356</v>
      </c>
      <c r="D287" s="184" t="s">
        <v>194</v>
      </c>
      <c r="E287" s="185" t="s">
        <v>357</v>
      </c>
      <c r="F287" s="186" t="s">
        <v>358</v>
      </c>
      <c r="G287" s="187" t="s">
        <v>241</v>
      </c>
      <c r="H287" s="198">
        <v>1782.259</v>
      </c>
      <c r="I287" s="188"/>
      <c r="J287" s="188">
        <f>ROUND(I287*H287,3)</f>
        <v>0</v>
      </c>
      <c r="K287" s="189"/>
      <c r="L287" s="190"/>
      <c r="M287" s="191" t="s">
        <v>1</v>
      </c>
      <c r="N287" s="192" t="s">
        <v>38</v>
      </c>
      <c r="O287" s="151">
        <v>0</v>
      </c>
      <c r="P287" s="151">
        <f>O287*H287</f>
        <v>0</v>
      </c>
      <c r="Q287" s="151">
        <v>8.1200000000000005E-3</v>
      </c>
      <c r="R287" s="151">
        <f>Q287*H287</f>
        <v>14.471943080000001</v>
      </c>
      <c r="S287" s="151">
        <v>0</v>
      </c>
      <c r="T287" s="152">
        <f>S287*H287</f>
        <v>0</v>
      </c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R287" s="153" t="s">
        <v>197</v>
      </c>
      <c r="AT287" s="153" t="s">
        <v>194</v>
      </c>
      <c r="AU287" s="153" t="s">
        <v>123</v>
      </c>
      <c r="AY287" s="18" t="s">
        <v>115</v>
      </c>
      <c r="BE287" s="154">
        <f>IF(N287="základná",J287,0)</f>
        <v>0</v>
      </c>
      <c r="BF287" s="154">
        <f>IF(N287="znížená",J287,0)</f>
        <v>0</v>
      </c>
      <c r="BG287" s="154">
        <f>IF(N287="zákl. prenesená",J287,0)</f>
        <v>0</v>
      </c>
      <c r="BH287" s="154">
        <f>IF(N287="zníž. prenesená",J287,0)</f>
        <v>0</v>
      </c>
      <c r="BI287" s="154">
        <f>IF(N287="nulová",J287,0)</f>
        <v>0</v>
      </c>
      <c r="BJ287" s="18" t="s">
        <v>123</v>
      </c>
      <c r="BK287" s="155">
        <f>ROUND(I287*H287,3)</f>
        <v>0</v>
      </c>
      <c r="BL287" s="18" t="s">
        <v>174</v>
      </c>
      <c r="BM287" s="153" t="s">
        <v>359</v>
      </c>
    </row>
    <row r="288" spans="1:65" s="13" customFormat="1" ht="22.5" x14ac:dyDescent="0.2">
      <c r="B288" s="156"/>
      <c r="D288" s="157" t="s">
        <v>125</v>
      </c>
      <c r="E288" s="158" t="s">
        <v>1</v>
      </c>
      <c r="F288" s="159" t="s">
        <v>360</v>
      </c>
      <c r="H288" s="158" t="s">
        <v>1</v>
      </c>
      <c r="L288" s="156"/>
      <c r="M288" s="160"/>
      <c r="N288" s="161"/>
      <c r="O288" s="161"/>
      <c r="P288" s="161"/>
      <c r="Q288" s="161"/>
      <c r="R288" s="161"/>
      <c r="S288" s="161"/>
      <c r="T288" s="162"/>
      <c r="AT288" s="158" t="s">
        <v>125</v>
      </c>
      <c r="AU288" s="158" t="s">
        <v>123</v>
      </c>
      <c r="AV288" s="13" t="s">
        <v>80</v>
      </c>
      <c r="AW288" s="13" t="s">
        <v>27</v>
      </c>
      <c r="AX288" s="13" t="s">
        <v>72</v>
      </c>
      <c r="AY288" s="158" t="s">
        <v>115</v>
      </c>
    </row>
    <row r="289" spans="2:51" s="13" customFormat="1" x14ac:dyDescent="0.2">
      <c r="B289" s="156"/>
      <c r="D289" s="157" t="s">
        <v>125</v>
      </c>
      <c r="E289" s="158" t="s">
        <v>1</v>
      </c>
      <c r="F289" s="159" t="s">
        <v>244</v>
      </c>
      <c r="H289" s="158" t="s">
        <v>1</v>
      </c>
      <c r="L289" s="156"/>
      <c r="M289" s="160"/>
      <c r="N289" s="161"/>
      <c r="O289" s="161"/>
      <c r="P289" s="161"/>
      <c r="Q289" s="161"/>
      <c r="R289" s="161"/>
      <c r="S289" s="161"/>
      <c r="T289" s="162"/>
      <c r="AT289" s="158" t="s">
        <v>125</v>
      </c>
      <c r="AU289" s="158" t="s">
        <v>123</v>
      </c>
      <c r="AV289" s="13" t="s">
        <v>80</v>
      </c>
      <c r="AW289" s="13" t="s">
        <v>27</v>
      </c>
      <c r="AX289" s="13" t="s">
        <v>72</v>
      </c>
      <c r="AY289" s="158" t="s">
        <v>115</v>
      </c>
    </row>
    <row r="290" spans="2:51" s="13" customFormat="1" x14ac:dyDescent="0.2">
      <c r="B290" s="156"/>
      <c r="D290" s="157" t="s">
        <v>125</v>
      </c>
      <c r="E290" s="158" t="s">
        <v>1</v>
      </c>
      <c r="F290" s="159" t="s">
        <v>245</v>
      </c>
      <c r="H290" s="158" t="s">
        <v>1</v>
      </c>
      <c r="L290" s="156"/>
      <c r="M290" s="160"/>
      <c r="N290" s="161"/>
      <c r="O290" s="161"/>
      <c r="P290" s="161"/>
      <c r="Q290" s="161"/>
      <c r="R290" s="161"/>
      <c r="S290" s="161"/>
      <c r="T290" s="162"/>
      <c r="AT290" s="158" t="s">
        <v>125</v>
      </c>
      <c r="AU290" s="158" t="s">
        <v>123</v>
      </c>
      <c r="AV290" s="13" t="s">
        <v>80</v>
      </c>
      <c r="AW290" s="13" t="s">
        <v>27</v>
      </c>
      <c r="AX290" s="13" t="s">
        <v>72</v>
      </c>
      <c r="AY290" s="158" t="s">
        <v>115</v>
      </c>
    </row>
    <row r="291" spans="2:51" s="14" customFormat="1" x14ac:dyDescent="0.2">
      <c r="B291" s="163"/>
      <c r="D291" s="157" t="s">
        <v>125</v>
      </c>
      <c r="E291" s="164" t="s">
        <v>1</v>
      </c>
      <c r="F291" s="165" t="s">
        <v>361</v>
      </c>
      <c r="H291" s="166">
        <v>383.16</v>
      </c>
      <c r="L291" s="163"/>
      <c r="M291" s="167"/>
      <c r="N291" s="168"/>
      <c r="O291" s="168"/>
      <c r="P291" s="168"/>
      <c r="Q291" s="168"/>
      <c r="R291" s="168"/>
      <c r="S291" s="168"/>
      <c r="T291" s="169"/>
      <c r="AT291" s="164" t="s">
        <v>125</v>
      </c>
      <c r="AU291" s="164" t="s">
        <v>123</v>
      </c>
      <c r="AV291" s="14" t="s">
        <v>123</v>
      </c>
      <c r="AW291" s="14" t="s">
        <v>27</v>
      </c>
      <c r="AX291" s="14" t="s">
        <v>72</v>
      </c>
      <c r="AY291" s="164" t="s">
        <v>115</v>
      </c>
    </row>
    <row r="292" spans="2:51" s="14" customFormat="1" x14ac:dyDescent="0.2">
      <c r="B292" s="163"/>
      <c r="D292" s="157" t="s">
        <v>125</v>
      </c>
      <c r="E292" s="164" t="s">
        <v>1</v>
      </c>
      <c r="F292" s="165" t="s">
        <v>362</v>
      </c>
      <c r="H292" s="166">
        <v>399.9</v>
      </c>
      <c r="L292" s="163"/>
      <c r="M292" s="167"/>
      <c r="N292" s="168"/>
      <c r="O292" s="168"/>
      <c r="P292" s="168"/>
      <c r="Q292" s="168"/>
      <c r="R292" s="168"/>
      <c r="S292" s="168"/>
      <c r="T292" s="169"/>
      <c r="AT292" s="164" t="s">
        <v>125</v>
      </c>
      <c r="AU292" s="164" t="s">
        <v>123</v>
      </c>
      <c r="AV292" s="14" t="s">
        <v>123</v>
      </c>
      <c r="AW292" s="14" t="s">
        <v>27</v>
      </c>
      <c r="AX292" s="14" t="s">
        <v>72</v>
      </c>
      <c r="AY292" s="164" t="s">
        <v>115</v>
      </c>
    </row>
    <row r="293" spans="2:51" s="14" customFormat="1" x14ac:dyDescent="0.2">
      <c r="B293" s="163"/>
      <c r="D293" s="157" t="s">
        <v>125</v>
      </c>
      <c r="E293" s="164" t="s">
        <v>1</v>
      </c>
      <c r="F293" s="165" t="s">
        <v>363</v>
      </c>
      <c r="H293" s="166">
        <v>365.52</v>
      </c>
      <c r="L293" s="163"/>
      <c r="M293" s="167"/>
      <c r="N293" s="168"/>
      <c r="O293" s="168"/>
      <c r="P293" s="168"/>
      <c r="Q293" s="168"/>
      <c r="R293" s="168"/>
      <c r="S293" s="168"/>
      <c r="T293" s="169"/>
      <c r="AT293" s="164" t="s">
        <v>125</v>
      </c>
      <c r="AU293" s="164" t="s">
        <v>123</v>
      </c>
      <c r="AV293" s="14" t="s">
        <v>123</v>
      </c>
      <c r="AW293" s="14" t="s">
        <v>27</v>
      </c>
      <c r="AX293" s="14" t="s">
        <v>72</v>
      </c>
      <c r="AY293" s="164" t="s">
        <v>115</v>
      </c>
    </row>
    <row r="294" spans="2:51" s="14" customFormat="1" x14ac:dyDescent="0.2">
      <c r="B294" s="163"/>
      <c r="D294" s="157" t="s">
        <v>125</v>
      </c>
      <c r="E294" s="164" t="s">
        <v>1</v>
      </c>
      <c r="F294" s="165" t="s">
        <v>364</v>
      </c>
      <c r="H294" s="166">
        <v>180.96</v>
      </c>
      <c r="L294" s="163"/>
      <c r="M294" s="167"/>
      <c r="N294" s="168"/>
      <c r="O294" s="168"/>
      <c r="P294" s="168"/>
      <c r="Q294" s="168"/>
      <c r="R294" s="168"/>
      <c r="S294" s="168"/>
      <c r="T294" s="169"/>
      <c r="AT294" s="164" t="s">
        <v>125</v>
      </c>
      <c r="AU294" s="164" t="s">
        <v>123</v>
      </c>
      <c r="AV294" s="14" t="s">
        <v>123</v>
      </c>
      <c r="AW294" s="14" t="s">
        <v>27</v>
      </c>
      <c r="AX294" s="14" t="s">
        <v>72</v>
      </c>
      <c r="AY294" s="164" t="s">
        <v>115</v>
      </c>
    </row>
    <row r="295" spans="2:51" s="14" customFormat="1" x14ac:dyDescent="0.2">
      <c r="B295" s="163"/>
      <c r="D295" s="157" t="s">
        <v>125</v>
      </c>
      <c r="E295" s="164" t="s">
        <v>1</v>
      </c>
      <c r="F295" s="165" t="s">
        <v>365</v>
      </c>
      <c r="H295" s="166">
        <v>125.28</v>
      </c>
      <c r="L295" s="163"/>
      <c r="M295" s="167"/>
      <c r="N295" s="168"/>
      <c r="O295" s="168"/>
      <c r="P295" s="168"/>
      <c r="Q295" s="168"/>
      <c r="R295" s="168"/>
      <c r="S295" s="168"/>
      <c r="T295" s="169"/>
      <c r="AT295" s="164" t="s">
        <v>125</v>
      </c>
      <c r="AU295" s="164" t="s">
        <v>123</v>
      </c>
      <c r="AV295" s="14" t="s">
        <v>123</v>
      </c>
      <c r="AW295" s="14" t="s">
        <v>27</v>
      </c>
      <c r="AX295" s="14" t="s">
        <v>72</v>
      </c>
      <c r="AY295" s="164" t="s">
        <v>115</v>
      </c>
    </row>
    <row r="296" spans="2:51" s="14" customFormat="1" x14ac:dyDescent="0.2">
      <c r="B296" s="163"/>
      <c r="D296" s="157" t="s">
        <v>125</v>
      </c>
      <c r="E296" s="164" t="s">
        <v>1</v>
      </c>
      <c r="F296" s="165" t="s">
        <v>286</v>
      </c>
      <c r="H296" s="166">
        <v>28.8</v>
      </c>
      <c r="L296" s="163"/>
      <c r="M296" s="167"/>
      <c r="N296" s="168"/>
      <c r="O296" s="168"/>
      <c r="P296" s="168"/>
      <c r="Q296" s="168"/>
      <c r="R296" s="168"/>
      <c r="S296" s="168"/>
      <c r="T296" s="169"/>
      <c r="AT296" s="164" t="s">
        <v>125</v>
      </c>
      <c r="AU296" s="164" t="s">
        <v>123</v>
      </c>
      <c r="AV296" s="14" t="s">
        <v>123</v>
      </c>
      <c r="AW296" s="14" t="s">
        <v>27</v>
      </c>
      <c r="AX296" s="14" t="s">
        <v>72</v>
      </c>
      <c r="AY296" s="164" t="s">
        <v>115</v>
      </c>
    </row>
    <row r="297" spans="2:51" s="14" customFormat="1" x14ac:dyDescent="0.2">
      <c r="B297" s="163"/>
      <c r="D297" s="157" t="s">
        <v>125</v>
      </c>
      <c r="E297" s="164" t="s">
        <v>1</v>
      </c>
      <c r="F297" s="165" t="s">
        <v>366</v>
      </c>
      <c r="H297" s="166">
        <v>43.5</v>
      </c>
      <c r="L297" s="163"/>
      <c r="M297" s="167"/>
      <c r="N297" s="168"/>
      <c r="O297" s="168"/>
      <c r="P297" s="168"/>
      <c r="Q297" s="168"/>
      <c r="R297" s="168"/>
      <c r="S297" s="168"/>
      <c r="T297" s="169"/>
      <c r="AT297" s="164" t="s">
        <v>125</v>
      </c>
      <c r="AU297" s="164" t="s">
        <v>123</v>
      </c>
      <c r="AV297" s="14" t="s">
        <v>123</v>
      </c>
      <c r="AW297" s="14" t="s">
        <v>27</v>
      </c>
      <c r="AX297" s="14" t="s">
        <v>72</v>
      </c>
      <c r="AY297" s="164" t="s">
        <v>115</v>
      </c>
    </row>
    <row r="298" spans="2:51" s="14" customFormat="1" x14ac:dyDescent="0.2">
      <c r="B298" s="163"/>
      <c r="D298" s="157" t="s">
        <v>125</v>
      </c>
      <c r="E298" s="164" t="s">
        <v>1</v>
      </c>
      <c r="F298" s="165" t="s">
        <v>288</v>
      </c>
      <c r="H298" s="166">
        <v>24.6</v>
      </c>
      <c r="L298" s="163"/>
      <c r="M298" s="167"/>
      <c r="N298" s="168"/>
      <c r="O298" s="168"/>
      <c r="P298" s="168"/>
      <c r="Q298" s="168"/>
      <c r="R298" s="168"/>
      <c r="S298" s="168"/>
      <c r="T298" s="169"/>
      <c r="AT298" s="164" t="s">
        <v>125</v>
      </c>
      <c r="AU298" s="164" t="s">
        <v>123</v>
      </c>
      <c r="AV298" s="14" t="s">
        <v>123</v>
      </c>
      <c r="AW298" s="14" t="s">
        <v>27</v>
      </c>
      <c r="AX298" s="14" t="s">
        <v>72</v>
      </c>
      <c r="AY298" s="164" t="s">
        <v>115</v>
      </c>
    </row>
    <row r="299" spans="2:51" s="14" customFormat="1" x14ac:dyDescent="0.2">
      <c r="B299" s="163"/>
      <c r="D299" s="157" t="s">
        <v>125</v>
      </c>
      <c r="E299" s="164" t="s">
        <v>1</v>
      </c>
      <c r="F299" s="165" t="s">
        <v>289</v>
      </c>
      <c r="H299" s="166">
        <v>16.8</v>
      </c>
      <c r="L299" s="163"/>
      <c r="M299" s="167"/>
      <c r="N299" s="168"/>
      <c r="O299" s="168"/>
      <c r="P299" s="168"/>
      <c r="Q299" s="168"/>
      <c r="R299" s="168"/>
      <c r="S299" s="168"/>
      <c r="T299" s="169"/>
      <c r="AT299" s="164" t="s">
        <v>125</v>
      </c>
      <c r="AU299" s="164" t="s">
        <v>123</v>
      </c>
      <c r="AV299" s="14" t="s">
        <v>123</v>
      </c>
      <c r="AW299" s="14" t="s">
        <v>27</v>
      </c>
      <c r="AX299" s="14" t="s">
        <v>72</v>
      </c>
      <c r="AY299" s="164" t="s">
        <v>115</v>
      </c>
    </row>
    <row r="300" spans="2:51" s="14" customFormat="1" x14ac:dyDescent="0.2">
      <c r="B300" s="163"/>
      <c r="D300" s="157" t="s">
        <v>125</v>
      </c>
      <c r="E300" s="164" t="s">
        <v>1</v>
      </c>
      <c r="F300" s="165" t="s">
        <v>290</v>
      </c>
      <c r="H300" s="166">
        <v>9</v>
      </c>
      <c r="L300" s="163"/>
      <c r="M300" s="167"/>
      <c r="N300" s="168"/>
      <c r="O300" s="168"/>
      <c r="P300" s="168"/>
      <c r="Q300" s="168"/>
      <c r="R300" s="168"/>
      <c r="S300" s="168"/>
      <c r="T300" s="169"/>
      <c r="AT300" s="164" t="s">
        <v>125</v>
      </c>
      <c r="AU300" s="164" t="s">
        <v>123</v>
      </c>
      <c r="AV300" s="14" t="s">
        <v>123</v>
      </c>
      <c r="AW300" s="14" t="s">
        <v>27</v>
      </c>
      <c r="AX300" s="14" t="s">
        <v>72</v>
      </c>
      <c r="AY300" s="164" t="s">
        <v>115</v>
      </c>
    </row>
    <row r="301" spans="2:51" s="14" customFormat="1" x14ac:dyDescent="0.2">
      <c r="B301" s="163"/>
      <c r="D301" s="157" t="s">
        <v>125</v>
      </c>
      <c r="E301" s="164" t="s">
        <v>1</v>
      </c>
      <c r="F301" s="165" t="s">
        <v>367</v>
      </c>
      <c r="H301" s="166">
        <v>8.6999999999999993</v>
      </c>
      <c r="L301" s="163"/>
      <c r="M301" s="167"/>
      <c r="N301" s="168"/>
      <c r="O301" s="168"/>
      <c r="P301" s="168"/>
      <c r="Q301" s="168"/>
      <c r="R301" s="168"/>
      <c r="S301" s="168"/>
      <c r="T301" s="169"/>
      <c r="AT301" s="164" t="s">
        <v>125</v>
      </c>
      <c r="AU301" s="164" t="s">
        <v>123</v>
      </c>
      <c r="AV301" s="14" t="s">
        <v>123</v>
      </c>
      <c r="AW301" s="14" t="s">
        <v>27</v>
      </c>
      <c r="AX301" s="14" t="s">
        <v>72</v>
      </c>
      <c r="AY301" s="164" t="s">
        <v>115</v>
      </c>
    </row>
    <row r="302" spans="2:51" s="16" customFormat="1" x14ac:dyDescent="0.2">
      <c r="B302" s="177"/>
      <c r="D302" s="157" t="s">
        <v>125</v>
      </c>
      <c r="E302" s="178" t="s">
        <v>1</v>
      </c>
      <c r="F302" s="179" t="s">
        <v>177</v>
      </c>
      <c r="H302" s="180">
        <v>1586.22</v>
      </c>
      <c r="L302" s="177"/>
      <c r="M302" s="181"/>
      <c r="N302" s="182"/>
      <c r="O302" s="182"/>
      <c r="P302" s="182"/>
      <c r="Q302" s="182"/>
      <c r="R302" s="182"/>
      <c r="S302" s="182"/>
      <c r="T302" s="183"/>
      <c r="AT302" s="178" t="s">
        <v>125</v>
      </c>
      <c r="AU302" s="178" t="s">
        <v>123</v>
      </c>
      <c r="AV302" s="16" t="s">
        <v>133</v>
      </c>
      <c r="AW302" s="16" t="s">
        <v>27</v>
      </c>
      <c r="AX302" s="16" t="s">
        <v>72</v>
      </c>
      <c r="AY302" s="178" t="s">
        <v>115</v>
      </c>
    </row>
    <row r="303" spans="2:51" s="14" customFormat="1" x14ac:dyDescent="0.2">
      <c r="B303" s="163"/>
      <c r="D303" s="157" t="s">
        <v>125</v>
      </c>
      <c r="E303" s="164" t="s">
        <v>1</v>
      </c>
      <c r="F303" s="165" t="s">
        <v>368</v>
      </c>
      <c r="H303" s="166">
        <v>47.587000000000003</v>
      </c>
      <c r="L303" s="163"/>
      <c r="M303" s="167"/>
      <c r="N303" s="168"/>
      <c r="O303" s="168"/>
      <c r="P303" s="168"/>
      <c r="Q303" s="168"/>
      <c r="R303" s="168"/>
      <c r="S303" s="168"/>
      <c r="T303" s="169"/>
      <c r="AT303" s="164" t="s">
        <v>125</v>
      </c>
      <c r="AU303" s="164" t="s">
        <v>123</v>
      </c>
      <c r="AV303" s="14" t="s">
        <v>123</v>
      </c>
      <c r="AW303" s="14" t="s">
        <v>27</v>
      </c>
      <c r="AX303" s="14" t="s">
        <v>72</v>
      </c>
      <c r="AY303" s="164" t="s">
        <v>115</v>
      </c>
    </row>
    <row r="304" spans="2:51" s="14" customFormat="1" x14ac:dyDescent="0.2">
      <c r="B304" s="163"/>
      <c r="D304" s="157" t="s">
        <v>125</v>
      </c>
      <c r="E304" s="164" t="s">
        <v>1</v>
      </c>
      <c r="F304" s="165" t="s">
        <v>369</v>
      </c>
      <c r="H304" s="166">
        <v>158.62200000000001</v>
      </c>
      <c r="L304" s="163"/>
      <c r="M304" s="167"/>
      <c r="N304" s="168"/>
      <c r="O304" s="168"/>
      <c r="P304" s="168"/>
      <c r="Q304" s="168"/>
      <c r="R304" s="168"/>
      <c r="S304" s="168"/>
      <c r="T304" s="169"/>
      <c r="AT304" s="164" t="s">
        <v>125</v>
      </c>
      <c r="AU304" s="164" t="s">
        <v>123</v>
      </c>
      <c r="AV304" s="14" t="s">
        <v>123</v>
      </c>
      <c r="AW304" s="14" t="s">
        <v>27</v>
      </c>
      <c r="AX304" s="14" t="s">
        <v>72</v>
      </c>
      <c r="AY304" s="164" t="s">
        <v>115</v>
      </c>
    </row>
    <row r="305" spans="1:65" s="16" customFormat="1" x14ac:dyDescent="0.2">
      <c r="B305" s="177"/>
      <c r="D305" s="157" t="s">
        <v>125</v>
      </c>
      <c r="E305" s="178" t="s">
        <v>1</v>
      </c>
      <c r="F305" s="179" t="s">
        <v>177</v>
      </c>
      <c r="H305" s="180">
        <v>206.209</v>
      </c>
      <c r="L305" s="177"/>
      <c r="M305" s="181"/>
      <c r="N305" s="182"/>
      <c r="O305" s="182"/>
      <c r="P305" s="182"/>
      <c r="Q305" s="182"/>
      <c r="R305" s="182"/>
      <c r="S305" s="182"/>
      <c r="T305" s="183"/>
      <c r="AT305" s="178" t="s">
        <v>125</v>
      </c>
      <c r="AU305" s="178" t="s">
        <v>123</v>
      </c>
      <c r="AV305" s="16" t="s">
        <v>133</v>
      </c>
      <c r="AW305" s="16" t="s">
        <v>27</v>
      </c>
      <c r="AX305" s="16" t="s">
        <v>72</v>
      </c>
      <c r="AY305" s="178" t="s">
        <v>115</v>
      </c>
    </row>
    <row r="306" spans="1:65" s="14" customFormat="1" x14ac:dyDescent="0.2">
      <c r="B306" s="163"/>
      <c r="D306" s="157" t="s">
        <v>125</v>
      </c>
      <c r="E306" s="164" t="s">
        <v>1</v>
      </c>
      <c r="F306" s="165" t="s">
        <v>370</v>
      </c>
      <c r="H306" s="166">
        <v>1792.4290000000001</v>
      </c>
      <c r="L306" s="163"/>
      <c r="M306" s="167"/>
      <c r="N306" s="168"/>
      <c r="O306" s="168"/>
      <c r="P306" s="168"/>
      <c r="Q306" s="168"/>
      <c r="R306" s="168"/>
      <c r="S306" s="168"/>
      <c r="T306" s="169"/>
      <c r="AT306" s="164" t="s">
        <v>125</v>
      </c>
      <c r="AU306" s="164" t="s">
        <v>123</v>
      </c>
      <c r="AV306" s="14" t="s">
        <v>123</v>
      </c>
      <c r="AW306" s="14" t="s">
        <v>27</v>
      </c>
      <c r="AX306" s="14" t="s">
        <v>72</v>
      </c>
      <c r="AY306" s="164" t="s">
        <v>115</v>
      </c>
    </row>
    <row r="307" spans="1:65" s="16" customFormat="1" x14ac:dyDescent="0.2">
      <c r="B307" s="177"/>
      <c r="D307" s="157" t="s">
        <v>125</v>
      </c>
      <c r="E307" s="178" t="s">
        <v>1</v>
      </c>
      <c r="F307" s="179" t="s">
        <v>177</v>
      </c>
      <c r="H307" s="180">
        <v>1792.4290000000001</v>
      </c>
      <c r="L307" s="177"/>
      <c r="M307" s="181"/>
      <c r="N307" s="182"/>
      <c r="O307" s="182"/>
      <c r="P307" s="182"/>
      <c r="Q307" s="182"/>
      <c r="R307" s="182"/>
      <c r="S307" s="182"/>
      <c r="T307" s="183"/>
      <c r="AT307" s="178" t="s">
        <v>125</v>
      </c>
      <c r="AU307" s="178" t="s">
        <v>123</v>
      </c>
      <c r="AV307" s="16" t="s">
        <v>133</v>
      </c>
      <c r="AW307" s="16" t="s">
        <v>27</v>
      </c>
      <c r="AX307" s="16" t="s">
        <v>80</v>
      </c>
      <c r="AY307" s="178" t="s">
        <v>115</v>
      </c>
    </row>
    <row r="308" spans="1:65" s="2" customFormat="1" ht="24.2" customHeight="1" x14ac:dyDescent="0.2">
      <c r="A308" s="30"/>
      <c r="B308" s="142"/>
      <c r="C308" s="143" t="s">
        <v>371</v>
      </c>
      <c r="D308" s="143" t="s">
        <v>118</v>
      </c>
      <c r="E308" s="144" t="s">
        <v>372</v>
      </c>
      <c r="F308" s="145" t="s">
        <v>373</v>
      </c>
      <c r="G308" s="146" t="s">
        <v>216</v>
      </c>
      <c r="H308" s="147">
        <v>16</v>
      </c>
      <c r="I308" s="147"/>
      <c r="J308" s="147">
        <f>ROUND(I308*H308,3)</f>
        <v>0</v>
      </c>
      <c r="K308" s="148"/>
      <c r="L308" s="31"/>
      <c r="M308" s="149" t="s">
        <v>1</v>
      </c>
      <c r="N308" s="150" t="s">
        <v>38</v>
      </c>
      <c r="O308" s="151">
        <v>8.4000000000000005E-2</v>
      </c>
      <c r="P308" s="151">
        <f>O308*H308</f>
        <v>1.3440000000000001</v>
      </c>
      <c r="Q308" s="151">
        <v>5.0000000000000002E-5</v>
      </c>
      <c r="R308" s="151">
        <f>Q308*H308</f>
        <v>8.0000000000000004E-4</v>
      </c>
      <c r="S308" s="151">
        <v>0</v>
      </c>
      <c r="T308" s="152">
        <f>S308*H308</f>
        <v>0</v>
      </c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R308" s="153" t="s">
        <v>174</v>
      </c>
      <c r="AT308" s="153" t="s">
        <v>118</v>
      </c>
      <c r="AU308" s="153" t="s">
        <v>123</v>
      </c>
      <c r="AY308" s="18" t="s">
        <v>115</v>
      </c>
      <c r="BE308" s="154">
        <f>IF(N308="základná",J308,0)</f>
        <v>0</v>
      </c>
      <c r="BF308" s="154">
        <f>IF(N308="znížená",J308,0)</f>
        <v>0</v>
      </c>
      <c r="BG308" s="154">
        <f>IF(N308="zákl. prenesená",J308,0)</f>
        <v>0</v>
      </c>
      <c r="BH308" s="154">
        <f>IF(N308="zníž. prenesená",J308,0)</f>
        <v>0</v>
      </c>
      <c r="BI308" s="154">
        <f>IF(N308="nulová",J308,0)</f>
        <v>0</v>
      </c>
      <c r="BJ308" s="18" t="s">
        <v>123</v>
      </c>
      <c r="BK308" s="155">
        <f>ROUND(I308*H308,3)</f>
        <v>0</v>
      </c>
      <c r="BL308" s="18" t="s">
        <v>174</v>
      </c>
      <c r="BM308" s="153" t="s">
        <v>374</v>
      </c>
    </row>
    <row r="309" spans="1:65" s="14" customFormat="1" x14ac:dyDescent="0.2">
      <c r="B309" s="163"/>
      <c r="D309" s="157" t="s">
        <v>125</v>
      </c>
      <c r="E309" s="164" t="s">
        <v>1</v>
      </c>
      <c r="F309" s="165" t="s">
        <v>375</v>
      </c>
      <c r="H309" s="166">
        <v>16</v>
      </c>
      <c r="L309" s="163"/>
      <c r="M309" s="167"/>
      <c r="N309" s="168"/>
      <c r="O309" s="168"/>
      <c r="P309" s="168"/>
      <c r="Q309" s="168"/>
      <c r="R309" s="168"/>
      <c r="S309" s="168"/>
      <c r="T309" s="169"/>
      <c r="AT309" s="164" t="s">
        <v>125</v>
      </c>
      <c r="AU309" s="164" t="s">
        <v>123</v>
      </c>
      <c r="AV309" s="14" t="s">
        <v>123</v>
      </c>
      <c r="AW309" s="14" t="s">
        <v>27</v>
      </c>
      <c r="AX309" s="14" t="s">
        <v>72</v>
      </c>
      <c r="AY309" s="164" t="s">
        <v>115</v>
      </c>
    </row>
    <row r="310" spans="1:65" s="15" customFormat="1" x14ac:dyDescent="0.2">
      <c r="B310" s="170"/>
      <c r="D310" s="157" t="s">
        <v>125</v>
      </c>
      <c r="E310" s="171" t="s">
        <v>1</v>
      </c>
      <c r="F310" s="172" t="s">
        <v>128</v>
      </c>
      <c r="H310" s="173">
        <v>16</v>
      </c>
      <c r="L310" s="170"/>
      <c r="M310" s="174"/>
      <c r="N310" s="175"/>
      <c r="O310" s="175"/>
      <c r="P310" s="175"/>
      <c r="Q310" s="175"/>
      <c r="R310" s="175"/>
      <c r="S310" s="175"/>
      <c r="T310" s="176"/>
      <c r="AT310" s="171" t="s">
        <v>125</v>
      </c>
      <c r="AU310" s="171" t="s">
        <v>123</v>
      </c>
      <c r="AV310" s="15" t="s">
        <v>122</v>
      </c>
      <c r="AW310" s="15" t="s">
        <v>27</v>
      </c>
      <c r="AX310" s="15" t="s">
        <v>80</v>
      </c>
      <c r="AY310" s="171" t="s">
        <v>115</v>
      </c>
    </row>
    <row r="311" spans="1:65" s="2" customFormat="1" ht="37.9" customHeight="1" x14ac:dyDescent="0.2">
      <c r="A311" s="30"/>
      <c r="B311" s="142"/>
      <c r="C311" s="143" t="s">
        <v>376</v>
      </c>
      <c r="D311" s="143" t="s">
        <v>118</v>
      </c>
      <c r="E311" s="144" t="s">
        <v>377</v>
      </c>
      <c r="F311" s="145" t="s">
        <v>378</v>
      </c>
      <c r="G311" s="146" t="s">
        <v>216</v>
      </c>
      <c r="H311" s="147">
        <v>64</v>
      </c>
      <c r="I311" s="147"/>
      <c r="J311" s="147">
        <f>ROUND(I311*H311,3)</f>
        <v>0</v>
      </c>
      <c r="K311" s="148"/>
      <c r="L311" s="31"/>
      <c r="M311" s="149" t="s">
        <v>1</v>
      </c>
      <c r="N311" s="150" t="s">
        <v>38</v>
      </c>
      <c r="O311" s="151">
        <v>8.4000000000000005E-2</v>
      </c>
      <c r="P311" s="151">
        <f>O311*H311</f>
        <v>5.3760000000000003</v>
      </c>
      <c r="Q311" s="151">
        <v>5.0000000000000002E-5</v>
      </c>
      <c r="R311" s="151">
        <f>Q311*H311</f>
        <v>3.2000000000000002E-3</v>
      </c>
      <c r="S311" s="151">
        <v>0</v>
      </c>
      <c r="T311" s="152">
        <f>S311*H311</f>
        <v>0</v>
      </c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R311" s="153" t="s">
        <v>174</v>
      </c>
      <c r="AT311" s="153" t="s">
        <v>118</v>
      </c>
      <c r="AU311" s="153" t="s">
        <v>123</v>
      </c>
      <c r="AY311" s="18" t="s">
        <v>115</v>
      </c>
      <c r="BE311" s="154">
        <f>IF(N311="základná",J311,0)</f>
        <v>0</v>
      </c>
      <c r="BF311" s="154">
        <f>IF(N311="znížená",J311,0)</f>
        <v>0</v>
      </c>
      <c r="BG311" s="154">
        <f>IF(N311="zákl. prenesená",J311,0)</f>
        <v>0</v>
      </c>
      <c r="BH311" s="154">
        <f>IF(N311="zníž. prenesená",J311,0)</f>
        <v>0</v>
      </c>
      <c r="BI311" s="154">
        <f>IF(N311="nulová",J311,0)</f>
        <v>0</v>
      </c>
      <c r="BJ311" s="18" t="s">
        <v>123</v>
      </c>
      <c r="BK311" s="155">
        <f>ROUND(I311*H311,3)</f>
        <v>0</v>
      </c>
      <c r="BL311" s="18" t="s">
        <v>174</v>
      </c>
      <c r="BM311" s="153" t="s">
        <v>379</v>
      </c>
    </row>
    <row r="312" spans="1:65" s="14" customFormat="1" x14ac:dyDescent="0.2">
      <c r="B312" s="163"/>
      <c r="D312" s="157" t="s">
        <v>125</v>
      </c>
      <c r="E312" s="164" t="s">
        <v>1</v>
      </c>
      <c r="F312" s="165" t="s">
        <v>380</v>
      </c>
      <c r="H312" s="166">
        <v>64</v>
      </c>
      <c r="L312" s="163"/>
      <c r="M312" s="167"/>
      <c r="N312" s="168"/>
      <c r="O312" s="168"/>
      <c r="P312" s="168"/>
      <c r="Q312" s="168"/>
      <c r="R312" s="168"/>
      <c r="S312" s="168"/>
      <c r="T312" s="169"/>
      <c r="AT312" s="164" t="s">
        <v>125</v>
      </c>
      <c r="AU312" s="164" t="s">
        <v>123</v>
      </c>
      <c r="AV312" s="14" t="s">
        <v>123</v>
      </c>
      <c r="AW312" s="14" t="s">
        <v>27</v>
      </c>
      <c r="AX312" s="14" t="s">
        <v>72</v>
      </c>
      <c r="AY312" s="164" t="s">
        <v>115</v>
      </c>
    </row>
    <row r="313" spans="1:65" s="15" customFormat="1" x14ac:dyDescent="0.2">
      <c r="B313" s="170"/>
      <c r="D313" s="157" t="s">
        <v>125</v>
      </c>
      <c r="E313" s="171" t="s">
        <v>1</v>
      </c>
      <c r="F313" s="172" t="s">
        <v>128</v>
      </c>
      <c r="H313" s="173">
        <v>64</v>
      </c>
      <c r="L313" s="170"/>
      <c r="M313" s="174"/>
      <c r="N313" s="175"/>
      <c r="O313" s="175"/>
      <c r="P313" s="175"/>
      <c r="Q313" s="175"/>
      <c r="R313" s="175"/>
      <c r="S313" s="175"/>
      <c r="T313" s="176"/>
      <c r="AT313" s="171" t="s">
        <v>125</v>
      </c>
      <c r="AU313" s="171" t="s">
        <v>123</v>
      </c>
      <c r="AV313" s="15" t="s">
        <v>122</v>
      </c>
      <c r="AW313" s="15" t="s">
        <v>27</v>
      </c>
      <c r="AX313" s="15" t="s">
        <v>80</v>
      </c>
      <c r="AY313" s="171" t="s">
        <v>115</v>
      </c>
    </row>
    <row r="314" spans="1:65" s="2" customFormat="1" ht="24.2" customHeight="1" x14ac:dyDescent="0.2">
      <c r="A314" s="30"/>
      <c r="B314" s="142"/>
      <c r="C314" s="184" t="s">
        <v>381</v>
      </c>
      <c r="D314" s="184" t="s">
        <v>194</v>
      </c>
      <c r="E314" s="185" t="s">
        <v>382</v>
      </c>
      <c r="F314" s="186" t="s">
        <v>383</v>
      </c>
      <c r="G314" s="187" t="s">
        <v>384</v>
      </c>
      <c r="H314" s="188">
        <v>16</v>
      </c>
      <c r="I314" s="188"/>
      <c r="J314" s="188">
        <f>ROUND(I314*H314,3)</f>
        <v>0</v>
      </c>
      <c r="K314" s="189"/>
      <c r="L314" s="190"/>
      <c r="M314" s="191" t="s">
        <v>1</v>
      </c>
      <c r="N314" s="192" t="s">
        <v>38</v>
      </c>
      <c r="O314" s="151">
        <v>0</v>
      </c>
      <c r="P314" s="151">
        <f>O314*H314</f>
        <v>0</v>
      </c>
      <c r="Q314" s="151">
        <v>6.6000000000000003E-2</v>
      </c>
      <c r="R314" s="151">
        <f>Q314*H314</f>
        <v>1.056</v>
      </c>
      <c r="S314" s="151">
        <v>0</v>
      </c>
      <c r="T314" s="152">
        <f>S314*H314</f>
        <v>0</v>
      </c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R314" s="153" t="s">
        <v>197</v>
      </c>
      <c r="AT314" s="153" t="s">
        <v>194</v>
      </c>
      <c r="AU314" s="153" t="s">
        <v>123</v>
      </c>
      <c r="AY314" s="18" t="s">
        <v>115</v>
      </c>
      <c r="BE314" s="154">
        <f>IF(N314="základná",J314,0)</f>
        <v>0</v>
      </c>
      <c r="BF314" s="154">
        <f>IF(N314="znížená",J314,0)</f>
        <v>0</v>
      </c>
      <c r="BG314" s="154">
        <f>IF(N314="zákl. prenesená",J314,0)</f>
        <v>0</v>
      </c>
      <c r="BH314" s="154">
        <f>IF(N314="zníž. prenesená",J314,0)</f>
        <v>0</v>
      </c>
      <c r="BI314" s="154">
        <f>IF(N314="nulová",J314,0)</f>
        <v>0</v>
      </c>
      <c r="BJ314" s="18" t="s">
        <v>123</v>
      </c>
      <c r="BK314" s="155">
        <f>ROUND(I314*H314,3)</f>
        <v>0</v>
      </c>
      <c r="BL314" s="18" t="s">
        <v>174</v>
      </c>
      <c r="BM314" s="153" t="s">
        <v>385</v>
      </c>
    </row>
    <row r="315" spans="1:65" s="14" customFormat="1" x14ac:dyDescent="0.2">
      <c r="B315" s="163"/>
      <c r="D315" s="157" t="s">
        <v>125</v>
      </c>
      <c r="E315" s="164" t="s">
        <v>1</v>
      </c>
      <c r="F315" s="165" t="s">
        <v>386</v>
      </c>
      <c r="H315" s="166">
        <v>16</v>
      </c>
      <c r="L315" s="163"/>
      <c r="M315" s="167"/>
      <c r="N315" s="168"/>
      <c r="O315" s="168"/>
      <c r="P315" s="168"/>
      <c r="Q315" s="168"/>
      <c r="R315" s="168"/>
      <c r="S315" s="168"/>
      <c r="T315" s="169"/>
      <c r="AT315" s="164" t="s">
        <v>125</v>
      </c>
      <c r="AU315" s="164" t="s">
        <v>123</v>
      </c>
      <c r="AV315" s="14" t="s">
        <v>123</v>
      </c>
      <c r="AW315" s="14" t="s">
        <v>27</v>
      </c>
      <c r="AX315" s="14" t="s">
        <v>72</v>
      </c>
      <c r="AY315" s="164" t="s">
        <v>115</v>
      </c>
    </row>
    <row r="316" spans="1:65" s="13" customFormat="1" ht="22.5" x14ac:dyDescent="0.2">
      <c r="B316" s="156"/>
      <c r="D316" s="157" t="s">
        <v>125</v>
      </c>
      <c r="E316" s="158" t="s">
        <v>1</v>
      </c>
      <c r="F316" s="159" t="s">
        <v>387</v>
      </c>
      <c r="H316" s="158" t="s">
        <v>1</v>
      </c>
      <c r="L316" s="156"/>
      <c r="M316" s="160"/>
      <c r="N316" s="161"/>
      <c r="O316" s="161"/>
      <c r="P316" s="161"/>
      <c r="Q316" s="161"/>
      <c r="R316" s="161"/>
      <c r="S316" s="161"/>
      <c r="T316" s="162"/>
      <c r="AT316" s="158" t="s">
        <v>125</v>
      </c>
      <c r="AU316" s="158" t="s">
        <v>123</v>
      </c>
      <c r="AV316" s="13" t="s">
        <v>80</v>
      </c>
      <c r="AW316" s="13" t="s">
        <v>27</v>
      </c>
      <c r="AX316" s="13" t="s">
        <v>72</v>
      </c>
      <c r="AY316" s="158" t="s">
        <v>115</v>
      </c>
    </row>
    <row r="317" spans="1:65" s="13" customFormat="1" x14ac:dyDescent="0.2">
      <c r="B317" s="156"/>
      <c r="D317" s="157" t="s">
        <v>125</v>
      </c>
      <c r="E317" s="158" t="s">
        <v>1</v>
      </c>
      <c r="F317" s="159" t="s">
        <v>388</v>
      </c>
      <c r="H317" s="158" t="s">
        <v>1</v>
      </c>
      <c r="L317" s="156"/>
      <c r="M317" s="160"/>
      <c r="N317" s="161"/>
      <c r="O317" s="161"/>
      <c r="P317" s="161"/>
      <c r="Q317" s="161"/>
      <c r="R317" s="161"/>
      <c r="S317" s="161"/>
      <c r="T317" s="162"/>
      <c r="AT317" s="158" t="s">
        <v>125</v>
      </c>
      <c r="AU317" s="158" t="s">
        <v>123</v>
      </c>
      <c r="AV317" s="13" t="s">
        <v>80</v>
      </c>
      <c r="AW317" s="13" t="s">
        <v>27</v>
      </c>
      <c r="AX317" s="13" t="s">
        <v>72</v>
      </c>
      <c r="AY317" s="158" t="s">
        <v>115</v>
      </c>
    </row>
    <row r="318" spans="1:65" s="13" customFormat="1" x14ac:dyDescent="0.2">
      <c r="B318" s="156"/>
      <c r="D318" s="157" t="s">
        <v>125</v>
      </c>
      <c r="E318" s="158" t="s">
        <v>1</v>
      </c>
      <c r="F318" s="159" t="s">
        <v>389</v>
      </c>
      <c r="H318" s="158" t="s">
        <v>1</v>
      </c>
      <c r="L318" s="156"/>
      <c r="M318" s="160"/>
      <c r="N318" s="161"/>
      <c r="O318" s="161"/>
      <c r="P318" s="161"/>
      <c r="Q318" s="161"/>
      <c r="R318" s="161"/>
      <c r="S318" s="161"/>
      <c r="T318" s="162"/>
      <c r="AT318" s="158" t="s">
        <v>125</v>
      </c>
      <c r="AU318" s="158" t="s">
        <v>123</v>
      </c>
      <c r="AV318" s="13" t="s">
        <v>80</v>
      </c>
      <c r="AW318" s="13" t="s">
        <v>27</v>
      </c>
      <c r="AX318" s="13" t="s">
        <v>72</v>
      </c>
      <c r="AY318" s="158" t="s">
        <v>115</v>
      </c>
    </row>
    <row r="319" spans="1:65" s="13" customFormat="1" x14ac:dyDescent="0.2">
      <c r="B319" s="156"/>
      <c r="D319" s="157" t="s">
        <v>125</v>
      </c>
      <c r="E319" s="158" t="s">
        <v>1</v>
      </c>
      <c r="F319" s="159" t="s">
        <v>390</v>
      </c>
      <c r="H319" s="158" t="s">
        <v>1</v>
      </c>
      <c r="L319" s="156"/>
      <c r="M319" s="160"/>
      <c r="N319" s="161"/>
      <c r="O319" s="161"/>
      <c r="P319" s="161"/>
      <c r="Q319" s="161"/>
      <c r="R319" s="161"/>
      <c r="S319" s="161"/>
      <c r="T319" s="162"/>
      <c r="AT319" s="158" t="s">
        <v>125</v>
      </c>
      <c r="AU319" s="158" t="s">
        <v>123</v>
      </c>
      <c r="AV319" s="13" t="s">
        <v>80</v>
      </c>
      <c r="AW319" s="13" t="s">
        <v>27</v>
      </c>
      <c r="AX319" s="13" t="s">
        <v>72</v>
      </c>
      <c r="AY319" s="158" t="s">
        <v>115</v>
      </c>
    </row>
    <row r="320" spans="1:65" s="13" customFormat="1" x14ac:dyDescent="0.2">
      <c r="B320" s="156"/>
      <c r="D320" s="157" t="s">
        <v>125</v>
      </c>
      <c r="E320" s="158" t="s">
        <v>1</v>
      </c>
      <c r="F320" s="159" t="s">
        <v>244</v>
      </c>
      <c r="H320" s="158" t="s">
        <v>1</v>
      </c>
      <c r="L320" s="156"/>
      <c r="M320" s="160"/>
      <c r="N320" s="161"/>
      <c r="O320" s="161"/>
      <c r="P320" s="161"/>
      <c r="Q320" s="161"/>
      <c r="R320" s="161"/>
      <c r="S320" s="161"/>
      <c r="T320" s="162"/>
      <c r="AT320" s="158" t="s">
        <v>125</v>
      </c>
      <c r="AU320" s="158" t="s">
        <v>123</v>
      </c>
      <c r="AV320" s="13" t="s">
        <v>80</v>
      </c>
      <c r="AW320" s="13" t="s">
        <v>27</v>
      </c>
      <c r="AX320" s="13" t="s">
        <v>72</v>
      </c>
      <c r="AY320" s="158" t="s">
        <v>115</v>
      </c>
    </row>
    <row r="321" spans="1:65" s="15" customFormat="1" x14ac:dyDescent="0.2">
      <c r="B321" s="170"/>
      <c r="D321" s="157" t="s">
        <v>125</v>
      </c>
      <c r="E321" s="171" t="s">
        <v>1</v>
      </c>
      <c r="F321" s="172" t="s">
        <v>128</v>
      </c>
      <c r="H321" s="173">
        <v>16</v>
      </c>
      <c r="L321" s="170"/>
      <c r="M321" s="174"/>
      <c r="N321" s="175"/>
      <c r="O321" s="175"/>
      <c r="P321" s="175"/>
      <c r="Q321" s="175"/>
      <c r="R321" s="175"/>
      <c r="S321" s="175"/>
      <c r="T321" s="176"/>
      <c r="AT321" s="171" t="s">
        <v>125</v>
      </c>
      <c r="AU321" s="171" t="s">
        <v>123</v>
      </c>
      <c r="AV321" s="15" t="s">
        <v>122</v>
      </c>
      <c r="AW321" s="15" t="s">
        <v>27</v>
      </c>
      <c r="AX321" s="15" t="s">
        <v>80</v>
      </c>
      <c r="AY321" s="171" t="s">
        <v>115</v>
      </c>
    </row>
    <row r="322" spans="1:65" s="2" customFormat="1" ht="37.9" customHeight="1" x14ac:dyDescent="0.2">
      <c r="A322" s="30"/>
      <c r="B322" s="142"/>
      <c r="C322" s="184" t="s">
        <v>391</v>
      </c>
      <c r="D322" s="184" t="s">
        <v>194</v>
      </c>
      <c r="E322" s="185" t="s">
        <v>392</v>
      </c>
      <c r="F322" s="186" t="s">
        <v>393</v>
      </c>
      <c r="G322" s="187" t="s">
        <v>384</v>
      </c>
      <c r="H322" s="188">
        <v>32</v>
      </c>
      <c r="I322" s="188"/>
      <c r="J322" s="188">
        <f>ROUND(I322*H322,3)</f>
        <v>0</v>
      </c>
      <c r="K322" s="189"/>
      <c r="L322" s="190"/>
      <c r="M322" s="191" t="s">
        <v>1</v>
      </c>
      <c r="N322" s="192" t="s">
        <v>38</v>
      </c>
      <c r="O322" s="151">
        <v>0</v>
      </c>
      <c r="P322" s="151">
        <f>O322*H322</f>
        <v>0</v>
      </c>
      <c r="Q322" s="151">
        <v>6.6000000000000003E-2</v>
      </c>
      <c r="R322" s="151">
        <f>Q322*H322</f>
        <v>2.1120000000000001</v>
      </c>
      <c r="S322" s="151">
        <v>0</v>
      </c>
      <c r="T322" s="152">
        <f>S322*H322</f>
        <v>0</v>
      </c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R322" s="153" t="s">
        <v>197</v>
      </c>
      <c r="AT322" s="153" t="s">
        <v>194</v>
      </c>
      <c r="AU322" s="153" t="s">
        <v>123</v>
      </c>
      <c r="AY322" s="18" t="s">
        <v>115</v>
      </c>
      <c r="BE322" s="154">
        <f>IF(N322="základná",J322,0)</f>
        <v>0</v>
      </c>
      <c r="BF322" s="154">
        <f>IF(N322="znížená",J322,0)</f>
        <v>0</v>
      </c>
      <c r="BG322" s="154">
        <f>IF(N322="zákl. prenesená",J322,0)</f>
        <v>0</v>
      </c>
      <c r="BH322" s="154">
        <f>IF(N322="zníž. prenesená",J322,0)</f>
        <v>0</v>
      </c>
      <c r="BI322" s="154">
        <f>IF(N322="nulová",J322,0)</f>
        <v>0</v>
      </c>
      <c r="BJ322" s="18" t="s">
        <v>123</v>
      </c>
      <c r="BK322" s="155">
        <f>ROUND(I322*H322,3)</f>
        <v>0</v>
      </c>
      <c r="BL322" s="18" t="s">
        <v>174</v>
      </c>
      <c r="BM322" s="153" t="s">
        <v>394</v>
      </c>
    </row>
    <row r="323" spans="1:65" s="14" customFormat="1" ht="22.5" x14ac:dyDescent="0.2">
      <c r="B323" s="163"/>
      <c r="D323" s="157" t="s">
        <v>125</v>
      </c>
      <c r="E323" s="164" t="s">
        <v>1</v>
      </c>
      <c r="F323" s="165" t="s">
        <v>395</v>
      </c>
      <c r="H323" s="166">
        <v>32</v>
      </c>
      <c r="L323" s="163"/>
      <c r="M323" s="167"/>
      <c r="N323" s="168"/>
      <c r="O323" s="168"/>
      <c r="P323" s="168"/>
      <c r="Q323" s="168"/>
      <c r="R323" s="168"/>
      <c r="S323" s="168"/>
      <c r="T323" s="169"/>
      <c r="AT323" s="164" t="s">
        <v>125</v>
      </c>
      <c r="AU323" s="164" t="s">
        <v>123</v>
      </c>
      <c r="AV323" s="14" t="s">
        <v>123</v>
      </c>
      <c r="AW323" s="14" t="s">
        <v>27</v>
      </c>
      <c r="AX323" s="14" t="s">
        <v>72</v>
      </c>
      <c r="AY323" s="164" t="s">
        <v>115</v>
      </c>
    </row>
    <row r="324" spans="1:65" s="13" customFormat="1" x14ac:dyDescent="0.2">
      <c r="B324" s="156"/>
      <c r="D324" s="157" t="s">
        <v>125</v>
      </c>
      <c r="E324" s="158" t="s">
        <v>1</v>
      </c>
      <c r="F324" s="159" t="s">
        <v>396</v>
      </c>
      <c r="H324" s="158" t="s">
        <v>1</v>
      </c>
      <c r="L324" s="156"/>
      <c r="M324" s="160"/>
      <c r="N324" s="161"/>
      <c r="O324" s="161"/>
      <c r="P324" s="161"/>
      <c r="Q324" s="161"/>
      <c r="R324" s="161"/>
      <c r="S324" s="161"/>
      <c r="T324" s="162"/>
      <c r="AT324" s="158" t="s">
        <v>125</v>
      </c>
      <c r="AU324" s="158" t="s">
        <v>123</v>
      </c>
      <c r="AV324" s="13" t="s">
        <v>80</v>
      </c>
      <c r="AW324" s="13" t="s">
        <v>27</v>
      </c>
      <c r="AX324" s="13" t="s">
        <v>72</v>
      </c>
      <c r="AY324" s="158" t="s">
        <v>115</v>
      </c>
    </row>
    <row r="325" spans="1:65" s="13" customFormat="1" x14ac:dyDescent="0.2">
      <c r="B325" s="156"/>
      <c r="D325" s="157" t="s">
        <v>125</v>
      </c>
      <c r="E325" s="158" t="s">
        <v>1</v>
      </c>
      <c r="F325" s="159" t="s">
        <v>397</v>
      </c>
      <c r="H325" s="158" t="s">
        <v>1</v>
      </c>
      <c r="L325" s="156"/>
      <c r="M325" s="160"/>
      <c r="N325" s="161"/>
      <c r="O325" s="161"/>
      <c r="P325" s="161"/>
      <c r="Q325" s="161"/>
      <c r="R325" s="161"/>
      <c r="S325" s="161"/>
      <c r="T325" s="162"/>
      <c r="AT325" s="158" t="s">
        <v>125</v>
      </c>
      <c r="AU325" s="158" t="s">
        <v>123</v>
      </c>
      <c r="AV325" s="13" t="s">
        <v>80</v>
      </c>
      <c r="AW325" s="13" t="s">
        <v>27</v>
      </c>
      <c r="AX325" s="13" t="s">
        <v>72</v>
      </c>
      <c r="AY325" s="158" t="s">
        <v>115</v>
      </c>
    </row>
    <row r="326" spans="1:65" s="13" customFormat="1" x14ac:dyDescent="0.2">
      <c r="B326" s="156"/>
      <c r="D326" s="157" t="s">
        <v>125</v>
      </c>
      <c r="E326" s="158" t="s">
        <v>1</v>
      </c>
      <c r="F326" s="159" t="s">
        <v>389</v>
      </c>
      <c r="H326" s="158" t="s">
        <v>1</v>
      </c>
      <c r="L326" s="156"/>
      <c r="M326" s="160"/>
      <c r="N326" s="161"/>
      <c r="O326" s="161"/>
      <c r="P326" s="161"/>
      <c r="Q326" s="161"/>
      <c r="R326" s="161"/>
      <c r="S326" s="161"/>
      <c r="T326" s="162"/>
      <c r="AT326" s="158" t="s">
        <v>125</v>
      </c>
      <c r="AU326" s="158" t="s">
        <v>123</v>
      </c>
      <c r="AV326" s="13" t="s">
        <v>80</v>
      </c>
      <c r="AW326" s="13" t="s">
        <v>27</v>
      </c>
      <c r="AX326" s="13" t="s">
        <v>72</v>
      </c>
      <c r="AY326" s="158" t="s">
        <v>115</v>
      </c>
    </row>
    <row r="327" spans="1:65" s="13" customFormat="1" x14ac:dyDescent="0.2">
      <c r="B327" s="156"/>
      <c r="D327" s="157" t="s">
        <v>125</v>
      </c>
      <c r="E327" s="158" t="s">
        <v>1</v>
      </c>
      <c r="F327" s="159" t="s">
        <v>398</v>
      </c>
      <c r="H327" s="158" t="s">
        <v>1</v>
      </c>
      <c r="L327" s="156"/>
      <c r="M327" s="160"/>
      <c r="N327" s="161"/>
      <c r="O327" s="161"/>
      <c r="P327" s="161"/>
      <c r="Q327" s="161"/>
      <c r="R327" s="161"/>
      <c r="S327" s="161"/>
      <c r="T327" s="162"/>
      <c r="AT327" s="158" t="s">
        <v>125</v>
      </c>
      <c r="AU327" s="158" t="s">
        <v>123</v>
      </c>
      <c r="AV327" s="13" t="s">
        <v>80</v>
      </c>
      <c r="AW327" s="13" t="s">
        <v>27</v>
      </c>
      <c r="AX327" s="13" t="s">
        <v>72</v>
      </c>
      <c r="AY327" s="158" t="s">
        <v>115</v>
      </c>
    </row>
    <row r="328" spans="1:65" s="13" customFormat="1" ht="22.5" x14ac:dyDescent="0.2">
      <c r="B328" s="156"/>
      <c r="D328" s="157" t="s">
        <v>125</v>
      </c>
      <c r="E328" s="158" t="s">
        <v>1</v>
      </c>
      <c r="F328" s="159" t="s">
        <v>399</v>
      </c>
      <c r="H328" s="158" t="s">
        <v>1</v>
      </c>
      <c r="L328" s="156"/>
      <c r="M328" s="160"/>
      <c r="N328" s="161"/>
      <c r="O328" s="161"/>
      <c r="P328" s="161"/>
      <c r="Q328" s="161"/>
      <c r="R328" s="161"/>
      <c r="S328" s="161"/>
      <c r="T328" s="162"/>
      <c r="AT328" s="158" t="s">
        <v>125</v>
      </c>
      <c r="AU328" s="158" t="s">
        <v>123</v>
      </c>
      <c r="AV328" s="13" t="s">
        <v>80</v>
      </c>
      <c r="AW328" s="13" t="s">
        <v>27</v>
      </c>
      <c r="AX328" s="13" t="s">
        <v>72</v>
      </c>
      <c r="AY328" s="158" t="s">
        <v>115</v>
      </c>
    </row>
    <row r="329" spans="1:65" s="13" customFormat="1" x14ac:dyDescent="0.2">
      <c r="B329" s="156"/>
      <c r="D329" s="157" t="s">
        <v>125</v>
      </c>
      <c r="E329" s="158" t="s">
        <v>1</v>
      </c>
      <c r="F329" s="159" t="s">
        <v>400</v>
      </c>
      <c r="H329" s="158" t="s">
        <v>1</v>
      </c>
      <c r="L329" s="156"/>
      <c r="M329" s="160"/>
      <c r="N329" s="161"/>
      <c r="O329" s="161"/>
      <c r="P329" s="161"/>
      <c r="Q329" s="161"/>
      <c r="R329" s="161"/>
      <c r="S329" s="161"/>
      <c r="T329" s="162"/>
      <c r="AT329" s="158" t="s">
        <v>125</v>
      </c>
      <c r="AU329" s="158" t="s">
        <v>123</v>
      </c>
      <c r="AV329" s="13" t="s">
        <v>80</v>
      </c>
      <c r="AW329" s="13" t="s">
        <v>27</v>
      </c>
      <c r="AX329" s="13" t="s">
        <v>72</v>
      </c>
      <c r="AY329" s="158" t="s">
        <v>115</v>
      </c>
    </row>
    <row r="330" spans="1:65" s="15" customFormat="1" x14ac:dyDescent="0.2">
      <c r="B330" s="170"/>
      <c r="D330" s="157" t="s">
        <v>125</v>
      </c>
      <c r="E330" s="171" t="s">
        <v>1</v>
      </c>
      <c r="F330" s="172" t="s">
        <v>128</v>
      </c>
      <c r="H330" s="173">
        <v>32</v>
      </c>
      <c r="L330" s="170"/>
      <c r="M330" s="174"/>
      <c r="N330" s="175"/>
      <c r="O330" s="175"/>
      <c r="P330" s="175"/>
      <c r="Q330" s="175"/>
      <c r="R330" s="175"/>
      <c r="S330" s="175"/>
      <c r="T330" s="176"/>
      <c r="AT330" s="171" t="s">
        <v>125</v>
      </c>
      <c r="AU330" s="171" t="s">
        <v>123</v>
      </c>
      <c r="AV330" s="15" t="s">
        <v>122</v>
      </c>
      <c r="AW330" s="15" t="s">
        <v>27</v>
      </c>
      <c r="AX330" s="15" t="s">
        <v>80</v>
      </c>
      <c r="AY330" s="171" t="s">
        <v>115</v>
      </c>
    </row>
    <row r="331" spans="1:65" s="2" customFormat="1" ht="37.9" customHeight="1" x14ac:dyDescent="0.2">
      <c r="A331" s="30"/>
      <c r="B331" s="142"/>
      <c r="C331" s="184" t="s">
        <v>401</v>
      </c>
      <c r="D331" s="184" t="s">
        <v>194</v>
      </c>
      <c r="E331" s="185" t="s">
        <v>402</v>
      </c>
      <c r="F331" s="186" t="s">
        <v>403</v>
      </c>
      <c r="G331" s="187" t="s">
        <v>384</v>
      </c>
      <c r="H331" s="188">
        <v>32</v>
      </c>
      <c r="I331" s="188"/>
      <c r="J331" s="188">
        <f>ROUND(I331*H331,3)</f>
        <v>0</v>
      </c>
      <c r="K331" s="189"/>
      <c r="L331" s="190"/>
      <c r="M331" s="191" t="s">
        <v>1</v>
      </c>
      <c r="N331" s="192" t="s">
        <v>38</v>
      </c>
      <c r="O331" s="151">
        <v>0</v>
      </c>
      <c r="P331" s="151">
        <f>O331*H331</f>
        <v>0</v>
      </c>
      <c r="Q331" s="151">
        <v>6.6000000000000003E-2</v>
      </c>
      <c r="R331" s="151">
        <f>Q331*H331</f>
        <v>2.1120000000000001</v>
      </c>
      <c r="S331" s="151">
        <v>0</v>
      </c>
      <c r="T331" s="152">
        <f>S331*H331</f>
        <v>0</v>
      </c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R331" s="153" t="s">
        <v>197</v>
      </c>
      <c r="AT331" s="153" t="s">
        <v>194</v>
      </c>
      <c r="AU331" s="153" t="s">
        <v>123</v>
      </c>
      <c r="AY331" s="18" t="s">
        <v>115</v>
      </c>
      <c r="BE331" s="154">
        <f>IF(N331="základná",J331,0)</f>
        <v>0</v>
      </c>
      <c r="BF331" s="154">
        <f>IF(N331="znížená",J331,0)</f>
        <v>0</v>
      </c>
      <c r="BG331" s="154">
        <f>IF(N331="zákl. prenesená",J331,0)</f>
        <v>0</v>
      </c>
      <c r="BH331" s="154">
        <f>IF(N331="zníž. prenesená",J331,0)</f>
        <v>0</v>
      </c>
      <c r="BI331" s="154">
        <f>IF(N331="nulová",J331,0)</f>
        <v>0</v>
      </c>
      <c r="BJ331" s="18" t="s">
        <v>123</v>
      </c>
      <c r="BK331" s="155">
        <f>ROUND(I331*H331,3)</f>
        <v>0</v>
      </c>
      <c r="BL331" s="18" t="s">
        <v>174</v>
      </c>
      <c r="BM331" s="153" t="s">
        <v>404</v>
      </c>
    </row>
    <row r="332" spans="1:65" s="14" customFormat="1" ht="22.5" x14ac:dyDescent="0.2">
      <c r="B332" s="163"/>
      <c r="D332" s="157" t="s">
        <v>125</v>
      </c>
      <c r="E332" s="164" t="s">
        <v>1</v>
      </c>
      <c r="F332" s="165" t="s">
        <v>405</v>
      </c>
      <c r="H332" s="166">
        <v>32</v>
      </c>
      <c r="L332" s="163"/>
      <c r="M332" s="167"/>
      <c r="N332" s="168"/>
      <c r="O332" s="168"/>
      <c r="P332" s="168"/>
      <c r="Q332" s="168"/>
      <c r="R332" s="168"/>
      <c r="S332" s="168"/>
      <c r="T332" s="169"/>
      <c r="AT332" s="164" t="s">
        <v>125</v>
      </c>
      <c r="AU332" s="164" t="s">
        <v>123</v>
      </c>
      <c r="AV332" s="14" t="s">
        <v>123</v>
      </c>
      <c r="AW332" s="14" t="s">
        <v>27</v>
      </c>
      <c r="AX332" s="14" t="s">
        <v>72</v>
      </c>
      <c r="AY332" s="164" t="s">
        <v>115</v>
      </c>
    </row>
    <row r="333" spans="1:65" s="13" customFormat="1" x14ac:dyDescent="0.2">
      <c r="B333" s="156"/>
      <c r="D333" s="157" t="s">
        <v>125</v>
      </c>
      <c r="E333" s="158" t="s">
        <v>1</v>
      </c>
      <c r="F333" s="159" t="s">
        <v>406</v>
      </c>
      <c r="H333" s="158" t="s">
        <v>1</v>
      </c>
      <c r="L333" s="156"/>
      <c r="M333" s="160"/>
      <c r="N333" s="161"/>
      <c r="O333" s="161"/>
      <c r="P333" s="161"/>
      <c r="Q333" s="161"/>
      <c r="R333" s="161"/>
      <c r="S333" s="161"/>
      <c r="T333" s="162"/>
      <c r="AT333" s="158" t="s">
        <v>125</v>
      </c>
      <c r="AU333" s="158" t="s">
        <v>123</v>
      </c>
      <c r="AV333" s="13" t="s">
        <v>80</v>
      </c>
      <c r="AW333" s="13" t="s">
        <v>27</v>
      </c>
      <c r="AX333" s="13" t="s">
        <v>72</v>
      </c>
      <c r="AY333" s="158" t="s">
        <v>115</v>
      </c>
    </row>
    <row r="334" spans="1:65" s="13" customFormat="1" x14ac:dyDescent="0.2">
      <c r="B334" s="156"/>
      <c r="D334" s="157" t="s">
        <v>125</v>
      </c>
      <c r="E334" s="158" t="s">
        <v>1</v>
      </c>
      <c r="F334" s="159" t="s">
        <v>397</v>
      </c>
      <c r="H334" s="158" t="s">
        <v>1</v>
      </c>
      <c r="L334" s="156"/>
      <c r="M334" s="160"/>
      <c r="N334" s="161"/>
      <c r="O334" s="161"/>
      <c r="P334" s="161"/>
      <c r="Q334" s="161"/>
      <c r="R334" s="161"/>
      <c r="S334" s="161"/>
      <c r="T334" s="162"/>
      <c r="AT334" s="158" t="s">
        <v>125</v>
      </c>
      <c r="AU334" s="158" t="s">
        <v>123</v>
      </c>
      <c r="AV334" s="13" t="s">
        <v>80</v>
      </c>
      <c r="AW334" s="13" t="s">
        <v>27</v>
      </c>
      <c r="AX334" s="13" t="s">
        <v>72</v>
      </c>
      <c r="AY334" s="158" t="s">
        <v>115</v>
      </c>
    </row>
    <row r="335" spans="1:65" s="13" customFormat="1" x14ac:dyDescent="0.2">
      <c r="B335" s="156"/>
      <c r="D335" s="157" t="s">
        <v>125</v>
      </c>
      <c r="E335" s="158" t="s">
        <v>1</v>
      </c>
      <c r="F335" s="159" t="s">
        <v>389</v>
      </c>
      <c r="H335" s="158" t="s">
        <v>1</v>
      </c>
      <c r="L335" s="156"/>
      <c r="M335" s="160"/>
      <c r="N335" s="161"/>
      <c r="O335" s="161"/>
      <c r="P335" s="161"/>
      <c r="Q335" s="161"/>
      <c r="R335" s="161"/>
      <c r="S335" s="161"/>
      <c r="T335" s="162"/>
      <c r="AT335" s="158" t="s">
        <v>125</v>
      </c>
      <c r="AU335" s="158" t="s">
        <v>123</v>
      </c>
      <c r="AV335" s="13" t="s">
        <v>80</v>
      </c>
      <c r="AW335" s="13" t="s">
        <v>27</v>
      </c>
      <c r="AX335" s="13" t="s">
        <v>72</v>
      </c>
      <c r="AY335" s="158" t="s">
        <v>115</v>
      </c>
    </row>
    <row r="336" spans="1:65" s="13" customFormat="1" x14ac:dyDescent="0.2">
      <c r="B336" s="156"/>
      <c r="D336" s="157" t="s">
        <v>125</v>
      </c>
      <c r="E336" s="158" t="s">
        <v>1</v>
      </c>
      <c r="F336" s="159" t="s">
        <v>398</v>
      </c>
      <c r="H336" s="158" t="s">
        <v>1</v>
      </c>
      <c r="L336" s="156"/>
      <c r="M336" s="160"/>
      <c r="N336" s="161"/>
      <c r="O336" s="161"/>
      <c r="P336" s="161"/>
      <c r="Q336" s="161"/>
      <c r="R336" s="161"/>
      <c r="S336" s="161"/>
      <c r="T336" s="162"/>
      <c r="AT336" s="158" t="s">
        <v>125</v>
      </c>
      <c r="AU336" s="158" t="s">
        <v>123</v>
      </c>
      <c r="AV336" s="13" t="s">
        <v>80</v>
      </c>
      <c r="AW336" s="13" t="s">
        <v>27</v>
      </c>
      <c r="AX336" s="13" t="s">
        <v>72</v>
      </c>
      <c r="AY336" s="158" t="s">
        <v>115</v>
      </c>
    </row>
    <row r="337" spans="1:65" s="13" customFormat="1" ht="22.5" x14ac:dyDescent="0.2">
      <c r="B337" s="156"/>
      <c r="D337" s="157" t="s">
        <v>125</v>
      </c>
      <c r="E337" s="158" t="s">
        <v>1</v>
      </c>
      <c r="F337" s="159" t="s">
        <v>399</v>
      </c>
      <c r="H337" s="158" t="s">
        <v>1</v>
      </c>
      <c r="L337" s="156"/>
      <c r="M337" s="160"/>
      <c r="N337" s="161"/>
      <c r="O337" s="161"/>
      <c r="P337" s="161"/>
      <c r="Q337" s="161"/>
      <c r="R337" s="161"/>
      <c r="S337" s="161"/>
      <c r="T337" s="162"/>
      <c r="AT337" s="158" t="s">
        <v>125</v>
      </c>
      <c r="AU337" s="158" t="s">
        <v>123</v>
      </c>
      <c r="AV337" s="13" t="s">
        <v>80</v>
      </c>
      <c r="AW337" s="13" t="s">
        <v>27</v>
      </c>
      <c r="AX337" s="13" t="s">
        <v>72</v>
      </c>
      <c r="AY337" s="158" t="s">
        <v>115</v>
      </c>
    </row>
    <row r="338" spans="1:65" s="13" customFormat="1" x14ac:dyDescent="0.2">
      <c r="B338" s="156"/>
      <c r="D338" s="157" t="s">
        <v>125</v>
      </c>
      <c r="E338" s="158" t="s">
        <v>1</v>
      </c>
      <c r="F338" s="159" t="s">
        <v>407</v>
      </c>
      <c r="H338" s="158" t="s">
        <v>1</v>
      </c>
      <c r="L338" s="156"/>
      <c r="M338" s="160"/>
      <c r="N338" s="161"/>
      <c r="O338" s="161"/>
      <c r="P338" s="161"/>
      <c r="Q338" s="161"/>
      <c r="R338" s="161"/>
      <c r="S338" s="161"/>
      <c r="T338" s="162"/>
      <c r="AT338" s="158" t="s">
        <v>125</v>
      </c>
      <c r="AU338" s="158" t="s">
        <v>123</v>
      </c>
      <c r="AV338" s="13" t="s">
        <v>80</v>
      </c>
      <c r="AW338" s="13" t="s">
        <v>27</v>
      </c>
      <c r="AX338" s="13" t="s">
        <v>72</v>
      </c>
      <c r="AY338" s="158" t="s">
        <v>115</v>
      </c>
    </row>
    <row r="339" spans="1:65" s="15" customFormat="1" x14ac:dyDescent="0.2">
      <c r="B339" s="170"/>
      <c r="D339" s="157" t="s">
        <v>125</v>
      </c>
      <c r="E339" s="171" t="s">
        <v>1</v>
      </c>
      <c r="F339" s="172" t="s">
        <v>128</v>
      </c>
      <c r="H339" s="173">
        <v>32</v>
      </c>
      <c r="L339" s="170"/>
      <c r="M339" s="174"/>
      <c r="N339" s="175"/>
      <c r="O339" s="175"/>
      <c r="P339" s="175"/>
      <c r="Q339" s="175"/>
      <c r="R339" s="175"/>
      <c r="S339" s="175"/>
      <c r="T339" s="176"/>
      <c r="AT339" s="171" t="s">
        <v>125</v>
      </c>
      <c r="AU339" s="171" t="s">
        <v>123</v>
      </c>
      <c r="AV339" s="15" t="s">
        <v>122</v>
      </c>
      <c r="AW339" s="15" t="s">
        <v>27</v>
      </c>
      <c r="AX339" s="15" t="s">
        <v>80</v>
      </c>
      <c r="AY339" s="171" t="s">
        <v>115</v>
      </c>
    </row>
    <row r="340" spans="1:65" s="2" customFormat="1" ht="37.9" customHeight="1" x14ac:dyDescent="0.2">
      <c r="A340" s="30"/>
      <c r="B340" s="142"/>
      <c r="C340" s="184" t="s">
        <v>408</v>
      </c>
      <c r="D340" s="184" t="s">
        <v>194</v>
      </c>
      <c r="E340" s="185" t="s">
        <v>409</v>
      </c>
      <c r="F340" s="186" t="s">
        <v>410</v>
      </c>
      <c r="G340" s="187" t="s">
        <v>241</v>
      </c>
      <c r="H340" s="188">
        <v>42.368000000000002</v>
      </c>
      <c r="I340" s="188"/>
      <c r="J340" s="188">
        <f>ROUND(I340*H340,3)</f>
        <v>0</v>
      </c>
      <c r="K340" s="189"/>
      <c r="L340" s="190"/>
      <c r="M340" s="191" t="s">
        <v>1</v>
      </c>
      <c r="N340" s="192" t="s">
        <v>38</v>
      </c>
      <c r="O340" s="151">
        <v>0</v>
      </c>
      <c r="P340" s="151">
        <f>O340*H340</f>
        <v>0</v>
      </c>
      <c r="Q340" s="151">
        <v>8.1200000000000005E-3</v>
      </c>
      <c r="R340" s="151">
        <f>Q340*H340</f>
        <v>0.34402816000000003</v>
      </c>
      <c r="S340" s="151">
        <v>0</v>
      </c>
      <c r="T340" s="152">
        <f>S340*H340</f>
        <v>0</v>
      </c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R340" s="153" t="s">
        <v>197</v>
      </c>
      <c r="AT340" s="153" t="s">
        <v>194</v>
      </c>
      <c r="AU340" s="153" t="s">
        <v>123</v>
      </c>
      <c r="AY340" s="18" t="s">
        <v>115</v>
      </c>
      <c r="BE340" s="154">
        <f>IF(N340="základná",J340,0)</f>
        <v>0</v>
      </c>
      <c r="BF340" s="154">
        <f>IF(N340="znížená",J340,0)</f>
        <v>0</v>
      </c>
      <c r="BG340" s="154">
        <f>IF(N340="zákl. prenesená",J340,0)</f>
        <v>0</v>
      </c>
      <c r="BH340" s="154">
        <f>IF(N340="zníž. prenesená",J340,0)</f>
        <v>0</v>
      </c>
      <c r="BI340" s="154">
        <f>IF(N340="nulová",J340,0)</f>
        <v>0</v>
      </c>
      <c r="BJ340" s="18" t="s">
        <v>123</v>
      </c>
      <c r="BK340" s="155">
        <f>ROUND(I340*H340,3)</f>
        <v>0</v>
      </c>
      <c r="BL340" s="18" t="s">
        <v>174</v>
      </c>
      <c r="BM340" s="153" t="s">
        <v>411</v>
      </c>
    </row>
    <row r="341" spans="1:65" s="13" customFormat="1" ht="22.5" x14ac:dyDescent="0.2">
      <c r="B341" s="156"/>
      <c r="D341" s="157" t="s">
        <v>125</v>
      </c>
      <c r="E341" s="158" t="s">
        <v>1</v>
      </c>
      <c r="F341" s="159" t="s">
        <v>412</v>
      </c>
      <c r="H341" s="158" t="s">
        <v>1</v>
      </c>
      <c r="L341" s="156"/>
      <c r="M341" s="160"/>
      <c r="N341" s="161"/>
      <c r="O341" s="161"/>
      <c r="P341" s="161"/>
      <c r="Q341" s="161"/>
      <c r="R341" s="161"/>
      <c r="S341" s="161"/>
      <c r="T341" s="162"/>
      <c r="AT341" s="158" t="s">
        <v>125</v>
      </c>
      <c r="AU341" s="158" t="s">
        <v>123</v>
      </c>
      <c r="AV341" s="13" t="s">
        <v>80</v>
      </c>
      <c r="AW341" s="13" t="s">
        <v>27</v>
      </c>
      <c r="AX341" s="13" t="s">
        <v>72</v>
      </c>
      <c r="AY341" s="158" t="s">
        <v>115</v>
      </c>
    </row>
    <row r="342" spans="1:65" s="13" customFormat="1" x14ac:dyDescent="0.2">
      <c r="B342" s="156"/>
      <c r="D342" s="157" t="s">
        <v>125</v>
      </c>
      <c r="E342" s="158" t="s">
        <v>1</v>
      </c>
      <c r="F342" s="159" t="s">
        <v>244</v>
      </c>
      <c r="H342" s="158" t="s">
        <v>1</v>
      </c>
      <c r="L342" s="156"/>
      <c r="M342" s="160"/>
      <c r="N342" s="161"/>
      <c r="O342" s="161"/>
      <c r="P342" s="161"/>
      <c r="Q342" s="161"/>
      <c r="R342" s="161"/>
      <c r="S342" s="161"/>
      <c r="T342" s="162"/>
      <c r="AT342" s="158" t="s">
        <v>125</v>
      </c>
      <c r="AU342" s="158" t="s">
        <v>123</v>
      </c>
      <c r="AV342" s="13" t="s">
        <v>80</v>
      </c>
      <c r="AW342" s="13" t="s">
        <v>27</v>
      </c>
      <c r="AX342" s="13" t="s">
        <v>72</v>
      </c>
      <c r="AY342" s="158" t="s">
        <v>115</v>
      </c>
    </row>
    <row r="343" spans="1:65" s="13" customFormat="1" x14ac:dyDescent="0.2">
      <c r="B343" s="156"/>
      <c r="D343" s="157" t="s">
        <v>125</v>
      </c>
      <c r="E343" s="158" t="s">
        <v>1</v>
      </c>
      <c r="F343" s="159" t="s">
        <v>245</v>
      </c>
      <c r="H343" s="158" t="s">
        <v>1</v>
      </c>
      <c r="L343" s="156"/>
      <c r="M343" s="160"/>
      <c r="N343" s="161"/>
      <c r="O343" s="161"/>
      <c r="P343" s="161"/>
      <c r="Q343" s="161"/>
      <c r="R343" s="161"/>
      <c r="S343" s="161"/>
      <c r="T343" s="162"/>
      <c r="AT343" s="158" t="s">
        <v>125</v>
      </c>
      <c r="AU343" s="158" t="s">
        <v>123</v>
      </c>
      <c r="AV343" s="13" t="s">
        <v>80</v>
      </c>
      <c r="AW343" s="13" t="s">
        <v>27</v>
      </c>
      <c r="AX343" s="13" t="s">
        <v>72</v>
      </c>
      <c r="AY343" s="158" t="s">
        <v>115</v>
      </c>
    </row>
    <row r="344" spans="1:65" s="14" customFormat="1" x14ac:dyDescent="0.2">
      <c r="B344" s="163"/>
      <c r="D344" s="157" t="s">
        <v>125</v>
      </c>
      <c r="E344" s="164" t="s">
        <v>1</v>
      </c>
      <c r="F344" s="165" t="s">
        <v>413</v>
      </c>
      <c r="H344" s="166">
        <v>0.23</v>
      </c>
      <c r="L344" s="163"/>
      <c r="M344" s="167"/>
      <c r="N344" s="168"/>
      <c r="O344" s="168"/>
      <c r="P344" s="168"/>
      <c r="Q344" s="168"/>
      <c r="R344" s="168"/>
      <c r="S344" s="168"/>
      <c r="T344" s="169"/>
      <c r="AT344" s="164" t="s">
        <v>125</v>
      </c>
      <c r="AU344" s="164" t="s">
        <v>123</v>
      </c>
      <c r="AV344" s="14" t="s">
        <v>123</v>
      </c>
      <c r="AW344" s="14" t="s">
        <v>27</v>
      </c>
      <c r="AX344" s="14" t="s">
        <v>72</v>
      </c>
      <c r="AY344" s="164" t="s">
        <v>115</v>
      </c>
    </row>
    <row r="345" spans="1:65" s="14" customFormat="1" x14ac:dyDescent="0.2">
      <c r="B345" s="163"/>
      <c r="D345" s="157" t="s">
        <v>125</v>
      </c>
      <c r="E345" s="164" t="s">
        <v>1</v>
      </c>
      <c r="F345" s="165" t="s">
        <v>414</v>
      </c>
      <c r="H345" s="166">
        <v>0.2</v>
      </c>
      <c r="L345" s="163"/>
      <c r="M345" s="167"/>
      <c r="N345" s="168"/>
      <c r="O345" s="168"/>
      <c r="P345" s="168"/>
      <c r="Q345" s="168"/>
      <c r="R345" s="168"/>
      <c r="S345" s="168"/>
      <c r="T345" s="169"/>
      <c r="AT345" s="164" t="s">
        <v>125</v>
      </c>
      <c r="AU345" s="164" t="s">
        <v>123</v>
      </c>
      <c r="AV345" s="14" t="s">
        <v>123</v>
      </c>
      <c r="AW345" s="14" t="s">
        <v>27</v>
      </c>
      <c r="AX345" s="14" t="s">
        <v>72</v>
      </c>
      <c r="AY345" s="164" t="s">
        <v>115</v>
      </c>
    </row>
    <row r="346" spans="1:65" s="14" customFormat="1" x14ac:dyDescent="0.2">
      <c r="B346" s="163"/>
      <c r="D346" s="157" t="s">
        <v>125</v>
      </c>
      <c r="E346" s="164" t="s">
        <v>1</v>
      </c>
      <c r="F346" s="165" t="s">
        <v>415</v>
      </c>
      <c r="H346" s="166">
        <v>0.2</v>
      </c>
      <c r="L346" s="163"/>
      <c r="M346" s="167"/>
      <c r="N346" s="168"/>
      <c r="O346" s="168"/>
      <c r="P346" s="168"/>
      <c r="Q346" s="168"/>
      <c r="R346" s="168"/>
      <c r="S346" s="168"/>
      <c r="T346" s="169"/>
      <c r="AT346" s="164" t="s">
        <v>125</v>
      </c>
      <c r="AU346" s="164" t="s">
        <v>123</v>
      </c>
      <c r="AV346" s="14" t="s">
        <v>123</v>
      </c>
      <c r="AW346" s="14" t="s">
        <v>27</v>
      </c>
      <c r="AX346" s="14" t="s">
        <v>72</v>
      </c>
      <c r="AY346" s="164" t="s">
        <v>115</v>
      </c>
    </row>
    <row r="347" spans="1:65" s="16" customFormat="1" x14ac:dyDescent="0.2">
      <c r="B347" s="177"/>
      <c r="D347" s="157" t="s">
        <v>125</v>
      </c>
      <c r="E347" s="178" t="s">
        <v>1</v>
      </c>
      <c r="F347" s="179" t="s">
        <v>177</v>
      </c>
      <c r="H347" s="180">
        <v>0.63</v>
      </c>
      <c r="L347" s="177"/>
      <c r="M347" s="181"/>
      <c r="N347" s="182"/>
      <c r="O347" s="182"/>
      <c r="P347" s="182"/>
      <c r="Q347" s="182"/>
      <c r="R347" s="182"/>
      <c r="S347" s="182"/>
      <c r="T347" s="183"/>
      <c r="AT347" s="178" t="s">
        <v>125</v>
      </c>
      <c r="AU347" s="178" t="s">
        <v>123</v>
      </c>
      <c r="AV347" s="16" t="s">
        <v>133</v>
      </c>
      <c r="AW347" s="16" t="s">
        <v>27</v>
      </c>
      <c r="AX347" s="16" t="s">
        <v>72</v>
      </c>
      <c r="AY347" s="178" t="s">
        <v>115</v>
      </c>
    </row>
    <row r="348" spans="1:65" s="14" customFormat="1" x14ac:dyDescent="0.2">
      <c r="B348" s="163"/>
      <c r="D348" s="157" t="s">
        <v>125</v>
      </c>
      <c r="E348" s="164" t="s">
        <v>1</v>
      </c>
      <c r="F348" s="165" t="s">
        <v>416</v>
      </c>
      <c r="H348" s="166">
        <v>3.2000000000000001E-2</v>
      </c>
      <c r="L348" s="163"/>
      <c r="M348" s="167"/>
      <c r="N348" s="168"/>
      <c r="O348" s="168"/>
      <c r="P348" s="168"/>
      <c r="Q348" s="168"/>
      <c r="R348" s="168"/>
      <c r="S348" s="168"/>
      <c r="T348" s="169"/>
      <c r="AT348" s="164" t="s">
        <v>125</v>
      </c>
      <c r="AU348" s="164" t="s">
        <v>123</v>
      </c>
      <c r="AV348" s="14" t="s">
        <v>123</v>
      </c>
      <c r="AW348" s="14" t="s">
        <v>27</v>
      </c>
      <c r="AX348" s="14" t="s">
        <v>72</v>
      </c>
      <c r="AY348" s="164" t="s">
        <v>115</v>
      </c>
    </row>
    <row r="349" spans="1:65" s="16" customFormat="1" x14ac:dyDescent="0.2">
      <c r="B349" s="177"/>
      <c r="D349" s="157" t="s">
        <v>125</v>
      </c>
      <c r="E349" s="178" t="s">
        <v>1</v>
      </c>
      <c r="F349" s="179" t="s">
        <v>177</v>
      </c>
      <c r="H349" s="180">
        <v>3.2000000000000001E-2</v>
      </c>
      <c r="L349" s="177"/>
      <c r="M349" s="181"/>
      <c r="N349" s="182"/>
      <c r="O349" s="182"/>
      <c r="P349" s="182"/>
      <c r="Q349" s="182"/>
      <c r="R349" s="182"/>
      <c r="S349" s="182"/>
      <c r="T349" s="183"/>
      <c r="AT349" s="178" t="s">
        <v>125</v>
      </c>
      <c r="AU349" s="178" t="s">
        <v>123</v>
      </c>
      <c r="AV349" s="16" t="s">
        <v>133</v>
      </c>
      <c r="AW349" s="16" t="s">
        <v>27</v>
      </c>
      <c r="AX349" s="16" t="s">
        <v>72</v>
      </c>
      <c r="AY349" s="178" t="s">
        <v>115</v>
      </c>
    </row>
    <row r="350" spans="1:65" s="14" customFormat="1" x14ac:dyDescent="0.2">
      <c r="B350" s="163"/>
      <c r="D350" s="157" t="s">
        <v>125</v>
      </c>
      <c r="E350" s="164" t="s">
        <v>1</v>
      </c>
      <c r="F350" s="165" t="s">
        <v>417</v>
      </c>
      <c r="H350" s="166">
        <v>0.66200000000000003</v>
      </c>
      <c r="L350" s="163"/>
      <c r="M350" s="167"/>
      <c r="N350" s="168"/>
      <c r="O350" s="168"/>
      <c r="P350" s="168"/>
      <c r="Q350" s="168"/>
      <c r="R350" s="168"/>
      <c r="S350" s="168"/>
      <c r="T350" s="169"/>
      <c r="AT350" s="164" t="s">
        <v>125</v>
      </c>
      <c r="AU350" s="164" t="s">
        <v>123</v>
      </c>
      <c r="AV350" s="14" t="s">
        <v>123</v>
      </c>
      <c r="AW350" s="14" t="s">
        <v>27</v>
      </c>
      <c r="AX350" s="14" t="s">
        <v>72</v>
      </c>
      <c r="AY350" s="164" t="s">
        <v>115</v>
      </c>
    </row>
    <row r="351" spans="1:65" s="16" customFormat="1" x14ac:dyDescent="0.2">
      <c r="B351" s="177"/>
      <c r="D351" s="157" t="s">
        <v>125</v>
      </c>
      <c r="E351" s="178" t="s">
        <v>1</v>
      </c>
      <c r="F351" s="179" t="s">
        <v>177</v>
      </c>
      <c r="H351" s="180">
        <v>0.66200000000000003</v>
      </c>
      <c r="L351" s="177"/>
      <c r="M351" s="181"/>
      <c r="N351" s="182"/>
      <c r="O351" s="182"/>
      <c r="P351" s="182"/>
      <c r="Q351" s="182"/>
      <c r="R351" s="182"/>
      <c r="S351" s="182"/>
      <c r="T351" s="183"/>
      <c r="AT351" s="178" t="s">
        <v>125</v>
      </c>
      <c r="AU351" s="178" t="s">
        <v>123</v>
      </c>
      <c r="AV351" s="16" t="s">
        <v>133</v>
      </c>
      <c r="AW351" s="16" t="s">
        <v>27</v>
      </c>
      <c r="AX351" s="16" t="s">
        <v>72</v>
      </c>
      <c r="AY351" s="178" t="s">
        <v>115</v>
      </c>
    </row>
    <row r="352" spans="1:65" s="14" customFormat="1" x14ac:dyDescent="0.2">
      <c r="B352" s="163"/>
      <c r="D352" s="157" t="s">
        <v>125</v>
      </c>
      <c r="E352" s="164" t="s">
        <v>1</v>
      </c>
      <c r="F352" s="165" t="s">
        <v>418</v>
      </c>
      <c r="H352" s="166">
        <v>42.368000000000002</v>
      </c>
      <c r="L352" s="163"/>
      <c r="M352" s="167"/>
      <c r="N352" s="168"/>
      <c r="O352" s="168"/>
      <c r="P352" s="168"/>
      <c r="Q352" s="168"/>
      <c r="R352" s="168"/>
      <c r="S352" s="168"/>
      <c r="T352" s="169"/>
      <c r="AT352" s="164" t="s">
        <v>125</v>
      </c>
      <c r="AU352" s="164" t="s">
        <v>123</v>
      </c>
      <c r="AV352" s="14" t="s">
        <v>123</v>
      </c>
      <c r="AW352" s="14" t="s">
        <v>27</v>
      </c>
      <c r="AX352" s="14" t="s">
        <v>72</v>
      </c>
      <c r="AY352" s="164" t="s">
        <v>115</v>
      </c>
    </row>
    <row r="353" spans="1:65" s="16" customFormat="1" x14ac:dyDescent="0.2">
      <c r="B353" s="177"/>
      <c r="D353" s="157" t="s">
        <v>125</v>
      </c>
      <c r="E353" s="178" t="s">
        <v>1</v>
      </c>
      <c r="F353" s="179" t="s">
        <v>177</v>
      </c>
      <c r="H353" s="180">
        <v>42.368000000000002</v>
      </c>
      <c r="L353" s="177"/>
      <c r="M353" s="181"/>
      <c r="N353" s="182"/>
      <c r="O353" s="182"/>
      <c r="P353" s="182"/>
      <c r="Q353" s="182"/>
      <c r="R353" s="182"/>
      <c r="S353" s="182"/>
      <c r="T353" s="183"/>
      <c r="AT353" s="178" t="s">
        <v>125</v>
      </c>
      <c r="AU353" s="178" t="s">
        <v>123</v>
      </c>
      <c r="AV353" s="16" t="s">
        <v>133</v>
      </c>
      <c r="AW353" s="16" t="s">
        <v>27</v>
      </c>
      <c r="AX353" s="16" t="s">
        <v>80</v>
      </c>
      <c r="AY353" s="178" t="s">
        <v>115</v>
      </c>
    </row>
    <row r="354" spans="1:65" s="2" customFormat="1" ht="24.2" customHeight="1" x14ac:dyDescent="0.2">
      <c r="A354" s="30"/>
      <c r="B354" s="142"/>
      <c r="C354" s="143" t="s">
        <v>419</v>
      </c>
      <c r="D354" s="143" t="s">
        <v>118</v>
      </c>
      <c r="E354" s="144" t="s">
        <v>420</v>
      </c>
      <c r="F354" s="145" t="s">
        <v>421</v>
      </c>
      <c r="G354" s="146" t="s">
        <v>182</v>
      </c>
      <c r="H354" s="147">
        <v>1.1000000000000001</v>
      </c>
      <c r="I354" s="147"/>
      <c r="J354" s="147">
        <f>ROUND(I354*H354,3)</f>
        <v>0</v>
      </c>
      <c r="K354" s="148"/>
      <c r="L354" s="31"/>
      <c r="M354" s="149" t="s">
        <v>1</v>
      </c>
      <c r="N354" s="150" t="s">
        <v>38</v>
      </c>
      <c r="O354" s="151">
        <v>0</v>
      </c>
      <c r="P354" s="151">
        <f>O354*H354</f>
        <v>0</v>
      </c>
      <c r="Q354" s="151">
        <v>0</v>
      </c>
      <c r="R354" s="151">
        <f>Q354*H354</f>
        <v>0</v>
      </c>
      <c r="S354" s="151">
        <v>0</v>
      </c>
      <c r="T354" s="152">
        <f>S354*H354</f>
        <v>0</v>
      </c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R354" s="153" t="s">
        <v>174</v>
      </c>
      <c r="AT354" s="153" t="s">
        <v>118</v>
      </c>
      <c r="AU354" s="153" t="s">
        <v>123</v>
      </c>
      <c r="AY354" s="18" t="s">
        <v>115</v>
      </c>
      <c r="BE354" s="154">
        <f>IF(N354="základná",J354,0)</f>
        <v>0</v>
      </c>
      <c r="BF354" s="154">
        <f>IF(N354="znížená",J354,0)</f>
        <v>0</v>
      </c>
      <c r="BG354" s="154">
        <f>IF(N354="zákl. prenesená",J354,0)</f>
        <v>0</v>
      </c>
      <c r="BH354" s="154">
        <f>IF(N354="zníž. prenesená",J354,0)</f>
        <v>0</v>
      </c>
      <c r="BI354" s="154">
        <f>IF(N354="nulová",J354,0)</f>
        <v>0</v>
      </c>
      <c r="BJ354" s="18" t="s">
        <v>123</v>
      </c>
      <c r="BK354" s="155">
        <f>ROUND(I354*H354,3)</f>
        <v>0</v>
      </c>
      <c r="BL354" s="18" t="s">
        <v>174</v>
      </c>
      <c r="BM354" s="153" t="s">
        <v>422</v>
      </c>
    </row>
    <row r="355" spans="1:65" s="12" customFormat="1" ht="22.9" customHeight="1" x14ac:dyDescent="0.2">
      <c r="B355" s="130"/>
      <c r="D355" s="131" t="s">
        <v>71</v>
      </c>
      <c r="E355" s="140" t="s">
        <v>423</v>
      </c>
      <c r="F355" s="140" t="s">
        <v>424</v>
      </c>
      <c r="J355" s="141">
        <f>BK355</f>
        <v>0</v>
      </c>
      <c r="L355" s="130"/>
      <c r="M355" s="134"/>
      <c r="N355" s="135"/>
      <c r="O355" s="135"/>
      <c r="P355" s="136">
        <f>SUM(P356:P368)</f>
        <v>185.89625152000002</v>
      </c>
      <c r="Q355" s="135"/>
      <c r="R355" s="136">
        <f>SUM(R356:R368)</f>
        <v>0.17649327999999997</v>
      </c>
      <c r="S355" s="135"/>
      <c r="T355" s="137">
        <f>SUM(T356:T368)</f>
        <v>0</v>
      </c>
      <c r="AR355" s="131" t="s">
        <v>123</v>
      </c>
      <c r="AT355" s="138" t="s">
        <v>71</v>
      </c>
      <c r="AU355" s="138" t="s">
        <v>80</v>
      </c>
      <c r="AY355" s="131" t="s">
        <v>115</v>
      </c>
      <c r="BK355" s="139">
        <f>SUM(BK356:BK368)</f>
        <v>0</v>
      </c>
    </row>
    <row r="356" spans="1:65" s="2" customFormat="1" ht="37.9" customHeight="1" x14ac:dyDescent="0.2">
      <c r="A356" s="30"/>
      <c r="B356" s="142"/>
      <c r="C356" s="143" t="s">
        <v>425</v>
      </c>
      <c r="D356" s="143" t="s">
        <v>118</v>
      </c>
      <c r="E356" s="144" t="s">
        <v>426</v>
      </c>
      <c r="F356" s="145" t="s">
        <v>427</v>
      </c>
      <c r="G356" s="146" t="s">
        <v>121</v>
      </c>
      <c r="H356" s="147">
        <v>588.68799999999999</v>
      </c>
      <c r="I356" s="147"/>
      <c r="J356" s="147">
        <f>ROUND(I356*H356,3)</f>
        <v>0</v>
      </c>
      <c r="K356" s="148"/>
      <c r="L356" s="31"/>
      <c r="M356" s="149" t="s">
        <v>1</v>
      </c>
      <c r="N356" s="150" t="s">
        <v>38</v>
      </c>
      <c r="O356" s="151">
        <v>0.22700000000000001</v>
      </c>
      <c r="P356" s="151">
        <f>O356*H356</f>
        <v>133.63217600000002</v>
      </c>
      <c r="Q356" s="151">
        <v>2.9E-4</v>
      </c>
      <c r="R356" s="151">
        <f>Q356*H356</f>
        <v>0.17071951999999999</v>
      </c>
      <c r="S356" s="151">
        <v>0</v>
      </c>
      <c r="T356" s="152">
        <f>S356*H356</f>
        <v>0</v>
      </c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R356" s="153" t="s">
        <v>174</v>
      </c>
      <c r="AT356" s="153" t="s">
        <v>118</v>
      </c>
      <c r="AU356" s="153" t="s">
        <v>123</v>
      </c>
      <c r="AY356" s="18" t="s">
        <v>115</v>
      </c>
      <c r="BE356" s="154">
        <f>IF(N356="základná",J356,0)</f>
        <v>0</v>
      </c>
      <c r="BF356" s="154">
        <f>IF(N356="znížená",J356,0)</f>
        <v>0</v>
      </c>
      <c r="BG356" s="154">
        <f>IF(N356="zákl. prenesená",J356,0)</f>
        <v>0</v>
      </c>
      <c r="BH356" s="154">
        <f>IF(N356="zníž. prenesená",J356,0)</f>
        <v>0</v>
      </c>
      <c r="BI356" s="154">
        <f>IF(N356="nulová",J356,0)</f>
        <v>0</v>
      </c>
      <c r="BJ356" s="18" t="s">
        <v>123</v>
      </c>
      <c r="BK356" s="155">
        <f>ROUND(I356*H356,3)</f>
        <v>0</v>
      </c>
      <c r="BL356" s="18" t="s">
        <v>174</v>
      </c>
      <c r="BM356" s="153" t="s">
        <v>428</v>
      </c>
    </row>
    <row r="357" spans="1:65" s="14" customFormat="1" ht="22.5" x14ac:dyDescent="0.2">
      <c r="B357" s="163"/>
      <c r="D357" s="157" t="s">
        <v>125</v>
      </c>
      <c r="E357" s="164" t="s">
        <v>1</v>
      </c>
      <c r="F357" s="165" t="s">
        <v>176</v>
      </c>
      <c r="H357" s="166">
        <v>262.44400000000002</v>
      </c>
      <c r="L357" s="163"/>
      <c r="M357" s="167"/>
      <c r="N357" s="168"/>
      <c r="O357" s="168"/>
      <c r="P357" s="168"/>
      <c r="Q357" s="168"/>
      <c r="R357" s="168"/>
      <c r="S357" s="168"/>
      <c r="T357" s="169"/>
      <c r="AT357" s="164" t="s">
        <v>125</v>
      </c>
      <c r="AU357" s="164" t="s">
        <v>123</v>
      </c>
      <c r="AV357" s="14" t="s">
        <v>123</v>
      </c>
      <c r="AW357" s="14" t="s">
        <v>27</v>
      </c>
      <c r="AX357" s="14" t="s">
        <v>72</v>
      </c>
      <c r="AY357" s="164" t="s">
        <v>115</v>
      </c>
    </row>
    <row r="358" spans="1:65" s="14" customFormat="1" x14ac:dyDescent="0.2">
      <c r="B358" s="163"/>
      <c r="D358" s="157" t="s">
        <v>125</v>
      </c>
      <c r="E358" s="164" t="s">
        <v>1</v>
      </c>
      <c r="F358" s="165" t="s">
        <v>429</v>
      </c>
      <c r="H358" s="166">
        <v>300</v>
      </c>
      <c r="L358" s="163"/>
      <c r="M358" s="167"/>
      <c r="N358" s="168"/>
      <c r="O358" s="168"/>
      <c r="P358" s="168"/>
      <c r="Q358" s="168"/>
      <c r="R358" s="168"/>
      <c r="S358" s="168"/>
      <c r="T358" s="169"/>
      <c r="AT358" s="164" t="s">
        <v>125</v>
      </c>
      <c r="AU358" s="164" t="s">
        <v>123</v>
      </c>
      <c r="AV358" s="14" t="s">
        <v>123</v>
      </c>
      <c r="AW358" s="14" t="s">
        <v>27</v>
      </c>
      <c r="AX358" s="14" t="s">
        <v>72</v>
      </c>
      <c r="AY358" s="164" t="s">
        <v>115</v>
      </c>
    </row>
    <row r="359" spans="1:65" s="16" customFormat="1" x14ac:dyDescent="0.2">
      <c r="B359" s="177"/>
      <c r="D359" s="157" t="s">
        <v>125</v>
      </c>
      <c r="E359" s="178" t="s">
        <v>1</v>
      </c>
      <c r="F359" s="179" t="s">
        <v>177</v>
      </c>
      <c r="H359" s="180">
        <v>562.44399999999996</v>
      </c>
      <c r="L359" s="177"/>
      <c r="M359" s="181"/>
      <c r="N359" s="182"/>
      <c r="O359" s="182"/>
      <c r="P359" s="182"/>
      <c r="Q359" s="182"/>
      <c r="R359" s="182"/>
      <c r="S359" s="182"/>
      <c r="T359" s="183"/>
      <c r="AT359" s="178" t="s">
        <v>125</v>
      </c>
      <c r="AU359" s="178" t="s">
        <v>123</v>
      </c>
      <c r="AV359" s="16" t="s">
        <v>133</v>
      </c>
      <c r="AW359" s="16" t="s">
        <v>27</v>
      </c>
      <c r="AX359" s="16" t="s">
        <v>72</v>
      </c>
      <c r="AY359" s="178" t="s">
        <v>115</v>
      </c>
    </row>
    <row r="360" spans="1:65" s="14" customFormat="1" x14ac:dyDescent="0.2">
      <c r="B360" s="163"/>
      <c r="D360" s="157" t="s">
        <v>125</v>
      </c>
      <c r="E360" s="164" t="s">
        <v>1</v>
      </c>
      <c r="F360" s="165" t="s">
        <v>178</v>
      </c>
      <c r="H360" s="166">
        <v>26.244</v>
      </c>
      <c r="L360" s="163"/>
      <c r="M360" s="167"/>
      <c r="N360" s="168"/>
      <c r="O360" s="168"/>
      <c r="P360" s="168"/>
      <c r="Q360" s="168"/>
      <c r="R360" s="168"/>
      <c r="S360" s="168"/>
      <c r="T360" s="169"/>
      <c r="AT360" s="164" t="s">
        <v>125</v>
      </c>
      <c r="AU360" s="164" t="s">
        <v>123</v>
      </c>
      <c r="AV360" s="14" t="s">
        <v>123</v>
      </c>
      <c r="AW360" s="14" t="s">
        <v>27</v>
      </c>
      <c r="AX360" s="14" t="s">
        <v>72</v>
      </c>
      <c r="AY360" s="164" t="s">
        <v>115</v>
      </c>
    </row>
    <row r="361" spans="1:65" s="16" customFormat="1" x14ac:dyDescent="0.2">
      <c r="B361" s="177"/>
      <c r="D361" s="157" t="s">
        <v>125</v>
      </c>
      <c r="E361" s="178" t="s">
        <v>1</v>
      </c>
      <c r="F361" s="179" t="s">
        <v>177</v>
      </c>
      <c r="H361" s="180">
        <v>26.244</v>
      </c>
      <c r="L361" s="177"/>
      <c r="M361" s="181"/>
      <c r="N361" s="182"/>
      <c r="O361" s="182"/>
      <c r="P361" s="182"/>
      <c r="Q361" s="182"/>
      <c r="R361" s="182"/>
      <c r="S361" s="182"/>
      <c r="T361" s="183"/>
      <c r="AT361" s="178" t="s">
        <v>125</v>
      </c>
      <c r="AU361" s="178" t="s">
        <v>123</v>
      </c>
      <c r="AV361" s="16" t="s">
        <v>133</v>
      </c>
      <c r="AW361" s="16" t="s">
        <v>27</v>
      </c>
      <c r="AX361" s="16" t="s">
        <v>72</v>
      </c>
      <c r="AY361" s="178" t="s">
        <v>115</v>
      </c>
    </row>
    <row r="362" spans="1:65" s="15" customFormat="1" x14ac:dyDescent="0.2">
      <c r="B362" s="170"/>
      <c r="D362" s="157" t="s">
        <v>125</v>
      </c>
      <c r="E362" s="171" t="s">
        <v>1</v>
      </c>
      <c r="F362" s="172" t="s">
        <v>128</v>
      </c>
      <c r="H362" s="173">
        <v>588.68799999999999</v>
      </c>
      <c r="L362" s="170"/>
      <c r="M362" s="174"/>
      <c r="N362" s="175"/>
      <c r="O362" s="175"/>
      <c r="P362" s="175"/>
      <c r="Q362" s="175"/>
      <c r="R362" s="175"/>
      <c r="S362" s="175"/>
      <c r="T362" s="176"/>
      <c r="AT362" s="171" t="s">
        <v>125</v>
      </c>
      <c r="AU362" s="171" t="s">
        <v>123</v>
      </c>
      <c r="AV362" s="15" t="s">
        <v>122</v>
      </c>
      <c r="AW362" s="15" t="s">
        <v>27</v>
      </c>
      <c r="AX362" s="15" t="s">
        <v>80</v>
      </c>
      <c r="AY362" s="171" t="s">
        <v>115</v>
      </c>
    </row>
    <row r="363" spans="1:65" s="2" customFormat="1" ht="37.9" customHeight="1" x14ac:dyDescent="0.2">
      <c r="A363" s="30"/>
      <c r="B363" s="142"/>
      <c r="C363" s="143" t="s">
        <v>430</v>
      </c>
      <c r="D363" s="143" t="s">
        <v>118</v>
      </c>
      <c r="E363" s="144" t="s">
        <v>431</v>
      </c>
      <c r="F363" s="145" t="s">
        <v>432</v>
      </c>
      <c r="G363" s="146" t="s">
        <v>121</v>
      </c>
      <c r="H363" s="147">
        <v>288.68799999999999</v>
      </c>
      <c r="I363" s="147"/>
      <c r="J363" s="147">
        <f>ROUND(I363*H363,3)</f>
        <v>0</v>
      </c>
      <c r="K363" s="148"/>
      <c r="L363" s="31"/>
      <c r="M363" s="149" t="s">
        <v>1</v>
      </c>
      <c r="N363" s="150" t="s">
        <v>38</v>
      </c>
      <c r="O363" s="151">
        <v>0.18104000000000001</v>
      </c>
      <c r="P363" s="151">
        <f>O363*H363</f>
        <v>52.264075519999999</v>
      </c>
      <c r="Q363" s="151">
        <v>2.0000000000000002E-5</v>
      </c>
      <c r="R363" s="151">
        <f>Q363*H363</f>
        <v>5.7737600000000002E-3</v>
      </c>
      <c r="S363" s="151">
        <v>0</v>
      </c>
      <c r="T363" s="152">
        <f>S363*H363</f>
        <v>0</v>
      </c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R363" s="153" t="s">
        <v>174</v>
      </c>
      <c r="AT363" s="153" t="s">
        <v>118</v>
      </c>
      <c r="AU363" s="153" t="s">
        <v>123</v>
      </c>
      <c r="AY363" s="18" t="s">
        <v>115</v>
      </c>
      <c r="BE363" s="154">
        <f>IF(N363="základná",J363,0)</f>
        <v>0</v>
      </c>
      <c r="BF363" s="154">
        <f>IF(N363="znížená",J363,0)</f>
        <v>0</v>
      </c>
      <c r="BG363" s="154">
        <f>IF(N363="zákl. prenesená",J363,0)</f>
        <v>0</v>
      </c>
      <c r="BH363" s="154">
        <f>IF(N363="zníž. prenesená",J363,0)</f>
        <v>0</v>
      </c>
      <c r="BI363" s="154">
        <f>IF(N363="nulová",J363,0)</f>
        <v>0</v>
      </c>
      <c r="BJ363" s="18" t="s">
        <v>123</v>
      </c>
      <c r="BK363" s="155">
        <f>ROUND(I363*H363,3)</f>
        <v>0</v>
      </c>
      <c r="BL363" s="18" t="s">
        <v>174</v>
      </c>
      <c r="BM363" s="153" t="s">
        <v>433</v>
      </c>
    </row>
    <row r="364" spans="1:65" s="14" customFormat="1" ht="22.5" x14ac:dyDescent="0.2">
      <c r="B364" s="163"/>
      <c r="D364" s="157" t="s">
        <v>125</v>
      </c>
      <c r="E364" s="164" t="s">
        <v>1</v>
      </c>
      <c r="F364" s="165" t="s">
        <v>176</v>
      </c>
      <c r="H364" s="166">
        <v>262.44400000000002</v>
      </c>
      <c r="L364" s="163"/>
      <c r="M364" s="167"/>
      <c r="N364" s="168"/>
      <c r="O364" s="168"/>
      <c r="P364" s="168"/>
      <c r="Q364" s="168"/>
      <c r="R364" s="168"/>
      <c r="S364" s="168"/>
      <c r="T364" s="169"/>
      <c r="AT364" s="164" t="s">
        <v>125</v>
      </c>
      <c r="AU364" s="164" t="s">
        <v>123</v>
      </c>
      <c r="AV364" s="14" t="s">
        <v>123</v>
      </c>
      <c r="AW364" s="14" t="s">
        <v>27</v>
      </c>
      <c r="AX364" s="14" t="s">
        <v>72</v>
      </c>
      <c r="AY364" s="164" t="s">
        <v>115</v>
      </c>
    </row>
    <row r="365" spans="1:65" s="16" customFormat="1" x14ac:dyDescent="0.2">
      <c r="B365" s="177"/>
      <c r="D365" s="157" t="s">
        <v>125</v>
      </c>
      <c r="E365" s="178" t="s">
        <v>1</v>
      </c>
      <c r="F365" s="179" t="s">
        <v>177</v>
      </c>
      <c r="H365" s="180">
        <v>262.44400000000002</v>
      </c>
      <c r="L365" s="177"/>
      <c r="M365" s="181"/>
      <c r="N365" s="182"/>
      <c r="O365" s="182"/>
      <c r="P365" s="182"/>
      <c r="Q365" s="182"/>
      <c r="R365" s="182"/>
      <c r="S365" s="182"/>
      <c r="T365" s="183"/>
      <c r="AT365" s="178" t="s">
        <v>125</v>
      </c>
      <c r="AU365" s="178" t="s">
        <v>123</v>
      </c>
      <c r="AV365" s="16" t="s">
        <v>133</v>
      </c>
      <c r="AW365" s="16" t="s">
        <v>27</v>
      </c>
      <c r="AX365" s="16" t="s">
        <v>72</v>
      </c>
      <c r="AY365" s="178" t="s">
        <v>115</v>
      </c>
    </row>
    <row r="366" spans="1:65" s="14" customFormat="1" x14ac:dyDescent="0.2">
      <c r="B366" s="163"/>
      <c r="D366" s="157" t="s">
        <v>125</v>
      </c>
      <c r="E366" s="164" t="s">
        <v>1</v>
      </c>
      <c r="F366" s="165" t="s">
        <v>178</v>
      </c>
      <c r="H366" s="166">
        <v>26.244</v>
      </c>
      <c r="L366" s="163"/>
      <c r="M366" s="167"/>
      <c r="N366" s="168"/>
      <c r="O366" s="168"/>
      <c r="P366" s="168"/>
      <c r="Q366" s="168"/>
      <c r="R366" s="168"/>
      <c r="S366" s="168"/>
      <c r="T366" s="169"/>
      <c r="AT366" s="164" t="s">
        <v>125</v>
      </c>
      <c r="AU366" s="164" t="s">
        <v>123</v>
      </c>
      <c r="AV366" s="14" t="s">
        <v>123</v>
      </c>
      <c r="AW366" s="14" t="s">
        <v>27</v>
      </c>
      <c r="AX366" s="14" t="s">
        <v>72</v>
      </c>
      <c r="AY366" s="164" t="s">
        <v>115</v>
      </c>
    </row>
    <row r="367" spans="1:65" s="16" customFormat="1" x14ac:dyDescent="0.2">
      <c r="B367" s="177"/>
      <c r="D367" s="157" t="s">
        <v>125</v>
      </c>
      <c r="E367" s="178" t="s">
        <v>1</v>
      </c>
      <c r="F367" s="179" t="s">
        <v>177</v>
      </c>
      <c r="H367" s="180">
        <v>26.244</v>
      </c>
      <c r="L367" s="177"/>
      <c r="M367" s="181"/>
      <c r="N367" s="182"/>
      <c r="O367" s="182"/>
      <c r="P367" s="182"/>
      <c r="Q367" s="182"/>
      <c r="R367" s="182"/>
      <c r="S367" s="182"/>
      <c r="T367" s="183"/>
      <c r="AT367" s="178" t="s">
        <v>125</v>
      </c>
      <c r="AU367" s="178" t="s">
        <v>123</v>
      </c>
      <c r="AV367" s="16" t="s">
        <v>133</v>
      </c>
      <c r="AW367" s="16" t="s">
        <v>27</v>
      </c>
      <c r="AX367" s="16" t="s">
        <v>72</v>
      </c>
      <c r="AY367" s="178" t="s">
        <v>115</v>
      </c>
    </row>
    <row r="368" spans="1:65" s="15" customFormat="1" x14ac:dyDescent="0.2">
      <c r="B368" s="170"/>
      <c r="D368" s="157" t="s">
        <v>125</v>
      </c>
      <c r="E368" s="171" t="s">
        <v>1</v>
      </c>
      <c r="F368" s="172" t="s">
        <v>128</v>
      </c>
      <c r="H368" s="173">
        <v>288.68799999999999</v>
      </c>
      <c r="L368" s="170"/>
      <c r="M368" s="174"/>
      <c r="N368" s="175"/>
      <c r="O368" s="175"/>
      <c r="P368" s="175"/>
      <c r="Q368" s="175"/>
      <c r="R368" s="175"/>
      <c r="S368" s="175"/>
      <c r="T368" s="176"/>
      <c r="AT368" s="171" t="s">
        <v>125</v>
      </c>
      <c r="AU368" s="171" t="s">
        <v>123</v>
      </c>
      <c r="AV368" s="15" t="s">
        <v>122</v>
      </c>
      <c r="AW368" s="15" t="s">
        <v>27</v>
      </c>
      <c r="AX368" s="15" t="s">
        <v>80</v>
      </c>
      <c r="AY368" s="171" t="s">
        <v>115</v>
      </c>
    </row>
    <row r="369" spans="1:65" s="12" customFormat="1" ht="25.9" customHeight="1" x14ac:dyDescent="0.2">
      <c r="B369" s="130"/>
      <c r="D369" s="131" t="s">
        <v>71</v>
      </c>
      <c r="E369" s="132" t="s">
        <v>434</v>
      </c>
      <c r="F369" s="132" t="s">
        <v>435</v>
      </c>
      <c r="J369" s="133">
        <f>BK369</f>
        <v>0</v>
      </c>
      <c r="L369" s="130"/>
      <c r="M369" s="134"/>
      <c r="N369" s="135"/>
      <c r="O369" s="135"/>
      <c r="P369" s="136">
        <f>SUM(P370:P374)</f>
        <v>0</v>
      </c>
      <c r="Q369" s="135"/>
      <c r="R369" s="136">
        <f>SUM(R370:R374)</f>
        <v>0</v>
      </c>
      <c r="S369" s="135"/>
      <c r="T369" s="137">
        <f>SUM(T370:T374)</f>
        <v>0</v>
      </c>
      <c r="AR369" s="131" t="s">
        <v>143</v>
      </c>
      <c r="AT369" s="138" t="s">
        <v>71</v>
      </c>
      <c r="AU369" s="138" t="s">
        <v>72</v>
      </c>
      <c r="AY369" s="131" t="s">
        <v>115</v>
      </c>
      <c r="BK369" s="139">
        <f>SUM(BK370:BK374)</f>
        <v>0</v>
      </c>
    </row>
    <row r="370" spans="1:65" s="2" customFormat="1" ht="24.2" customHeight="1" x14ac:dyDescent="0.2">
      <c r="A370" s="30"/>
      <c r="B370" s="142"/>
      <c r="C370" s="143" t="s">
        <v>436</v>
      </c>
      <c r="D370" s="143" t="s">
        <v>118</v>
      </c>
      <c r="E370" s="144" t="s">
        <v>437</v>
      </c>
      <c r="F370" s="145" t="s">
        <v>438</v>
      </c>
      <c r="G370" s="146" t="s">
        <v>439</v>
      </c>
      <c r="H370" s="147">
        <v>1</v>
      </c>
      <c r="I370" s="147"/>
      <c r="J370" s="147">
        <f>ROUND(I370*H370,3)</f>
        <v>0</v>
      </c>
      <c r="K370" s="148"/>
      <c r="L370" s="31"/>
      <c r="M370" s="149" t="s">
        <v>1</v>
      </c>
      <c r="N370" s="150" t="s">
        <v>38</v>
      </c>
      <c r="O370" s="151">
        <v>0</v>
      </c>
      <c r="P370" s="151">
        <f>O370*H370</f>
        <v>0</v>
      </c>
      <c r="Q370" s="151">
        <v>0</v>
      </c>
      <c r="R370" s="151">
        <f>Q370*H370</f>
        <v>0</v>
      </c>
      <c r="S370" s="151">
        <v>0</v>
      </c>
      <c r="T370" s="152">
        <f>S370*H370</f>
        <v>0</v>
      </c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R370" s="153" t="s">
        <v>440</v>
      </c>
      <c r="AT370" s="153" t="s">
        <v>118</v>
      </c>
      <c r="AU370" s="153" t="s">
        <v>80</v>
      </c>
      <c r="AY370" s="18" t="s">
        <v>115</v>
      </c>
      <c r="BE370" s="154">
        <f>IF(N370="základná",J370,0)</f>
        <v>0</v>
      </c>
      <c r="BF370" s="154">
        <f>IF(N370="znížená",J370,0)</f>
        <v>0</v>
      </c>
      <c r="BG370" s="154">
        <f>IF(N370="zákl. prenesená",J370,0)</f>
        <v>0</v>
      </c>
      <c r="BH370" s="154">
        <f>IF(N370="zníž. prenesená",J370,0)</f>
        <v>0</v>
      </c>
      <c r="BI370" s="154">
        <f>IF(N370="nulová",J370,0)</f>
        <v>0</v>
      </c>
      <c r="BJ370" s="18" t="s">
        <v>123</v>
      </c>
      <c r="BK370" s="155">
        <f>ROUND(I370*H370,3)</f>
        <v>0</v>
      </c>
      <c r="BL370" s="18" t="s">
        <v>440</v>
      </c>
      <c r="BM370" s="153" t="s">
        <v>441</v>
      </c>
    </row>
    <row r="371" spans="1:65" s="2" customFormat="1" ht="24.2" customHeight="1" x14ac:dyDescent="0.2">
      <c r="A371" s="30"/>
      <c r="B371" s="142"/>
      <c r="C371" s="143" t="s">
        <v>442</v>
      </c>
      <c r="D371" s="143" t="s">
        <v>118</v>
      </c>
      <c r="E371" s="144" t="s">
        <v>443</v>
      </c>
      <c r="F371" s="145" t="s">
        <v>444</v>
      </c>
      <c r="G371" s="146" t="s">
        <v>439</v>
      </c>
      <c r="H371" s="147">
        <v>1</v>
      </c>
      <c r="I371" s="147"/>
      <c r="J371" s="147">
        <f>ROUND(I371*H371,3)</f>
        <v>0</v>
      </c>
      <c r="K371" s="148"/>
      <c r="L371" s="31"/>
      <c r="M371" s="149" t="s">
        <v>1</v>
      </c>
      <c r="N371" s="150" t="s">
        <v>38</v>
      </c>
      <c r="O371" s="151">
        <v>0</v>
      </c>
      <c r="P371" s="151">
        <f>O371*H371</f>
        <v>0</v>
      </c>
      <c r="Q371" s="151">
        <v>0</v>
      </c>
      <c r="R371" s="151">
        <f>Q371*H371</f>
        <v>0</v>
      </c>
      <c r="S371" s="151">
        <v>0</v>
      </c>
      <c r="T371" s="152">
        <f>S371*H371</f>
        <v>0</v>
      </c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R371" s="153" t="s">
        <v>440</v>
      </c>
      <c r="AT371" s="153" t="s">
        <v>118</v>
      </c>
      <c r="AU371" s="153" t="s">
        <v>80</v>
      </c>
      <c r="AY371" s="18" t="s">
        <v>115</v>
      </c>
      <c r="BE371" s="154">
        <f>IF(N371="základná",J371,0)</f>
        <v>0</v>
      </c>
      <c r="BF371" s="154">
        <f>IF(N371="znížená",J371,0)</f>
        <v>0</v>
      </c>
      <c r="BG371" s="154">
        <f>IF(N371="zákl. prenesená",J371,0)</f>
        <v>0</v>
      </c>
      <c r="BH371" s="154">
        <f>IF(N371="zníž. prenesená",J371,0)</f>
        <v>0</v>
      </c>
      <c r="BI371" s="154">
        <f>IF(N371="nulová",J371,0)</f>
        <v>0</v>
      </c>
      <c r="BJ371" s="18" t="s">
        <v>123</v>
      </c>
      <c r="BK371" s="155">
        <f>ROUND(I371*H371,3)</f>
        <v>0</v>
      </c>
      <c r="BL371" s="18" t="s">
        <v>440</v>
      </c>
      <c r="BM371" s="153" t="s">
        <v>445</v>
      </c>
    </row>
    <row r="372" spans="1:65" s="2" customFormat="1" ht="24.2" customHeight="1" x14ac:dyDescent="0.2">
      <c r="A372" s="30"/>
      <c r="B372" s="142"/>
      <c r="C372" s="143" t="s">
        <v>446</v>
      </c>
      <c r="D372" s="143" t="s">
        <v>118</v>
      </c>
      <c r="E372" s="144" t="s">
        <v>447</v>
      </c>
      <c r="F372" s="145" t="s">
        <v>448</v>
      </c>
      <c r="G372" s="146" t="s">
        <v>439</v>
      </c>
      <c r="H372" s="147">
        <v>1</v>
      </c>
      <c r="I372" s="147"/>
      <c r="J372" s="147">
        <f>ROUND(I372*H372,3)</f>
        <v>0</v>
      </c>
      <c r="K372" s="148"/>
      <c r="L372" s="31"/>
      <c r="M372" s="149" t="s">
        <v>1</v>
      </c>
      <c r="N372" s="150" t="s">
        <v>38</v>
      </c>
      <c r="O372" s="151">
        <v>0</v>
      </c>
      <c r="P372" s="151">
        <f>O372*H372</f>
        <v>0</v>
      </c>
      <c r="Q372" s="151">
        <v>0</v>
      </c>
      <c r="R372" s="151">
        <f>Q372*H372</f>
        <v>0</v>
      </c>
      <c r="S372" s="151">
        <v>0</v>
      </c>
      <c r="T372" s="152">
        <f>S372*H372</f>
        <v>0</v>
      </c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R372" s="153" t="s">
        <v>440</v>
      </c>
      <c r="AT372" s="153" t="s">
        <v>118</v>
      </c>
      <c r="AU372" s="153" t="s">
        <v>80</v>
      </c>
      <c r="AY372" s="18" t="s">
        <v>115</v>
      </c>
      <c r="BE372" s="154">
        <f>IF(N372="základná",J372,0)</f>
        <v>0</v>
      </c>
      <c r="BF372" s="154">
        <f>IF(N372="znížená",J372,0)</f>
        <v>0</v>
      </c>
      <c r="BG372" s="154">
        <f>IF(N372="zákl. prenesená",J372,0)</f>
        <v>0</v>
      </c>
      <c r="BH372" s="154">
        <f>IF(N372="zníž. prenesená",J372,0)</f>
        <v>0</v>
      </c>
      <c r="BI372" s="154">
        <f>IF(N372="nulová",J372,0)</f>
        <v>0</v>
      </c>
      <c r="BJ372" s="18" t="s">
        <v>123</v>
      </c>
      <c r="BK372" s="155">
        <f>ROUND(I372*H372,3)</f>
        <v>0</v>
      </c>
      <c r="BL372" s="18" t="s">
        <v>440</v>
      </c>
      <c r="BM372" s="153" t="s">
        <v>449</v>
      </c>
    </row>
    <row r="373" spans="1:65" s="2" customFormat="1" ht="24.2" customHeight="1" x14ac:dyDescent="0.2">
      <c r="A373" s="30"/>
      <c r="B373" s="142"/>
      <c r="C373" s="143" t="s">
        <v>450</v>
      </c>
      <c r="D373" s="143" t="s">
        <v>118</v>
      </c>
      <c r="E373" s="144" t="s">
        <v>451</v>
      </c>
      <c r="F373" s="145" t="s">
        <v>452</v>
      </c>
      <c r="G373" s="146" t="s">
        <v>439</v>
      </c>
      <c r="H373" s="147">
        <v>1</v>
      </c>
      <c r="I373" s="147"/>
      <c r="J373" s="147">
        <f>ROUND(I373*H373,3)</f>
        <v>0</v>
      </c>
      <c r="K373" s="148"/>
      <c r="L373" s="31"/>
      <c r="M373" s="149" t="s">
        <v>1</v>
      </c>
      <c r="N373" s="150" t="s">
        <v>38</v>
      </c>
      <c r="O373" s="151">
        <v>0</v>
      </c>
      <c r="P373" s="151">
        <f>O373*H373</f>
        <v>0</v>
      </c>
      <c r="Q373" s="151">
        <v>0</v>
      </c>
      <c r="R373" s="151">
        <f>Q373*H373</f>
        <v>0</v>
      </c>
      <c r="S373" s="151">
        <v>0</v>
      </c>
      <c r="T373" s="152">
        <f>S373*H373</f>
        <v>0</v>
      </c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R373" s="153" t="s">
        <v>440</v>
      </c>
      <c r="AT373" s="153" t="s">
        <v>118</v>
      </c>
      <c r="AU373" s="153" t="s">
        <v>80</v>
      </c>
      <c r="AY373" s="18" t="s">
        <v>115</v>
      </c>
      <c r="BE373" s="154">
        <f>IF(N373="základná",J373,0)</f>
        <v>0</v>
      </c>
      <c r="BF373" s="154">
        <f>IF(N373="znížená",J373,0)</f>
        <v>0</v>
      </c>
      <c r="BG373" s="154">
        <f>IF(N373="zákl. prenesená",J373,0)</f>
        <v>0</v>
      </c>
      <c r="BH373" s="154">
        <f>IF(N373="zníž. prenesená",J373,0)</f>
        <v>0</v>
      </c>
      <c r="BI373" s="154">
        <f>IF(N373="nulová",J373,0)</f>
        <v>0</v>
      </c>
      <c r="BJ373" s="18" t="s">
        <v>123</v>
      </c>
      <c r="BK373" s="155">
        <f>ROUND(I373*H373,3)</f>
        <v>0</v>
      </c>
      <c r="BL373" s="18" t="s">
        <v>440</v>
      </c>
      <c r="BM373" s="153" t="s">
        <v>453</v>
      </c>
    </row>
    <row r="374" spans="1:65" s="2" customFormat="1" ht="24" x14ac:dyDescent="0.2">
      <c r="A374" s="30"/>
      <c r="B374" s="142"/>
      <c r="C374" s="143" t="s">
        <v>454</v>
      </c>
      <c r="D374" s="143" t="s">
        <v>118</v>
      </c>
      <c r="E374" s="144" t="s">
        <v>455</v>
      </c>
      <c r="F374" s="145" t="s">
        <v>456</v>
      </c>
      <c r="G374" s="146" t="s">
        <v>439</v>
      </c>
      <c r="H374" s="147">
        <v>1</v>
      </c>
      <c r="I374" s="147"/>
      <c r="J374" s="147">
        <f>ROUND(I374*H374,3)</f>
        <v>0</v>
      </c>
      <c r="K374" s="148"/>
      <c r="L374" s="31"/>
      <c r="M374" s="193" t="s">
        <v>1</v>
      </c>
      <c r="N374" s="194" t="s">
        <v>38</v>
      </c>
      <c r="O374" s="195">
        <v>0</v>
      </c>
      <c r="P374" s="195">
        <f>O374*H374</f>
        <v>0</v>
      </c>
      <c r="Q374" s="195">
        <v>0</v>
      </c>
      <c r="R374" s="195">
        <f>Q374*H374</f>
        <v>0</v>
      </c>
      <c r="S374" s="195">
        <v>0</v>
      </c>
      <c r="T374" s="196">
        <f>S374*H374</f>
        <v>0</v>
      </c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R374" s="153" t="s">
        <v>440</v>
      </c>
      <c r="AT374" s="153" t="s">
        <v>118</v>
      </c>
      <c r="AU374" s="153" t="s">
        <v>80</v>
      </c>
      <c r="AY374" s="18" t="s">
        <v>115</v>
      </c>
      <c r="BE374" s="154">
        <f>IF(N374="základná",J374,0)</f>
        <v>0</v>
      </c>
      <c r="BF374" s="154">
        <f>IF(N374="znížená",J374,0)</f>
        <v>0</v>
      </c>
      <c r="BG374" s="154">
        <f>IF(N374="zákl. prenesená",J374,0)</f>
        <v>0</v>
      </c>
      <c r="BH374" s="154">
        <f>IF(N374="zníž. prenesená",J374,0)</f>
        <v>0</v>
      </c>
      <c r="BI374" s="154">
        <f>IF(N374="nulová",J374,0)</f>
        <v>0</v>
      </c>
      <c r="BJ374" s="18" t="s">
        <v>123</v>
      </c>
      <c r="BK374" s="155">
        <f>ROUND(I374*H374,3)</f>
        <v>0</v>
      </c>
      <c r="BL374" s="18" t="s">
        <v>440</v>
      </c>
      <c r="BM374" s="153" t="s">
        <v>457</v>
      </c>
    </row>
    <row r="375" spans="1:65" s="2" customFormat="1" ht="6.95" customHeight="1" x14ac:dyDescent="0.2">
      <c r="A375" s="30"/>
      <c r="B375" s="45"/>
      <c r="C375" s="46"/>
      <c r="D375" s="46"/>
      <c r="E375" s="46"/>
      <c r="F375" s="46"/>
      <c r="G375" s="46"/>
      <c r="H375" s="46"/>
      <c r="I375" s="46"/>
      <c r="J375" s="46"/>
      <c r="K375" s="46"/>
      <c r="L375" s="31"/>
      <c r="M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</row>
  </sheetData>
  <autoFilter ref="C124:K374"/>
  <mergeCells count="8">
    <mergeCell ref="E115:H115"/>
    <mergeCell ref="E117:H117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585"/>
  <sheetViews>
    <sheetView showGridLines="0" topLeftCell="A229" workbookViewId="0">
      <selection activeCell="H243" sqref="H243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1"/>
    </row>
    <row r="2" spans="1:46" s="1" customFormat="1" ht="36.950000000000003" customHeight="1" x14ac:dyDescent="0.2">
      <c r="L2" s="199" t="s">
        <v>5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AT2" s="18" t="s">
        <v>83</v>
      </c>
    </row>
    <row r="3" spans="1:46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</row>
    <row r="4" spans="1:46" s="1" customFormat="1" ht="24.95" customHeight="1" x14ac:dyDescent="0.2">
      <c r="B4" s="21"/>
      <c r="D4" s="22" t="s">
        <v>84</v>
      </c>
      <c r="L4" s="21"/>
      <c r="M4" s="92" t="s">
        <v>9</v>
      </c>
      <c r="AT4" s="18" t="s">
        <v>3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27" t="s">
        <v>12</v>
      </c>
      <c r="L6" s="21"/>
    </row>
    <row r="7" spans="1:46" s="1" customFormat="1" ht="16.5" customHeight="1" x14ac:dyDescent="0.2">
      <c r="B7" s="21"/>
      <c r="E7" s="233" t="str">
        <f>'Rekapitulácia stavby'!K6</f>
        <v xml:space="preserve"> Revitalizácia a prestavba Zimného štadióna Banská Bystrica</v>
      </c>
      <c r="F7" s="234"/>
      <c r="G7" s="234"/>
      <c r="H7" s="234"/>
      <c r="L7" s="21"/>
    </row>
    <row r="8" spans="1:46" s="2" customFormat="1" ht="12" customHeight="1" x14ac:dyDescent="0.2">
      <c r="A8" s="30"/>
      <c r="B8" s="31"/>
      <c r="C8" s="30"/>
      <c r="D8" s="27" t="s">
        <v>85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24.75" customHeight="1" x14ac:dyDescent="0.2">
      <c r="A9" s="30"/>
      <c r="B9" s="31"/>
      <c r="C9" s="30"/>
      <c r="D9" s="30"/>
      <c r="E9" s="211" t="s">
        <v>900</v>
      </c>
      <c r="F9" s="235"/>
      <c r="G9" s="235"/>
      <c r="H9" s="235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x14ac:dyDescent="0.2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 x14ac:dyDescent="0.2">
      <c r="A11" s="30"/>
      <c r="B11" s="31"/>
      <c r="C11" s="30"/>
      <c r="D11" s="27" t="s">
        <v>13</v>
      </c>
      <c r="E11" s="30"/>
      <c r="F11" s="25" t="s">
        <v>1</v>
      </c>
      <c r="G11" s="30"/>
      <c r="H11" s="30"/>
      <c r="I11" s="27" t="s">
        <v>14</v>
      </c>
      <c r="J11" s="25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 x14ac:dyDescent="0.2">
      <c r="A12" s="30"/>
      <c r="B12" s="31"/>
      <c r="C12" s="30"/>
      <c r="D12" s="27" t="s">
        <v>15</v>
      </c>
      <c r="E12" s="30"/>
      <c r="F12" s="25" t="s">
        <v>16</v>
      </c>
      <c r="G12" s="30"/>
      <c r="H12" s="30"/>
      <c r="I12" s="27" t="s">
        <v>17</v>
      </c>
      <c r="J12" s="53" t="str">
        <f>'Rekapitulácia stavby'!AN8</f>
        <v>18. 6. 2020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 x14ac:dyDescent="0.2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 x14ac:dyDescent="0.2">
      <c r="A14" s="30"/>
      <c r="B14" s="31"/>
      <c r="C14" s="30"/>
      <c r="D14" s="27" t="s">
        <v>19</v>
      </c>
      <c r="E14" s="30"/>
      <c r="F14" s="30"/>
      <c r="G14" s="30"/>
      <c r="H14" s="30"/>
      <c r="I14" s="27" t="s">
        <v>20</v>
      </c>
      <c r="J14" s="25" t="s">
        <v>1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 x14ac:dyDescent="0.2">
      <c r="A15" s="30"/>
      <c r="B15" s="31"/>
      <c r="C15" s="30"/>
      <c r="D15" s="30"/>
      <c r="E15" s="25" t="s">
        <v>21</v>
      </c>
      <c r="F15" s="30"/>
      <c r="G15" s="30"/>
      <c r="H15" s="30"/>
      <c r="I15" s="27" t="s">
        <v>22</v>
      </c>
      <c r="J15" s="25" t="s">
        <v>1</v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 x14ac:dyDescent="0.2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 x14ac:dyDescent="0.2">
      <c r="A17" s="30"/>
      <c r="B17" s="31"/>
      <c r="C17" s="30"/>
      <c r="D17" s="27" t="s">
        <v>23</v>
      </c>
      <c r="E17" s="30"/>
      <c r="F17" s="30"/>
      <c r="G17" s="30"/>
      <c r="H17" s="30"/>
      <c r="I17" s="27" t="s">
        <v>20</v>
      </c>
      <c r="J17" s="25" t="s">
        <v>1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 x14ac:dyDescent="0.2">
      <c r="A18" s="30"/>
      <c r="B18" s="31"/>
      <c r="C18" s="30"/>
      <c r="D18" s="30"/>
      <c r="E18" s="25" t="s">
        <v>24</v>
      </c>
      <c r="F18" s="30"/>
      <c r="G18" s="30"/>
      <c r="H18" s="30"/>
      <c r="I18" s="27" t="s">
        <v>22</v>
      </c>
      <c r="J18" s="25" t="s">
        <v>1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 x14ac:dyDescent="0.2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 x14ac:dyDescent="0.2">
      <c r="A20" s="30"/>
      <c r="B20" s="31"/>
      <c r="C20" s="30"/>
      <c r="D20" s="27" t="s">
        <v>25</v>
      </c>
      <c r="E20" s="30"/>
      <c r="F20" s="30"/>
      <c r="G20" s="30"/>
      <c r="H20" s="30"/>
      <c r="I20" s="27" t="s">
        <v>20</v>
      </c>
      <c r="J20" s="25" t="s">
        <v>1</v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 x14ac:dyDescent="0.2">
      <c r="A21" s="30"/>
      <c r="B21" s="31"/>
      <c r="C21" s="30"/>
      <c r="D21" s="30"/>
      <c r="E21" s="25" t="s">
        <v>26</v>
      </c>
      <c r="F21" s="30"/>
      <c r="G21" s="30"/>
      <c r="H21" s="30"/>
      <c r="I21" s="27" t="s">
        <v>22</v>
      </c>
      <c r="J21" s="25" t="s">
        <v>1</v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 x14ac:dyDescent="0.2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 x14ac:dyDescent="0.2">
      <c r="A23" s="30"/>
      <c r="B23" s="31"/>
      <c r="C23" s="30"/>
      <c r="D23" s="27" t="s">
        <v>29</v>
      </c>
      <c r="E23" s="30"/>
      <c r="F23" s="30"/>
      <c r="G23" s="30"/>
      <c r="H23" s="30"/>
      <c r="I23" s="27" t="s">
        <v>20</v>
      </c>
      <c r="J23" s="25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 x14ac:dyDescent="0.2">
      <c r="A24" s="30"/>
      <c r="B24" s="31"/>
      <c r="C24" s="30"/>
      <c r="D24" s="30"/>
      <c r="E24" s="25" t="s">
        <v>30</v>
      </c>
      <c r="F24" s="30"/>
      <c r="G24" s="30"/>
      <c r="H24" s="30"/>
      <c r="I24" s="27" t="s">
        <v>22</v>
      </c>
      <c r="J24" s="25" t="s">
        <v>1</v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 x14ac:dyDescent="0.2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 x14ac:dyDescent="0.2">
      <c r="A26" s="30"/>
      <c r="B26" s="31"/>
      <c r="C26" s="30"/>
      <c r="D26" s="27" t="s">
        <v>31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 x14ac:dyDescent="0.2">
      <c r="A27" s="93"/>
      <c r="B27" s="94"/>
      <c r="C27" s="93"/>
      <c r="D27" s="93"/>
      <c r="E27" s="229" t="s">
        <v>1</v>
      </c>
      <c r="F27" s="229"/>
      <c r="G27" s="229"/>
      <c r="H27" s="229"/>
      <c r="I27" s="93"/>
      <c r="J27" s="93"/>
      <c r="K27" s="93"/>
      <c r="L27" s="95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s="2" customFormat="1" ht="6.95" customHeight="1" x14ac:dyDescent="0.2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 x14ac:dyDescent="0.2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 x14ac:dyDescent="0.2">
      <c r="A30" s="30"/>
      <c r="B30" s="31"/>
      <c r="C30" s="30"/>
      <c r="D30" s="96" t="s">
        <v>32</v>
      </c>
      <c r="E30" s="30"/>
      <c r="F30" s="30"/>
      <c r="G30" s="30"/>
      <c r="H30" s="30"/>
      <c r="I30" s="30"/>
      <c r="J30" s="69">
        <f>ROUND(J128,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 x14ac:dyDescent="0.2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 x14ac:dyDescent="0.2">
      <c r="A32" s="30"/>
      <c r="B32" s="31"/>
      <c r="C32" s="30"/>
      <c r="D32" s="30"/>
      <c r="E32" s="30"/>
      <c r="F32" s="34" t="s">
        <v>34</v>
      </c>
      <c r="G32" s="30"/>
      <c r="H32" s="30"/>
      <c r="I32" s="34" t="s">
        <v>33</v>
      </c>
      <c r="J32" s="34" t="s">
        <v>35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customHeight="1" x14ac:dyDescent="0.2">
      <c r="A33" s="30"/>
      <c r="B33" s="31"/>
      <c r="C33" s="30"/>
      <c r="D33" s="97" t="s">
        <v>36</v>
      </c>
      <c r="E33" s="27" t="s">
        <v>37</v>
      </c>
      <c r="F33" s="98">
        <f>ROUND((SUM(BE128:BE584)),  2)</f>
        <v>0</v>
      </c>
      <c r="G33" s="30"/>
      <c r="H33" s="30"/>
      <c r="I33" s="99">
        <v>0.2</v>
      </c>
      <c r="J33" s="98">
        <f>ROUND(((SUM(BE128:BE584))*I33),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 x14ac:dyDescent="0.2">
      <c r="A34" s="30"/>
      <c r="B34" s="31"/>
      <c r="C34" s="30"/>
      <c r="D34" s="30"/>
      <c r="E34" s="27" t="s">
        <v>38</v>
      </c>
      <c r="F34" s="98">
        <f>ROUND((SUM(BF128:BF584)),  2)</f>
        <v>0</v>
      </c>
      <c r="G34" s="30"/>
      <c r="H34" s="30"/>
      <c r="I34" s="99">
        <v>0.2</v>
      </c>
      <c r="J34" s="98">
        <f>ROUND(((SUM(BF128:BF584))*I34),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 x14ac:dyDescent="0.2">
      <c r="A35" s="30"/>
      <c r="B35" s="31"/>
      <c r="C35" s="30"/>
      <c r="D35" s="30"/>
      <c r="E35" s="27" t="s">
        <v>39</v>
      </c>
      <c r="F35" s="98">
        <f>ROUND((SUM(BG128:BG584)),  2)</f>
        <v>0</v>
      </c>
      <c r="G35" s="30"/>
      <c r="H35" s="30"/>
      <c r="I35" s="99">
        <v>0.2</v>
      </c>
      <c r="J35" s="98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 x14ac:dyDescent="0.2">
      <c r="A36" s="30"/>
      <c r="B36" s="31"/>
      <c r="C36" s="30"/>
      <c r="D36" s="30"/>
      <c r="E36" s="27" t="s">
        <v>40</v>
      </c>
      <c r="F36" s="98">
        <f>ROUND((SUM(BH128:BH584)),  2)</f>
        <v>0</v>
      </c>
      <c r="G36" s="30"/>
      <c r="H36" s="30"/>
      <c r="I36" s="99">
        <v>0.2</v>
      </c>
      <c r="J36" s="98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 x14ac:dyDescent="0.2">
      <c r="A37" s="30"/>
      <c r="B37" s="31"/>
      <c r="C37" s="30"/>
      <c r="D37" s="30"/>
      <c r="E37" s="27" t="s">
        <v>41</v>
      </c>
      <c r="F37" s="98">
        <f>ROUND((SUM(BI128:BI584)),  2)</f>
        <v>0</v>
      </c>
      <c r="G37" s="30"/>
      <c r="H37" s="30"/>
      <c r="I37" s="99">
        <v>0</v>
      </c>
      <c r="J37" s="98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 x14ac:dyDescent="0.2">
      <c r="A39" s="30"/>
      <c r="B39" s="31"/>
      <c r="C39" s="100"/>
      <c r="D39" s="101" t="s">
        <v>42</v>
      </c>
      <c r="E39" s="58"/>
      <c r="F39" s="58"/>
      <c r="G39" s="102" t="s">
        <v>43</v>
      </c>
      <c r="H39" s="103" t="s">
        <v>44</v>
      </c>
      <c r="I39" s="58"/>
      <c r="J39" s="104">
        <f>SUM(J30:J37)</f>
        <v>0</v>
      </c>
      <c r="K39" s="105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customHeight="1" x14ac:dyDescent="0.2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customHeight="1" x14ac:dyDescent="0.2">
      <c r="B41" s="21"/>
      <c r="L41" s="21"/>
    </row>
    <row r="42" spans="1:31" s="1" customFormat="1" ht="14.45" customHeight="1" x14ac:dyDescent="0.2">
      <c r="B42" s="21"/>
      <c r="L42" s="21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40"/>
      <c r="D50" s="41" t="s">
        <v>45</v>
      </c>
      <c r="E50" s="42"/>
      <c r="F50" s="42"/>
      <c r="G50" s="41" t="s">
        <v>46</v>
      </c>
      <c r="H50" s="42"/>
      <c r="I50" s="42"/>
      <c r="J50" s="42"/>
      <c r="K50" s="42"/>
      <c r="L50" s="40"/>
    </row>
    <row r="51" spans="1:31" x14ac:dyDescent="0.2">
      <c r="B51" s="21"/>
      <c r="L51" s="21"/>
    </row>
    <row r="52" spans="1:31" x14ac:dyDescent="0.2">
      <c r="B52" s="21"/>
      <c r="L52" s="21"/>
    </row>
    <row r="53" spans="1:31" x14ac:dyDescent="0.2">
      <c r="B53" s="21"/>
      <c r="L53" s="21"/>
    </row>
    <row r="54" spans="1:31" x14ac:dyDescent="0.2">
      <c r="B54" s="21"/>
      <c r="L54" s="21"/>
    </row>
    <row r="55" spans="1:31" x14ac:dyDescent="0.2">
      <c r="B55" s="21"/>
      <c r="L55" s="21"/>
    </row>
    <row r="56" spans="1:31" x14ac:dyDescent="0.2">
      <c r="B56" s="21"/>
      <c r="L56" s="21"/>
    </row>
    <row r="57" spans="1:31" x14ac:dyDescent="0.2">
      <c r="B57" s="21"/>
      <c r="L57" s="21"/>
    </row>
    <row r="58" spans="1:31" x14ac:dyDescent="0.2">
      <c r="B58" s="21"/>
      <c r="L58" s="21"/>
    </row>
    <row r="59" spans="1:31" x14ac:dyDescent="0.2">
      <c r="B59" s="21"/>
      <c r="L59" s="21"/>
    </row>
    <row r="60" spans="1:31" x14ac:dyDescent="0.2">
      <c r="B60" s="21"/>
      <c r="L60" s="21"/>
    </row>
    <row r="61" spans="1:31" s="2" customFormat="1" ht="12.75" x14ac:dyDescent="0.2">
      <c r="A61" s="30"/>
      <c r="B61" s="31"/>
      <c r="C61" s="30"/>
      <c r="D61" s="43" t="s">
        <v>47</v>
      </c>
      <c r="E61" s="33"/>
      <c r="F61" s="106" t="s">
        <v>48</v>
      </c>
      <c r="G61" s="43" t="s">
        <v>47</v>
      </c>
      <c r="H61" s="33"/>
      <c r="I61" s="33"/>
      <c r="J61" s="107" t="s">
        <v>48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x14ac:dyDescent="0.2">
      <c r="B62" s="21"/>
      <c r="L62" s="21"/>
    </row>
    <row r="63" spans="1:31" x14ac:dyDescent="0.2">
      <c r="B63" s="21"/>
      <c r="L63" s="21"/>
    </row>
    <row r="64" spans="1:31" x14ac:dyDescent="0.2">
      <c r="B64" s="21"/>
      <c r="L64" s="21"/>
    </row>
    <row r="65" spans="1:31" s="2" customFormat="1" ht="12.75" x14ac:dyDescent="0.2">
      <c r="A65" s="30"/>
      <c r="B65" s="31"/>
      <c r="C65" s="30"/>
      <c r="D65" s="41" t="s">
        <v>49</v>
      </c>
      <c r="E65" s="44"/>
      <c r="F65" s="44"/>
      <c r="G65" s="41" t="s">
        <v>50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x14ac:dyDescent="0.2">
      <c r="B66" s="21"/>
      <c r="L66" s="21"/>
    </row>
    <row r="67" spans="1:31" x14ac:dyDescent="0.2">
      <c r="B67" s="21"/>
      <c r="L67" s="21"/>
    </row>
    <row r="68" spans="1:31" x14ac:dyDescent="0.2">
      <c r="B68" s="21"/>
      <c r="L68" s="21"/>
    </row>
    <row r="69" spans="1:31" x14ac:dyDescent="0.2">
      <c r="B69" s="21"/>
      <c r="L69" s="21"/>
    </row>
    <row r="70" spans="1:31" x14ac:dyDescent="0.2">
      <c r="B70" s="21"/>
      <c r="L70" s="21"/>
    </row>
    <row r="71" spans="1:31" x14ac:dyDescent="0.2">
      <c r="B71" s="21"/>
      <c r="L71" s="21"/>
    </row>
    <row r="72" spans="1:31" x14ac:dyDescent="0.2">
      <c r="B72" s="21"/>
      <c r="L72" s="21"/>
    </row>
    <row r="73" spans="1:31" x14ac:dyDescent="0.2">
      <c r="B73" s="21"/>
      <c r="L73" s="21"/>
    </row>
    <row r="74" spans="1:31" x14ac:dyDescent="0.2">
      <c r="B74" s="21"/>
      <c r="L74" s="21"/>
    </row>
    <row r="75" spans="1:31" x14ac:dyDescent="0.2">
      <c r="B75" s="21"/>
      <c r="L75" s="21"/>
    </row>
    <row r="76" spans="1:31" s="2" customFormat="1" ht="12.75" x14ac:dyDescent="0.2">
      <c r="A76" s="30"/>
      <c r="B76" s="31"/>
      <c r="C76" s="30"/>
      <c r="D76" s="43" t="s">
        <v>47</v>
      </c>
      <c r="E76" s="33"/>
      <c r="F76" s="106" t="s">
        <v>48</v>
      </c>
      <c r="G76" s="43" t="s">
        <v>47</v>
      </c>
      <c r="H76" s="33"/>
      <c r="I76" s="33"/>
      <c r="J76" s="107" t="s">
        <v>48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 x14ac:dyDescent="0.2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 x14ac:dyDescent="0.2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 x14ac:dyDescent="0.2">
      <c r="A82" s="30"/>
      <c r="B82" s="31"/>
      <c r="C82" s="22" t="s">
        <v>87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 x14ac:dyDescent="0.2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 x14ac:dyDescent="0.2">
      <c r="A84" s="30"/>
      <c r="B84" s="31"/>
      <c r="C84" s="27" t="s">
        <v>12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 x14ac:dyDescent="0.2">
      <c r="A85" s="30"/>
      <c r="B85" s="31"/>
      <c r="C85" s="30"/>
      <c r="D85" s="30"/>
      <c r="E85" s="233" t="str">
        <f>E7</f>
        <v xml:space="preserve"> Revitalizácia a prestavba Zimného štadióna Banská Bystrica</v>
      </c>
      <c r="F85" s="234"/>
      <c r="G85" s="234"/>
      <c r="H85" s="234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 x14ac:dyDescent="0.2">
      <c r="A86" s="30"/>
      <c r="B86" s="31"/>
      <c r="C86" s="27" t="s">
        <v>85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24.75" customHeight="1" x14ac:dyDescent="0.2">
      <c r="A87" s="30"/>
      <c r="B87" s="31"/>
      <c r="C87" s="30"/>
      <c r="D87" s="30"/>
      <c r="E87" s="211" t="str">
        <f>E9</f>
        <v>02 - Revitalizácia a prestavba ZŠ - statika a stavebné práce k VZT</v>
      </c>
      <c r="F87" s="235"/>
      <c r="G87" s="235"/>
      <c r="H87" s="235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 x14ac:dyDescent="0.2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 x14ac:dyDescent="0.2">
      <c r="A89" s="30"/>
      <c r="B89" s="31"/>
      <c r="C89" s="27" t="s">
        <v>15</v>
      </c>
      <c r="D89" s="30"/>
      <c r="E89" s="30"/>
      <c r="F89" s="25" t="str">
        <f>F12</f>
        <v>Banská Bystrica</v>
      </c>
      <c r="G89" s="30"/>
      <c r="H89" s="30"/>
      <c r="I89" s="27" t="s">
        <v>17</v>
      </c>
      <c r="J89" s="53" t="str">
        <f>IF(J12="","",J12)</f>
        <v>18. 6. 2020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 x14ac:dyDescent="0.2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customHeight="1" x14ac:dyDescent="0.2">
      <c r="A91" s="30"/>
      <c r="B91" s="31"/>
      <c r="C91" s="27" t="s">
        <v>19</v>
      </c>
      <c r="D91" s="30"/>
      <c r="E91" s="30"/>
      <c r="F91" s="25" t="str">
        <f>E15</f>
        <v>MBB a.s., Československej armády 26, Banská Bystri</v>
      </c>
      <c r="G91" s="30"/>
      <c r="H91" s="30"/>
      <c r="I91" s="27" t="s">
        <v>25</v>
      </c>
      <c r="J91" s="28" t="str">
        <f>E21</f>
        <v>statiCK,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 x14ac:dyDescent="0.2">
      <c r="A92" s="30"/>
      <c r="B92" s="31"/>
      <c r="C92" s="27" t="s">
        <v>23</v>
      </c>
      <c r="D92" s="30"/>
      <c r="E92" s="30"/>
      <c r="F92" s="25" t="str">
        <f>IF(E18="","",E18)</f>
        <v>podľa výberového konania</v>
      </c>
      <c r="G92" s="30"/>
      <c r="H92" s="30"/>
      <c r="I92" s="27" t="s">
        <v>29</v>
      </c>
      <c r="J92" s="28" t="str">
        <f>E24</f>
        <v>Ing.Jedlička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 x14ac:dyDescent="0.2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 x14ac:dyDescent="0.2">
      <c r="A94" s="30"/>
      <c r="B94" s="31"/>
      <c r="C94" s="108" t="s">
        <v>88</v>
      </c>
      <c r="D94" s="100"/>
      <c r="E94" s="100"/>
      <c r="F94" s="100"/>
      <c r="G94" s="100"/>
      <c r="H94" s="100"/>
      <c r="I94" s="100"/>
      <c r="J94" s="109" t="s">
        <v>89</v>
      </c>
      <c r="K94" s="100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 x14ac:dyDescent="0.2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 x14ac:dyDescent="0.2">
      <c r="A96" s="30"/>
      <c r="B96" s="31"/>
      <c r="C96" s="110" t="s">
        <v>90</v>
      </c>
      <c r="D96" s="30"/>
      <c r="E96" s="30"/>
      <c r="F96" s="30"/>
      <c r="G96" s="30"/>
      <c r="H96" s="30"/>
      <c r="I96" s="30"/>
      <c r="J96" s="69">
        <f>J128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91</v>
      </c>
    </row>
    <row r="97" spans="1:31" s="9" customFormat="1" ht="24.95" customHeight="1" x14ac:dyDescent="0.2">
      <c r="B97" s="111"/>
      <c r="D97" s="112" t="s">
        <v>92</v>
      </c>
      <c r="E97" s="113"/>
      <c r="F97" s="113"/>
      <c r="G97" s="113"/>
      <c r="H97" s="113"/>
      <c r="I97" s="113"/>
      <c r="J97" s="114">
        <f>J129</f>
        <v>0</v>
      </c>
      <c r="L97" s="111"/>
    </row>
    <row r="98" spans="1:31" s="10" customFormat="1" ht="19.899999999999999" customHeight="1" x14ac:dyDescent="0.2">
      <c r="B98" s="115"/>
      <c r="D98" s="116" t="s">
        <v>458</v>
      </c>
      <c r="E98" s="117"/>
      <c r="F98" s="117"/>
      <c r="G98" s="117"/>
      <c r="H98" s="117"/>
      <c r="I98" s="117"/>
      <c r="J98" s="118">
        <f>J130</f>
        <v>0</v>
      </c>
      <c r="L98" s="115"/>
    </row>
    <row r="99" spans="1:31" s="10" customFormat="1" ht="19.899999999999999" customHeight="1" x14ac:dyDescent="0.2">
      <c r="B99" s="115"/>
      <c r="D99" s="116" t="s">
        <v>459</v>
      </c>
      <c r="E99" s="117"/>
      <c r="F99" s="117"/>
      <c r="G99" s="117"/>
      <c r="H99" s="117"/>
      <c r="I99" s="117"/>
      <c r="J99" s="118">
        <f>J139</f>
        <v>0</v>
      </c>
      <c r="L99" s="115"/>
    </row>
    <row r="100" spans="1:31" s="10" customFormat="1" ht="19.899999999999999" customHeight="1" x14ac:dyDescent="0.2">
      <c r="B100" s="115"/>
      <c r="D100" s="116" t="s">
        <v>93</v>
      </c>
      <c r="E100" s="117"/>
      <c r="F100" s="117"/>
      <c r="G100" s="117"/>
      <c r="H100" s="117"/>
      <c r="I100" s="117"/>
      <c r="J100" s="118">
        <f>J158</f>
        <v>0</v>
      </c>
      <c r="L100" s="115"/>
    </row>
    <row r="101" spans="1:31" s="10" customFormat="1" ht="19.899999999999999" customHeight="1" x14ac:dyDescent="0.2">
      <c r="B101" s="115"/>
      <c r="D101" s="116" t="s">
        <v>94</v>
      </c>
      <c r="E101" s="117"/>
      <c r="F101" s="117"/>
      <c r="G101" s="117"/>
      <c r="H101" s="117"/>
      <c r="I101" s="117"/>
      <c r="J101" s="118">
        <f>J194</f>
        <v>0</v>
      </c>
      <c r="L101" s="115"/>
    </row>
    <row r="102" spans="1:31" s="9" customFormat="1" ht="24.95" customHeight="1" x14ac:dyDescent="0.2">
      <c r="B102" s="111"/>
      <c r="D102" s="112" t="s">
        <v>95</v>
      </c>
      <c r="E102" s="113"/>
      <c r="F102" s="113"/>
      <c r="G102" s="113"/>
      <c r="H102" s="113"/>
      <c r="I102" s="113"/>
      <c r="J102" s="114">
        <f>J196</f>
        <v>0</v>
      </c>
      <c r="L102" s="111"/>
    </row>
    <row r="103" spans="1:31" s="10" customFormat="1" ht="19.899999999999999" customHeight="1" x14ac:dyDescent="0.2">
      <c r="B103" s="115"/>
      <c r="D103" s="116" t="s">
        <v>460</v>
      </c>
      <c r="E103" s="117"/>
      <c r="F103" s="117"/>
      <c r="G103" s="117"/>
      <c r="H103" s="117"/>
      <c r="I103" s="117"/>
      <c r="J103" s="118">
        <f>J197</f>
        <v>0</v>
      </c>
      <c r="L103" s="115"/>
    </row>
    <row r="104" spans="1:31" s="10" customFormat="1" ht="19.899999999999999" customHeight="1" x14ac:dyDescent="0.2">
      <c r="B104" s="115"/>
      <c r="D104" s="116" t="s">
        <v>461</v>
      </c>
      <c r="E104" s="117"/>
      <c r="F104" s="117"/>
      <c r="G104" s="117"/>
      <c r="H104" s="117"/>
      <c r="I104" s="117"/>
      <c r="J104" s="118">
        <f>J221</f>
        <v>0</v>
      </c>
      <c r="L104" s="115"/>
    </row>
    <row r="105" spans="1:31" s="10" customFormat="1" ht="19.899999999999999" customHeight="1" x14ac:dyDescent="0.2">
      <c r="B105" s="115"/>
      <c r="D105" s="116" t="s">
        <v>462</v>
      </c>
      <c r="E105" s="117"/>
      <c r="F105" s="117"/>
      <c r="G105" s="117"/>
      <c r="H105" s="117"/>
      <c r="I105" s="117"/>
      <c r="J105" s="118">
        <f>J236</f>
        <v>0</v>
      </c>
      <c r="L105" s="115"/>
    </row>
    <row r="106" spans="1:31" s="10" customFormat="1" ht="19.899999999999999" customHeight="1" x14ac:dyDescent="0.2">
      <c r="B106" s="115"/>
      <c r="D106" s="116" t="s">
        <v>98</v>
      </c>
      <c r="E106" s="117"/>
      <c r="F106" s="117"/>
      <c r="G106" s="117"/>
      <c r="H106" s="117"/>
      <c r="I106" s="117"/>
      <c r="J106" s="118">
        <f>J244</f>
        <v>0</v>
      </c>
      <c r="L106" s="115"/>
    </row>
    <row r="107" spans="1:31" s="10" customFormat="1" ht="19.899999999999999" customHeight="1" x14ac:dyDescent="0.2">
      <c r="B107" s="115"/>
      <c r="D107" s="116" t="s">
        <v>463</v>
      </c>
      <c r="E107" s="117"/>
      <c r="F107" s="117"/>
      <c r="G107" s="117"/>
      <c r="H107" s="117"/>
      <c r="I107" s="117"/>
      <c r="J107" s="118">
        <f>J559</f>
        <v>0</v>
      </c>
      <c r="L107" s="115"/>
    </row>
    <row r="108" spans="1:31" s="9" customFormat="1" ht="24.95" customHeight="1" x14ac:dyDescent="0.2">
      <c r="B108" s="111"/>
      <c r="D108" s="112" t="s">
        <v>100</v>
      </c>
      <c r="E108" s="113"/>
      <c r="F108" s="113"/>
      <c r="G108" s="113"/>
      <c r="H108" s="113"/>
      <c r="I108" s="113"/>
      <c r="J108" s="114">
        <f>J579</f>
        <v>0</v>
      </c>
      <c r="L108" s="111"/>
    </row>
    <row r="109" spans="1:31" s="2" customFormat="1" ht="21.75" customHeight="1" x14ac:dyDescent="0.2">
      <c r="A109" s="30"/>
      <c r="B109" s="31"/>
      <c r="C109" s="30"/>
      <c r="D109" s="30"/>
      <c r="E109" s="30"/>
      <c r="F109" s="30"/>
      <c r="G109" s="30"/>
      <c r="H109" s="30"/>
      <c r="I109" s="30"/>
      <c r="J109" s="30"/>
      <c r="K109" s="30"/>
      <c r="L109" s="4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6.95" customHeight="1" x14ac:dyDescent="0.2">
      <c r="A110" s="30"/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4" spans="1:63" s="2" customFormat="1" ht="6.95" customHeight="1" x14ac:dyDescent="0.2">
      <c r="A114" s="30"/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3" s="2" customFormat="1" ht="24.95" customHeight="1" x14ac:dyDescent="0.2">
      <c r="A115" s="30"/>
      <c r="B115" s="31"/>
      <c r="C115" s="22" t="s">
        <v>101</v>
      </c>
      <c r="D115" s="30"/>
      <c r="E115" s="30"/>
      <c r="F115" s="30"/>
      <c r="G115" s="30"/>
      <c r="H115" s="30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3" s="2" customFormat="1" ht="6.95" customHeight="1" x14ac:dyDescent="0.2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3" s="2" customFormat="1" ht="12" customHeight="1" x14ac:dyDescent="0.2">
      <c r="A117" s="30"/>
      <c r="B117" s="31"/>
      <c r="C117" s="27" t="s">
        <v>12</v>
      </c>
      <c r="D117" s="30"/>
      <c r="E117" s="30"/>
      <c r="F117" s="30"/>
      <c r="G117" s="30"/>
      <c r="H117" s="30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3" s="2" customFormat="1" ht="16.5" customHeight="1" x14ac:dyDescent="0.2">
      <c r="A118" s="30"/>
      <c r="B118" s="31"/>
      <c r="C118" s="30"/>
      <c r="D118" s="30"/>
      <c r="E118" s="233" t="str">
        <f>E7</f>
        <v xml:space="preserve"> Revitalizácia a prestavba Zimného štadióna Banská Bystrica</v>
      </c>
      <c r="F118" s="234"/>
      <c r="G118" s="234"/>
      <c r="H118" s="234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3" s="2" customFormat="1" ht="12" customHeight="1" x14ac:dyDescent="0.2">
      <c r="A119" s="30"/>
      <c r="B119" s="31"/>
      <c r="C119" s="27" t="s">
        <v>85</v>
      </c>
      <c r="D119" s="30"/>
      <c r="E119" s="30"/>
      <c r="F119" s="30"/>
      <c r="G119" s="30"/>
      <c r="H119" s="30"/>
      <c r="I119" s="30"/>
      <c r="J119" s="30"/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3" s="2" customFormat="1" ht="24.75" customHeight="1" x14ac:dyDescent="0.2">
      <c r="A120" s="30"/>
      <c r="B120" s="31"/>
      <c r="C120" s="30"/>
      <c r="D120" s="30"/>
      <c r="E120" s="211" t="str">
        <f>E9</f>
        <v>02 - Revitalizácia a prestavba ZŠ - statika a stavebné práce k VZT</v>
      </c>
      <c r="F120" s="235"/>
      <c r="G120" s="235"/>
      <c r="H120" s="235"/>
      <c r="I120" s="30"/>
      <c r="J120" s="30"/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3" s="2" customFormat="1" ht="6.95" customHeight="1" x14ac:dyDescent="0.2">
      <c r="A121" s="30"/>
      <c r="B121" s="31"/>
      <c r="C121" s="30"/>
      <c r="D121" s="30"/>
      <c r="E121" s="30"/>
      <c r="F121" s="30"/>
      <c r="G121" s="30"/>
      <c r="H121" s="30"/>
      <c r="I121" s="30"/>
      <c r="J121" s="30"/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3" s="2" customFormat="1" ht="12" customHeight="1" x14ac:dyDescent="0.2">
      <c r="A122" s="30"/>
      <c r="B122" s="31"/>
      <c r="C122" s="27" t="s">
        <v>15</v>
      </c>
      <c r="D122" s="30"/>
      <c r="E122" s="30"/>
      <c r="F122" s="25" t="str">
        <f>F12</f>
        <v>Banská Bystrica</v>
      </c>
      <c r="G122" s="30"/>
      <c r="H122" s="30"/>
      <c r="I122" s="27" t="s">
        <v>17</v>
      </c>
      <c r="J122" s="53" t="str">
        <f>IF(J12="","",J12)</f>
        <v>18. 6. 2020</v>
      </c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3" s="2" customFormat="1" ht="6.95" customHeight="1" x14ac:dyDescent="0.2">
      <c r="A123" s="30"/>
      <c r="B123" s="31"/>
      <c r="C123" s="30"/>
      <c r="D123" s="30"/>
      <c r="E123" s="30"/>
      <c r="F123" s="30"/>
      <c r="G123" s="30"/>
      <c r="H123" s="30"/>
      <c r="I123" s="30"/>
      <c r="J123" s="30"/>
      <c r="K123" s="30"/>
      <c r="L123" s="4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63" s="2" customFormat="1" ht="15.2" customHeight="1" x14ac:dyDescent="0.2">
      <c r="A124" s="30"/>
      <c r="B124" s="31"/>
      <c r="C124" s="27" t="s">
        <v>19</v>
      </c>
      <c r="D124" s="30"/>
      <c r="E124" s="30"/>
      <c r="F124" s="25" t="str">
        <f>E15</f>
        <v>MBB a.s., Československej armády 26, Banská Bystri</v>
      </c>
      <c r="G124" s="30"/>
      <c r="H124" s="30"/>
      <c r="I124" s="27" t="s">
        <v>25</v>
      </c>
      <c r="J124" s="28" t="str">
        <f>E21</f>
        <v>statiCK, s.r.o.</v>
      </c>
      <c r="K124" s="30"/>
      <c r="L124" s="4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63" s="2" customFormat="1" ht="15.2" customHeight="1" x14ac:dyDescent="0.2">
      <c r="A125" s="30"/>
      <c r="B125" s="31"/>
      <c r="C125" s="27" t="s">
        <v>23</v>
      </c>
      <c r="D125" s="30"/>
      <c r="E125" s="30"/>
      <c r="F125" s="25" t="str">
        <f>IF(E18="","",E18)</f>
        <v>podľa výberového konania</v>
      </c>
      <c r="G125" s="30"/>
      <c r="H125" s="30"/>
      <c r="I125" s="27" t="s">
        <v>29</v>
      </c>
      <c r="J125" s="28" t="str">
        <f>E24</f>
        <v>Ing.Jedlička</v>
      </c>
      <c r="K125" s="30"/>
      <c r="L125" s="4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pans="1:63" s="2" customFormat="1" ht="10.35" customHeight="1" x14ac:dyDescent="0.2">
      <c r="A126" s="30"/>
      <c r="B126" s="31"/>
      <c r="C126" s="30"/>
      <c r="D126" s="30"/>
      <c r="E126" s="30"/>
      <c r="F126" s="30"/>
      <c r="G126" s="30"/>
      <c r="H126" s="30"/>
      <c r="I126" s="30"/>
      <c r="J126" s="30"/>
      <c r="K126" s="30"/>
      <c r="L126" s="4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</row>
    <row r="127" spans="1:63" s="11" customFormat="1" ht="29.25" customHeight="1" x14ac:dyDescent="0.2">
      <c r="A127" s="119"/>
      <c r="B127" s="120"/>
      <c r="C127" s="121" t="s">
        <v>102</v>
      </c>
      <c r="D127" s="122" t="s">
        <v>57</v>
      </c>
      <c r="E127" s="122" t="s">
        <v>53</v>
      </c>
      <c r="F127" s="122" t="s">
        <v>54</v>
      </c>
      <c r="G127" s="122" t="s">
        <v>103</v>
      </c>
      <c r="H127" s="122" t="s">
        <v>104</v>
      </c>
      <c r="I127" s="122" t="s">
        <v>105</v>
      </c>
      <c r="J127" s="123" t="s">
        <v>89</v>
      </c>
      <c r="K127" s="124" t="s">
        <v>106</v>
      </c>
      <c r="L127" s="125"/>
      <c r="M127" s="60" t="s">
        <v>1</v>
      </c>
      <c r="N127" s="61" t="s">
        <v>36</v>
      </c>
      <c r="O127" s="61" t="s">
        <v>107</v>
      </c>
      <c r="P127" s="61" t="s">
        <v>108</v>
      </c>
      <c r="Q127" s="61" t="s">
        <v>109</v>
      </c>
      <c r="R127" s="61" t="s">
        <v>110</v>
      </c>
      <c r="S127" s="61" t="s">
        <v>111</v>
      </c>
      <c r="T127" s="62" t="s">
        <v>112</v>
      </c>
      <c r="U127" s="119"/>
      <c r="V127" s="119"/>
      <c r="W127" s="119"/>
      <c r="X127" s="119"/>
      <c r="Y127" s="119"/>
      <c r="Z127" s="119"/>
      <c r="AA127" s="119"/>
      <c r="AB127" s="119"/>
      <c r="AC127" s="119"/>
      <c r="AD127" s="119"/>
      <c r="AE127" s="119"/>
    </row>
    <row r="128" spans="1:63" s="2" customFormat="1" ht="22.9" customHeight="1" x14ac:dyDescent="0.25">
      <c r="A128" s="30"/>
      <c r="B128" s="31"/>
      <c r="C128" s="67" t="s">
        <v>90</v>
      </c>
      <c r="D128" s="30"/>
      <c r="E128" s="30"/>
      <c r="F128" s="30"/>
      <c r="G128" s="30"/>
      <c r="H128" s="30"/>
      <c r="I128" s="30"/>
      <c r="J128" s="126">
        <f>BK128</f>
        <v>0</v>
      </c>
      <c r="K128" s="30"/>
      <c r="L128" s="31"/>
      <c r="M128" s="63"/>
      <c r="N128" s="54"/>
      <c r="O128" s="64"/>
      <c r="P128" s="127">
        <f>P129+P196+P579</f>
        <v>579.02369859999999</v>
      </c>
      <c r="Q128" s="64"/>
      <c r="R128" s="127">
        <f>R129+R196+R579</f>
        <v>56.29998939</v>
      </c>
      <c r="S128" s="64"/>
      <c r="T128" s="128">
        <f>T129+T196+T579</f>
        <v>5.4230500000000008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T128" s="18" t="s">
        <v>71</v>
      </c>
      <c r="AU128" s="18" t="s">
        <v>91</v>
      </c>
      <c r="BK128" s="129">
        <f>BK129+BK196+BK579</f>
        <v>0</v>
      </c>
    </row>
    <row r="129" spans="1:65" s="12" customFormat="1" ht="25.9" customHeight="1" x14ac:dyDescent="0.2">
      <c r="B129" s="130"/>
      <c r="D129" s="131" t="s">
        <v>71</v>
      </c>
      <c r="E129" s="132" t="s">
        <v>113</v>
      </c>
      <c r="F129" s="132" t="s">
        <v>114</v>
      </c>
      <c r="J129" s="133">
        <f>BK129</f>
        <v>0</v>
      </c>
      <c r="L129" s="130"/>
      <c r="M129" s="134"/>
      <c r="N129" s="135"/>
      <c r="O129" s="135"/>
      <c r="P129" s="136">
        <f>P130+P139+P158+P194</f>
        <v>48.36079560000001</v>
      </c>
      <c r="Q129" s="135"/>
      <c r="R129" s="136">
        <f>R130+R139+R158+R194</f>
        <v>2.22636324</v>
      </c>
      <c r="S129" s="135"/>
      <c r="T129" s="137">
        <f>T130+T139+T158+T194</f>
        <v>5.2077500000000008</v>
      </c>
      <c r="AR129" s="131" t="s">
        <v>80</v>
      </c>
      <c r="AT129" s="138" t="s">
        <v>71</v>
      </c>
      <c r="AU129" s="138" t="s">
        <v>72</v>
      </c>
      <c r="AY129" s="131" t="s">
        <v>115</v>
      </c>
      <c r="BK129" s="139">
        <f>BK130+BK139+BK158+BK194</f>
        <v>0</v>
      </c>
    </row>
    <row r="130" spans="1:65" s="12" customFormat="1" ht="22.9" customHeight="1" x14ac:dyDescent="0.2">
      <c r="B130" s="130"/>
      <c r="D130" s="131" t="s">
        <v>71</v>
      </c>
      <c r="E130" s="140" t="s">
        <v>133</v>
      </c>
      <c r="F130" s="140" t="s">
        <v>464</v>
      </c>
      <c r="J130" s="141">
        <f>BK130</f>
        <v>0</v>
      </c>
      <c r="L130" s="130"/>
      <c r="M130" s="134"/>
      <c r="N130" s="135"/>
      <c r="O130" s="135"/>
      <c r="P130" s="136">
        <f>SUM(P131:P138)</f>
        <v>1.5595919999999999</v>
      </c>
      <c r="Q130" s="135"/>
      <c r="R130" s="136">
        <f>SUM(R131:R138)</f>
        <v>0.91678319999999991</v>
      </c>
      <c r="S130" s="135"/>
      <c r="T130" s="137">
        <f>SUM(T131:T138)</f>
        <v>0</v>
      </c>
      <c r="AR130" s="131" t="s">
        <v>80</v>
      </c>
      <c r="AT130" s="138" t="s">
        <v>71</v>
      </c>
      <c r="AU130" s="138" t="s">
        <v>80</v>
      </c>
      <c r="AY130" s="131" t="s">
        <v>115</v>
      </c>
      <c r="BK130" s="139">
        <f>SUM(BK131:BK138)</f>
        <v>0</v>
      </c>
    </row>
    <row r="131" spans="1:65" s="2" customFormat="1" ht="24.2" customHeight="1" x14ac:dyDescent="0.2">
      <c r="A131" s="30"/>
      <c r="B131" s="142"/>
      <c r="C131" s="143" t="s">
        <v>80</v>
      </c>
      <c r="D131" s="143" t="s">
        <v>118</v>
      </c>
      <c r="E131" s="144" t="s">
        <v>465</v>
      </c>
      <c r="F131" s="145" t="s">
        <v>902</v>
      </c>
      <c r="G131" s="146" t="s">
        <v>146</v>
      </c>
      <c r="H131" s="147">
        <v>0.36</v>
      </c>
      <c r="I131" s="147"/>
      <c r="J131" s="147">
        <f>ROUND(I131*H131,3)</f>
        <v>0</v>
      </c>
      <c r="K131" s="148"/>
      <c r="L131" s="31"/>
      <c r="M131" s="149" t="s">
        <v>1</v>
      </c>
      <c r="N131" s="150" t="s">
        <v>38</v>
      </c>
      <c r="O131" s="151">
        <v>3.589</v>
      </c>
      <c r="P131" s="151">
        <f>O131*H131</f>
        <v>1.2920399999999999</v>
      </c>
      <c r="Q131" s="151">
        <v>2.0542699999999998</v>
      </c>
      <c r="R131" s="151">
        <f>Q131*H131</f>
        <v>0.73953719999999989</v>
      </c>
      <c r="S131" s="151">
        <v>0</v>
      </c>
      <c r="T131" s="152">
        <f>S131*H131</f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53" t="s">
        <v>122</v>
      </c>
      <c r="AT131" s="153" t="s">
        <v>118</v>
      </c>
      <c r="AU131" s="153" t="s">
        <v>123</v>
      </c>
      <c r="AY131" s="18" t="s">
        <v>115</v>
      </c>
      <c r="BE131" s="154">
        <f>IF(N131="základná",J131,0)</f>
        <v>0</v>
      </c>
      <c r="BF131" s="154">
        <f>IF(N131="znížená",J131,0)</f>
        <v>0</v>
      </c>
      <c r="BG131" s="154">
        <f>IF(N131="zákl. prenesená",J131,0)</f>
        <v>0</v>
      </c>
      <c r="BH131" s="154">
        <f>IF(N131="zníž. prenesená",J131,0)</f>
        <v>0</v>
      </c>
      <c r="BI131" s="154">
        <f>IF(N131="nulová",J131,0)</f>
        <v>0</v>
      </c>
      <c r="BJ131" s="18" t="s">
        <v>123</v>
      </c>
      <c r="BK131" s="155">
        <f>ROUND(I131*H131,3)</f>
        <v>0</v>
      </c>
      <c r="BL131" s="18" t="s">
        <v>122</v>
      </c>
      <c r="BM131" s="153" t="s">
        <v>466</v>
      </c>
    </row>
    <row r="132" spans="1:65" s="14" customFormat="1" ht="22.5" x14ac:dyDescent="0.2">
      <c r="B132" s="163"/>
      <c r="D132" s="157" t="s">
        <v>125</v>
      </c>
      <c r="E132" s="164" t="s">
        <v>1</v>
      </c>
      <c r="F132" s="165" t="s">
        <v>467</v>
      </c>
      <c r="H132" s="166">
        <v>0.18</v>
      </c>
      <c r="L132" s="163"/>
      <c r="M132" s="167"/>
      <c r="N132" s="168"/>
      <c r="O132" s="168"/>
      <c r="P132" s="168"/>
      <c r="Q132" s="168"/>
      <c r="R132" s="168"/>
      <c r="S132" s="168"/>
      <c r="T132" s="169"/>
      <c r="AT132" s="164" t="s">
        <v>125</v>
      </c>
      <c r="AU132" s="164" t="s">
        <v>123</v>
      </c>
      <c r="AV132" s="14" t="s">
        <v>123</v>
      </c>
      <c r="AW132" s="14" t="s">
        <v>27</v>
      </c>
      <c r="AX132" s="14" t="s">
        <v>72</v>
      </c>
      <c r="AY132" s="164" t="s">
        <v>115</v>
      </c>
    </row>
    <row r="133" spans="1:65" s="14" customFormat="1" ht="22.5" x14ac:dyDescent="0.2">
      <c r="B133" s="163"/>
      <c r="D133" s="157" t="s">
        <v>125</v>
      </c>
      <c r="E133" s="164" t="s">
        <v>1</v>
      </c>
      <c r="F133" s="165" t="s">
        <v>468</v>
      </c>
      <c r="H133" s="166">
        <v>0.18</v>
      </c>
      <c r="L133" s="163"/>
      <c r="M133" s="167"/>
      <c r="N133" s="168"/>
      <c r="O133" s="168"/>
      <c r="P133" s="168"/>
      <c r="Q133" s="168"/>
      <c r="R133" s="168"/>
      <c r="S133" s="168"/>
      <c r="T133" s="169"/>
      <c r="AT133" s="164" t="s">
        <v>125</v>
      </c>
      <c r="AU133" s="164" t="s">
        <v>123</v>
      </c>
      <c r="AV133" s="14" t="s">
        <v>123</v>
      </c>
      <c r="AW133" s="14" t="s">
        <v>27</v>
      </c>
      <c r="AX133" s="14" t="s">
        <v>72</v>
      </c>
      <c r="AY133" s="164" t="s">
        <v>115</v>
      </c>
    </row>
    <row r="134" spans="1:65" s="15" customFormat="1" x14ac:dyDescent="0.2">
      <c r="B134" s="170"/>
      <c r="D134" s="157" t="s">
        <v>125</v>
      </c>
      <c r="E134" s="171" t="s">
        <v>1</v>
      </c>
      <c r="F134" s="172" t="s">
        <v>128</v>
      </c>
      <c r="H134" s="173">
        <v>0.36</v>
      </c>
      <c r="L134" s="170"/>
      <c r="M134" s="174"/>
      <c r="N134" s="175"/>
      <c r="O134" s="175"/>
      <c r="P134" s="175"/>
      <c r="Q134" s="175"/>
      <c r="R134" s="175"/>
      <c r="S134" s="175"/>
      <c r="T134" s="176"/>
      <c r="AT134" s="171" t="s">
        <v>125</v>
      </c>
      <c r="AU134" s="171" t="s">
        <v>123</v>
      </c>
      <c r="AV134" s="15" t="s">
        <v>122</v>
      </c>
      <c r="AW134" s="15" t="s">
        <v>27</v>
      </c>
      <c r="AX134" s="15" t="s">
        <v>80</v>
      </c>
      <c r="AY134" s="171" t="s">
        <v>115</v>
      </c>
    </row>
    <row r="135" spans="1:65" s="2" customFormat="1" ht="14.45" customHeight="1" x14ac:dyDescent="0.2">
      <c r="A135" s="30"/>
      <c r="B135" s="142"/>
      <c r="C135" s="143" t="s">
        <v>123</v>
      </c>
      <c r="D135" s="143" t="s">
        <v>118</v>
      </c>
      <c r="E135" s="144" t="s">
        <v>469</v>
      </c>
      <c r="F135" s="145" t="s">
        <v>470</v>
      </c>
      <c r="G135" s="146" t="s">
        <v>146</v>
      </c>
      <c r="H135" s="147">
        <v>7.1999999999999995E-2</v>
      </c>
      <c r="I135" s="147"/>
      <c r="J135" s="147">
        <f>ROUND(I135*H135,3)</f>
        <v>0</v>
      </c>
      <c r="K135" s="148"/>
      <c r="L135" s="31"/>
      <c r="M135" s="149" t="s">
        <v>1</v>
      </c>
      <c r="N135" s="150" t="s">
        <v>38</v>
      </c>
      <c r="O135" s="151">
        <v>3.7160000000000002</v>
      </c>
      <c r="P135" s="151">
        <f>O135*H135</f>
        <v>0.26755200000000001</v>
      </c>
      <c r="Q135" s="151">
        <v>2.4617499999999999</v>
      </c>
      <c r="R135" s="151">
        <f>Q135*H135</f>
        <v>0.17724599999999999</v>
      </c>
      <c r="S135" s="151">
        <v>0</v>
      </c>
      <c r="T135" s="152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53" t="s">
        <v>122</v>
      </c>
      <c r="AT135" s="153" t="s">
        <v>118</v>
      </c>
      <c r="AU135" s="153" t="s">
        <v>123</v>
      </c>
      <c r="AY135" s="18" t="s">
        <v>115</v>
      </c>
      <c r="BE135" s="154">
        <f>IF(N135="základná",J135,0)</f>
        <v>0</v>
      </c>
      <c r="BF135" s="154">
        <f>IF(N135="znížená",J135,0)</f>
        <v>0</v>
      </c>
      <c r="BG135" s="154">
        <f>IF(N135="zákl. prenesená",J135,0)</f>
        <v>0</v>
      </c>
      <c r="BH135" s="154">
        <f>IF(N135="zníž. prenesená",J135,0)</f>
        <v>0</v>
      </c>
      <c r="BI135" s="154">
        <f>IF(N135="nulová",J135,0)</f>
        <v>0</v>
      </c>
      <c r="BJ135" s="18" t="s">
        <v>123</v>
      </c>
      <c r="BK135" s="155">
        <f>ROUND(I135*H135,3)</f>
        <v>0</v>
      </c>
      <c r="BL135" s="18" t="s">
        <v>122</v>
      </c>
      <c r="BM135" s="153" t="s">
        <v>471</v>
      </c>
    </row>
    <row r="136" spans="1:65" s="13" customFormat="1" ht="22.5" x14ac:dyDescent="0.2">
      <c r="B136" s="156"/>
      <c r="D136" s="157" t="s">
        <v>125</v>
      </c>
      <c r="E136" s="158" t="s">
        <v>1</v>
      </c>
      <c r="F136" s="159" t="s">
        <v>472</v>
      </c>
      <c r="H136" s="158" t="s">
        <v>1</v>
      </c>
      <c r="L136" s="156"/>
      <c r="M136" s="160"/>
      <c r="N136" s="161"/>
      <c r="O136" s="161"/>
      <c r="P136" s="161"/>
      <c r="Q136" s="161"/>
      <c r="R136" s="161"/>
      <c r="S136" s="161"/>
      <c r="T136" s="162"/>
      <c r="AT136" s="158" t="s">
        <v>125</v>
      </c>
      <c r="AU136" s="158" t="s">
        <v>123</v>
      </c>
      <c r="AV136" s="13" t="s">
        <v>80</v>
      </c>
      <c r="AW136" s="13" t="s">
        <v>27</v>
      </c>
      <c r="AX136" s="13" t="s">
        <v>72</v>
      </c>
      <c r="AY136" s="158" t="s">
        <v>115</v>
      </c>
    </row>
    <row r="137" spans="1:65" s="14" customFormat="1" x14ac:dyDescent="0.2">
      <c r="B137" s="163"/>
      <c r="D137" s="157" t="s">
        <v>125</v>
      </c>
      <c r="E137" s="164" t="s">
        <v>1</v>
      </c>
      <c r="F137" s="165" t="s">
        <v>473</v>
      </c>
      <c r="H137" s="166">
        <v>7.1999999999999995E-2</v>
      </c>
      <c r="L137" s="163"/>
      <c r="M137" s="167"/>
      <c r="N137" s="168"/>
      <c r="O137" s="168"/>
      <c r="P137" s="168"/>
      <c r="Q137" s="168"/>
      <c r="R137" s="168"/>
      <c r="S137" s="168"/>
      <c r="T137" s="169"/>
      <c r="AT137" s="164" t="s">
        <v>125</v>
      </c>
      <c r="AU137" s="164" t="s">
        <v>123</v>
      </c>
      <c r="AV137" s="14" t="s">
        <v>123</v>
      </c>
      <c r="AW137" s="14" t="s">
        <v>27</v>
      </c>
      <c r="AX137" s="14" t="s">
        <v>72</v>
      </c>
      <c r="AY137" s="164" t="s">
        <v>115</v>
      </c>
    </row>
    <row r="138" spans="1:65" s="15" customFormat="1" x14ac:dyDescent="0.2">
      <c r="B138" s="170"/>
      <c r="D138" s="157" t="s">
        <v>125</v>
      </c>
      <c r="E138" s="171" t="s">
        <v>1</v>
      </c>
      <c r="F138" s="172" t="s">
        <v>128</v>
      </c>
      <c r="H138" s="173">
        <v>7.1999999999999995E-2</v>
      </c>
      <c r="L138" s="170"/>
      <c r="M138" s="174"/>
      <c r="N138" s="175"/>
      <c r="O138" s="175"/>
      <c r="P138" s="175"/>
      <c r="Q138" s="175"/>
      <c r="R138" s="175"/>
      <c r="S138" s="175"/>
      <c r="T138" s="176"/>
      <c r="AT138" s="171" t="s">
        <v>125</v>
      </c>
      <c r="AU138" s="171" t="s">
        <v>123</v>
      </c>
      <c r="AV138" s="15" t="s">
        <v>122</v>
      </c>
      <c r="AW138" s="15" t="s">
        <v>27</v>
      </c>
      <c r="AX138" s="15" t="s">
        <v>80</v>
      </c>
      <c r="AY138" s="171" t="s">
        <v>115</v>
      </c>
    </row>
    <row r="139" spans="1:65" s="12" customFormat="1" ht="22.9" customHeight="1" x14ac:dyDescent="0.2">
      <c r="B139" s="130"/>
      <c r="D139" s="131" t="s">
        <v>71</v>
      </c>
      <c r="E139" s="140" t="s">
        <v>122</v>
      </c>
      <c r="F139" s="140" t="s">
        <v>474</v>
      </c>
      <c r="J139" s="141">
        <f>BK139</f>
        <v>0</v>
      </c>
      <c r="L139" s="130"/>
      <c r="M139" s="134"/>
      <c r="N139" s="135"/>
      <c r="O139" s="135"/>
      <c r="P139" s="136">
        <f>SUM(P140:P157)</f>
        <v>5.8767885999999994</v>
      </c>
      <c r="Q139" s="135"/>
      <c r="R139" s="136">
        <f>SUM(R140:R157)</f>
        <v>1.2993400400000001</v>
      </c>
      <c r="S139" s="135"/>
      <c r="T139" s="137">
        <f>SUM(T140:T157)</f>
        <v>0</v>
      </c>
      <c r="AR139" s="131" t="s">
        <v>80</v>
      </c>
      <c r="AT139" s="138" t="s">
        <v>71</v>
      </c>
      <c r="AU139" s="138" t="s">
        <v>80</v>
      </c>
      <c r="AY139" s="131" t="s">
        <v>115</v>
      </c>
      <c r="BK139" s="139">
        <f>SUM(BK140:BK157)</f>
        <v>0</v>
      </c>
    </row>
    <row r="140" spans="1:65" s="2" customFormat="1" ht="24.2" customHeight="1" x14ac:dyDescent="0.2">
      <c r="A140" s="30"/>
      <c r="B140" s="142"/>
      <c r="C140" s="143" t="s">
        <v>133</v>
      </c>
      <c r="D140" s="143" t="s">
        <v>118</v>
      </c>
      <c r="E140" s="144" t="s">
        <v>475</v>
      </c>
      <c r="F140" s="145" t="s">
        <v>476</v>
      </c>
      <c r="G140" s="146" t="s">
        <v>216</v>
      </c>
      <c r="H140" s="147">
        <v>6</v>
      </c>
      <c r="I140" s="147"/>
      <c r="J140" s="147">
        <f>ROUND(I140*H140,3)</f>
        <v>0</v>
      </c>
      <c r="K140" s="148"/>
      <c r="L140" s="31"/>
      <c r="M140" s="149" t="s">
        <v>1</v>
      </c>
      <c r="N140" s="150" t="s">
        <v>38</v>
      </c>
      <c r="O140" s="151">
        <v>0.28225</v>
      </c>
      <c r="P140" s="151">
        <f>O140*H140</f>
        <v>1.6935</v>
      </c>
      <c r="Q140" s="151">
        <v>5.6270000000000001E-2</v>
      </c>
      <c r="R140" s="151">
        <f>Q140*H140</f>
        <v>0.33762000000000003</v>
      </c>
      <c r="S140" s="151">
        <v>0</v>
      </c>
      <c r="T140" s="152">
        <f>S140*H140</f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53" t="s">
        <v>122</v>
      </c>
      <c r="AT140" s="153" t="s">
        <v>118</v>
      </c>
      <c r="AU140" s="153" t="s">
        <v>123</v>
      </c>
      <c r="AY140" s="18" t="s">
        <v>115</v>
      </c>
      <c r="BE140" s="154">
        <f>IF(N140="základná",J140,0)</f>
        <v>0</v>
      </c>
      <c r="BF140" s="154">
        <f>IF(N140="znížená",J140,0)</f>
        <v>0</v>
      </c>
      <c r="BG140" s="154">
        <f>IF(N140="zákl. prenesená",J140,0)</f>
        <v>0</v>
      </c>
      <c r="BH140" s="154">
        <f>IF(N140="zníž. prenesená",J140,0)</f>
        <v>0</v>
      </c>
      <c r="BI140" s="154">
        <f>IF(N140="nulová",J140,0)</f>
        <v>0</v>
      </c>
      <c r="BJ140" s="18" t="s">
        <v>123</v>
      </c>
      <c r="BK140" s="155">
        <f>ROUND(I140*H140,3)</f>
        <v>0</v>
      </c>
      <c r="BL140" s="18" t="s">
        <v>122</v>
      </c>
      <c r="BM140" s="153" t="s">
        <v>477</v>
      </c>
    </row>
    <row r="141" spans="1:65" s="13" customFormat="1" ht="22.5" x14ac:dyDescent="0.2">
      <c r="B141" s="156"/>
      <c r="D141" s="157" t="s">
        <v>125</v>
      </c>
      <c r="E141" s="158" t="s">
        <v>1</v>
      </c>
      <c r="F141" s="159" t="s">
        <v>478</v>
      </c>
      <c r="H141" s="158" t="s">
        <v>1</v>
      </c>
      <c r="L141" s="156"/>
      <c r="M141" s="160"/>
      <c r="N141" s="161"/>
      <c r="O141" s="161"/>
      <c r="P141" s="161"/>
      <c r="Q141" s="161"/>
      <c r="R141" s="161"/>
      <c r="S141" s="161"/>
      <c r="T141" s="162"/>
      <c r="AT141" s="158" t="s">
        <v>125</v>
      </c>
      <c r="AU141" s="158" t="s">
        <v>123</v>
      </c>
      <c r="AV141" s="13" t="s">
        <v>80</v>
      </c>
      <c r="AW141" s="13" t="s">
        <v>27</v>
      </c>
      <c r="AX141" s="13" t="s">
        <v>72</v>
      </c>
      <c r="AY141" s="158" t="s">
        <v>115</v>
      </c>
    </row>
    <row r="142" spans="1:65" s="14" customFormat="1" x14ac:dyDescent="0.2">
      <c r="B142" s="163"/>
      <c r="D142" s="157" t="s">
        <v>125</v>
      </c>
      <c r="E142" s="164" t="s">
        <v>1</v>
      </c>
      <c r="F142" s="165" t="s">
        <v>479</v>
      </c>
      <c r="H142" s="166">
        <v>6</v>
      </c>
      <c r="L142" s="163"/>
      <c r="M142" s="167"/>
      <c r="N142" s="168"/>
      <c r="O142" s="168"/>
      <c r="P142" s="168"/>
      <c r="Q142" s="168"/>
      <c r="R142" s="168"/>
      <c r="S142" s="168"/>
      <c r="T142" s="169"/>
      <c r="AT142" s="164" t="s">
        <v>125</v>
      </c>
      <c r="AU142" s="164" t="s">
        <v>123</v>
      </c>
      <c r="AV142" s="14" t="s">
        <v>123</v>
      </c>
      <c r="AW142" s="14" t="s">
        <v>27</v>
      </c>
      <c r="AX142" s="14" t="s">
        <v>72</v>
      </c>
      <c r="AY142" s="164" t="s">
        <v>115</v>
      </c>
    </row>
    <row r="143" spans="1:65" s="15" customFormat="1" x14ac:dyDescent="0.2">
      <c r="B143" s="170"/>
      <c r="D143" s="157" t="s">
        <v>125</v>
      </c>
      <c r="E143" s="171" t="s">
        <v>1</v>
      </c>
      <c r="F143" s="172" t="s">
        <v>128</v>
      </c>
      <c r="H143" s="173">
        <v>6</v>
      </c>
      <c r="L143" s="170"/>
      <c r="M143" s="174"/>
      <c r="N143" s="175"/>
      <c r="O143" s="175"/>
      <c r="P143" s="175"/>
      <c r="Q143" s="175"/>
      <c r="R143" s="175"/>
      <c r="S143" s="175"/>
      <c r="T143" s="176"/>
      <c r="AT143" s="171" t="s">
        <v>125</v>
      </c>
      <c r="AU143" s="171" t="s">
        <v>123</v>
      </c>
      <c r="AV143" s="15" t="s">
        <v>122</v>
      </c>
      <c r="AW143" s="15" t="s">
        <v>27</v>
      </c>
      <c r="AX143" s="15" t="s">
        <v>80</v>
      </c>
      <c r="AY143" s="171" t="s">
        <v>115</v>
      </c>
    </row>
    <row r="144" spans="1:65" s="2" customFormat="1" ht="14.45" customHeight="1" x14ac:dyDescent="0.2">
      <c r="A144" s="30"/>
      <c r="B144" s="142"/>
      <c r="C144" s="143" t="s">
        <v>122</v>
      </c>
      <c r="D144" s="143" t="s">
        <v>118</v>
      </c>
      <c r="E144" s="144" t="s">
        <v>480</v>
      </c>
      <c r="F144" s="145" t="s">
        <v>481</v>
      </c>
      <c r="G144" s="146" t="s">
        <v>146</v>
      </c>
      <c r="H144" s="147">
        <v>0.40400000000000003</v>
      </c>
      <c r="I144" s="147"/>
      <c r="J144" s="147">
        <f>ROUND(I144*H144,3)</f>
        <v>0</v>
      </c>
      <c r="K144" s="148"/>
      <c r="L144" s="31"/>
      <c r="M144" s="149" t="s">
        <v>1</v>
      </c>
      <c r="N144" s="150" t="s">
        <v>38</v>
      </c>
      <c r="O144" s="151">
        <v>1.5711999999999999</v>
      </c>
      <c r="P144" s="151">
        <f>O144*H144</f>
        <v>0.63476480000000002</v>
      </c>
      <c r="Q144" s="151">
        <v>2.29698</v>
      </c>
      <c r="R144" s="151">
        <f>Q144*H144</f>
        <v>0.92797992000000007</v>
      </c>
      <c r="S144" s="151">
        <v>0</v>
      </c>
      <c r="T144" s="152">
        <f>S144*H144</f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53" t="s">
        <v>122</v>
      </c>
      <c r="AT144" s="153" t="s">
        <v>118</v>
      </c>
      <c r="AU144" s="153" t="s">
        <v>123</v>
      </c>
      <c r="AY144" s="18" t="s">
        <v>115</v>
      </c>
      <c r="BE144" s="154">
        <f>IF(N144="základná",J144,0)</f>
        <v>0</v>
      </c>
      <c r="BF144" s="154">
        <f>IF(N144="znížená",J144,0)</f>
        <v>0</v>
      </c>
      <c r="BG144" s="154">
        <f>IF(N144="zákl. prenesená",J144,0)</f>
        <v>0</v>
      </c>
      <c r="BH144" s="154">
        <f>IF(N144="zníž. prenesená",J144,0)</f>
        <v>0</v>
      </c>
      <c r="BI144" s="154">
        <f>IF(N144="nulová",J144,0)</f>
        <v>0</v>
      </c>
      <c r="BJ144" s="18" t="s">
        <v>123</v>
      </c>
      <c r="BK144" s="155">
        <f>ROUND(I144*H144,3)</f>
        <v>0</v>
      </c>
      <c r="BL144" s="18" t="s">
        <v>122</v>
      </c>
      <c r="BM144" s="153" t="s">
        <v>482</v>
      </c>
    </row>
    <row r="145" spans="1:65" s="13" customFormat="1" ht="22.5" x14ac:dyDescent="0.2">
      <c r="B145" s="156"/>
      <c r="D145" s="157" t="s">
        <v>125</v>
      </c>
      <c r="E145" s="158" t="s">
        <v>1</v>
      </c>
      <c r="F145" s="159" t="s">
        <v>483</v>
      </c>
      <c r="H145" s="158" t="s">
        <v>1</v>
      </c>
      <c r="L145" s="156"/>
      <c r="M145" s="160"/>
      <c r="N145" s="161"/>
      <c r="O145" s="161"/>
      <c r="P145" s="161"/>
      <c r="Q145" s="161"/>
      <c r="R145" s="161"/>
      <c r="S145" s="161"/>
      <c r="T145" s="162"/>
      <c r="AT145" s="158" t="s">
        <v>125</v>
      </c>
      <c r="AU145" s="158" t="s">
        <v>123</v>
      </c>
      <c r="AV145" s="13" t="s">
        <v>80</v>
      </c>
      <c r="AW145" s="13" t="s">
        <v>27</v>
      </c>
      <c r="AX145" s="13" t="s">
        <v>72</v>
      </c>
      <c r="AY145" s="158" t="s">
        <v>115</v>
      </c>
    </row>
    <row r="146" spans="1:65" s="14" customFormat="1" x14ac:dyDescent="0.2">
      <c r="B146" s="163"/>
      <c r="D146" s="157" t="s">
        <v>125</v>
      </c>
      <c r="E146" s="164" t="s">
        <v>1</v>
      </c>
      <c r="F146" s="165" t="s">
        <v>484</v>
      </c>
      <c r="H146" s="166">
        <v>0.35</v>
      </c>
      <c r="L146" s="163"/>
      <c r="M146" s="167"/>
      <c r="N146" s="168"/>
      <c r="O146" s="168"/>
      <c r="P146" s="168"/>
      <c r="Q146" s="168"/>
      <c r="R146" s="168"/>
      <c r="S146" s="168"/>
      <c r="T146" s="169"/>
      <c r="AT146" s="164" t="s">
        <v>125</v>
      </c>
      <c r="AU146" s="164" t="s">
        <v>123</v>
      </c>
      <c r="AV146" s="14" t="s">
        <v>123</v>
      </c>
      <c r="AW146" s="14" t="s">
        <v>27</v>
      </c>
      <c r="AX146" s="14" t="s">
        <v>72</v>
      </c>
      <c r="AY146" s="164" t="s">
        <v>115</v>
      </c>
    </row>
    <row r="147" spans="1:65" s="13" customFormat="1" ht="22.5" x14ac:dyDescent="0.2">
      <c r="B147" s="156"/>
      <c r="D147" s="157" t="s">
        <v>125</v>
      </c>
      <c r="E147" s="158" t="s">
        <v>1</v>
      </c>
      <c r="F147" s="159" t="s">
        <v>485</v>
      </c>
      <c r="H147" s="158" t="s">
        <v>1</v>
      </c>
      <c r="L147" s="156"/>
      <c r="M147" s="160"/>
      <c r="N147" s="161"/>
      <c r="O147" s="161"/>
      <c r="P147" s="161"/>
      <c r="Q147" s="161"/>
      <c r="R147" s="161"/>
      <c r="S147" s="161"/>
      <c r="T147" s="162"/>
      <c r="AT147" s="158" t="s">
        <v>125</v>
      </c>
      <c r="AU147" s="158" t="s">
        <v>123</v>
      </c>
      <c r="AV147" s="13" t="s">
        <v>80</v>
      </c>
      <c r="AW147" s="13" t="s">
        <v>27</v>
      </c>
      <c r="AX147" s="13" t="s">
        <v>72</v>
      </c>
      <c r="AY147" s="158" t="s">
        <v>115</v>
      </c>
    </row>
    <row r="148" spans="1:65" s="14" customFormat="1" x14ac:dyDescent="0.2">
      <c r="B148" s="163"/>
      <c r="D148" s="157" t="s">
        <v>125</v>
      </c>
      <c r="E148" s="164" t="s">
        <v>1</v>
      </c>
      <c r="F148" s="165" t="s">
        <v>486</v>
      </c>
      <c r="H148" s="166">
        <v>5.3999999999999999E-2</v>
      </c>
      <c r="L148" s="163"/>
      <c r="M148" s="167"/>
      <c r="N148" s="168"/>
      <c r="O148" s="168"/>
      <c r="P148" s="168"/>
      <c r="Q148" s="168"/>
      <c r="R148" s="168"/>
      <c r="S148" s="168"/>
      <c r="T148" s="169"/>
      <c r="AT148" s="164" t="s">
        <v>125</v>
      </c>
      <c r="AU148" s="164" t="s">
        <v>123</v>
      </c>
      <c r="AV148" s="14" t="s">
        <v>123</v>
      </c>
      <c r="AW148" s="14" t="s">
        <v>27</v>
      </c>
      <c r="AX148" s="14" t="s">
        <v>72</v>
      </c>
      <c r="AY148" s="164" t="s">
        <v>115</v>
      </c>
    </row>
    <row r="149" spans="1:65" s="15" customFormat="1" x14ac:dyDescent="0.2">
      <c r="B149" s="170"/>
      <c r="D149" s="157" t="s">
        <v>125</v>
      </c>
      <c r="E149" s="171" t="s">
        <v>1</v>
      </c>
      <c r="F149" s="172" t="s">
        <v>128</v>
      </c>
      <c r="H149" s="173">
        <v>0.40400000000000003</v>
      </c>
      <c r="L149" s="170"/>
      <c r="M149" s="174"/>
      <c r="N149" s="175"/>
      <c r="O149" s="175"/>
      <c r="P149" s="175"/>
      <c r="Q149" s="175"/>
      <c r="R149" s="175"/>
      <c r="S149" s="175"/>
      <c r="T149" s="176"/>
      <c r="AT149" s="171" t="s">
        <v>125</v>
      </c>
      <c r="AU149" s="171" t="s">
        <v>123</v>
      </c>
      <c r="AV149" s="15" t="s">
        <v>122</v>
      </c>
      <c r="AW149" s="15" t="s">
        <v>27</v>
      </c>
      <c r="AX149" s="15" t="s">
        <v>80</v>
      </c>
      <c r="AY149" s="171" t="s">
        <v>115</v>
      </c>
    </row>
    <row r="150" spans="1:65" s="2" customFormat="1" ht="24.2" customHeight="1" x14ac:dyDescent="0.2">
      <c r="A150" s="30"/>
      <c r="B150" s="142"/>
      <c r="C150" s="143" t="s">
        <v>143</v>
      </c>
      <c r="D150" s="143" t="s">
        <v>118</v>
      </c>
      <c r="E150" s="144" t="s">
        <v>487</v>
      </c>
      <c r="F150" s="145" t="s">
        <v>488</v>
      </c>
      <c r="G150" s="146" t="s">
        <v>121</v>
      </c>
      <c r="H150" s="147">
        <v>3.9319999999999999</v>
      </c>
      <c r="I150" s="147"/>
      <c r="J150" s="147">
        <f>ROUND(I150*H150,3)</f>
        <v>0</v>
      </c>
      <c r="K150" s="148"/>
      <c r="L150" s="31"/>
      <c r="M150" s="149" t="s">
        <v>1</v>
      </c>
      <c r="N150" s="150" t="s">
        <v>38</v>
      </c>
      <c r="O150" s="151">
        <v>0.48230000000000001</v>
      </c>
      <c r="P150" s="151">
        <f>O150*H150</f>
        <v>1.8964036</v>
      </c>
      <c r="Q150" s="151">
        <v>3.4099999999999998E-3</v>
      </c>
      <c r="R150" s="151">
        <f>Q150*H150</f>
        <v>1.3408119999999999E-2</v>
      </c>
      <c r="S150" s="151">
        <v>0</v>
      </c>
      <c r="T150" s="152">
        <f>S150*H150</f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53" t="s">
        <v>122</v>
      </c>
      <c r="AT150" s="153" t="s">
        <v>118</v>
      </c>
      <c r="AU150" s="153" t="s">
        <v>123</v>
      </c>
      <c r="AY150" s="18" t="s">
        <v>115</v>
      </c>
      <c r="BE150" s="154">
        <f>IF(N150="základná",J150,0)</f>
        <v>0</v>
      </c>
      <c r="BF150" s="154">
        <f>IF(N150="znížená",J150,0)</f>
        <v>0</v>
      </c>
      <c r="BG150" s="154">
        <f>IF(N150="zákl. prenesená",J150,0)</f>
        <v>0</v>
      </c>
      <c r="BH150" s="154">
        <f>IF(N150="zníž. prenesená",J150,0)</f>
        <v>0</v>
      </c>
      <c r="BI150" s="154">
        <f>IF(N150="nulová",J150,0)</f>
        <v>0</v>
      </c>
      <c r="BJ150" s="18" t="s">
        <v>123</v>
      </c>
      <c r="BK150" s="155">
        <f>ROUND(I150*H150,3)</f>
        <v>0</v>
      </c>
      <c r="BL150" s="18" t="s">
        <v>122</v>
      </c>
      <c r="BM150" s="153" t="s">
        <v>489</v>
      </c>
    </row>
    <row r="151" spans="1:65" s="14" customFormat="1" x14ac:dyDescent="0.2">
      <c r="B151" s="163"/>
      <c r="D151" s="157" t="s">
        <v>125</v>
      </c>
      <c r="E151" s="164" t="s">
        <v>1</v>
      </c>
      <c r="F151" s="165" t="s">
        <v>490</v>
      </c>
      <c r="H151" s="166">
        <v>2.9</v>
      </c>
      <c r="L151" s="163"/>
      <c r="M151" s="167"/>
      <c r="N151" s="168"/>
      <c r="O151" s="168"/>
      <c r="P151" s="168"/>
      <c r="Q151" s="168"/>
      <c r="R151" s="168"/>
      <c r="S151" s="168"/>
      <c r="T151" s="169"/>
      <c r="AT151" s="164" t="s">
        <v>125</v>
      </c>
      <c r="AU151" s="164" t="s">
        <v>123</v>
      </c>
      <c r="AV151" s="14" t="s">
        <v>123</v>
      </c>
      <c r="AW151" s="14" t="s">
        <v>27</v>
      </c>
      <c r="AX151" s="14" t="s">
        <v>72</v>
      </c>
      <c r="AY151" s="164" t="s">
        <v>115</v>
      </c>
    </row>
    <row r="152" spans="1:65" s="14" customFormat="1" x14ac:dyDescent="0.2">
      <c r="B152" s="163"/>
      <c r="D152" s="157" t="s">
        <v>125</v>
      </c>
      <c r="E152" s="164" t="s">
        <v>1</v>
      </c>
      <c r="F152" s="165" t="s">
        <v>491</v>
      </c>
      <c r="H152" s="166">
        <v>1.032</v>
      </c>
      <c r="L152" s="163"/>
      <c r="M152" s="167"/>
      <c r="N152" s="168"/>
      <c r="O152" s="168"/>
      <c r="P152" s="168"/>
      <c r="Q152" s="168"/>
      <c r="R152" s="168"/>
      <c r="S152" s="168"/>
      <c r="T152" s="169"/>
      <c r="AT152" s="164" t="s">
        <v>125</v>
      </c>
      <c r="AU152" s="164" t="s">
        <v>123</v>
      </c>
      <c r="AV152" s="14" t="s">
        <v>123</v>
      </c>
      <c r="AW152" s="14" t="s">
        <v>27</v>
      </c>
      <c r="AX152" s="14" t="s">
        <v>72</v>
      </c>
      <c r="AY152" s="164" t="s">
        <v>115</v>
      </c>
    </row>
    <row r="153" spans="1:65" s="15" customFormat="1" x14ac:dyDescent="0.2">
      <c r="B153" s="170"/>
      <c r="D153" s="157" t="s">
        <v>125</v>
      </c>
      <c r="E153" s="171" t="s">
        <v>1</v>
      </c>
      <c r="F153" s="172" t="s">
        <v>128</v>
      </c>
      <c r="H153" s="173">
        <v>3.9319999999999999</v>
      </c>
      <c r="L153" s="170"/>
      <c r="M153" s="174"/>
      <c r="N153" s="175"/>
      <c r="O153" s="175"/>
      <c r="P153" s="175"/>
      <c r="Q153" s="175"/>
      <c r="R153" s="175"/>
      <c r="S153" s="175"/>
      <c r="T153" s="176"/>
      <c r="AT153" s="171" t="s">
        <v>125</v>
      </c>
      <c r="AU153" s="171" t="s">
        <v>123</v>
      </c>
      <c r="AV153" s="15" t="s">
        <v>122</v>
      </c>
      <c r="AW153" s="15" t="s">
        <v>27</v>
      </c>
      <c r="AX153" s="15" t="s">
        <v>80</v>
      </c>
      <c r="AY153" s="171" t="s">
        <v>115</v>
      </c>
    </row>
    <row r="154" spans="1:65" s="2" customFormat="1" ht="24.2" customHeight="1" x14ac:dyDescent="0.2">
      <c r="A154" s="30"/>
      <c r="B154" s="142"/>
      <c r="C154" s="143" t="s">
        <v>151</v>
      </c>
      <c r="D154" s="143" t="s">
        <v>118</v>
      </c>
      <c r="E154" s="144" t="s">
        <v>492</v>
      </c>
      <c r="F154" s="145" t="s">
        <v>493</v>
      </c>
      <c r="G154" s="146" t="s">
        <v>121</v>
      </c>
      <c r="H154" s="147">
        <v>3.9319999999999999</v>
      </c>
      <c r="I154" s="147"/>
      <c r="J154" s="147">
        <f>ROUND(I154*H154,3)</f>
        <v>0</v>
      </c>
      <c r="K154" s="148"/>
      <c r="L154" s="31"/>
      <c r="M154" s="149" t="s">
        <v>1</v>
      </c>
      <c r="N154" s="150" t="s">
        <v>38</v>
      </c>
      <c r="O154" s="151">
        <v>0.23899999999999999</v>
      </c>
      <c r="P154" s="151">
        <f>O154*H154</f>
        <v>0.93974799999999992</v>
      </c>
      <c r="Q154" s="151">
        <v>0</v>
      </c>
      <c r="R154" s="151">
        <f>Q154*H154</f>
        <v>0</v>
      </c>
      <c r="S154" s="151">
        <v>0</v>
      </c>
      <c r="T154" s="152">
        <f>S154*H154</f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53" t="s">
        <v>122</v>
      </c>
      <c r="AT154" s="153" t="s">
        <v>118</v>
      </c>
      <c r="AU154" s="153" t="s">
        <v>123</v>
      </c>
      <c r="AY154" s="18" t="s">
        <v>115</v>
      </c>
      <c r="BE154" s="154">
        <f>IF(N154="základná",J154,0)</f>
        <v>0</v>
      </c>
      <c r="BF154" s="154">
        <f>IF(N154="znížená",J154,0)</f>
        <v>0</v>
      </c>
      <c r="BG154" s="154">
        <f>IF(N154="zákl. prenesená",J154,0)</f>
        <v>0</v>
      </c>
      <c r="BH154" s="154">
        <f>IF(N154="zníž. prenesená",J154,0)</f>
        <v>0</v>
      </c>
      <c r="BI154" s="154">
        <f>IF(N154="nulová",J154,0)</f>
        <v>0</v>
      </c>
      <c r="BJ154" s="18" t="s">
        <v>123</v>
      </c>
      <c r="BK154" s="155">
        <f>ROUND(I154*H154,3)</f>
        <v>0</v>
      </c>
      <c r="BL154" s="18" t="s">
        <v>122</v>
      </c>
      <c r="BM154" s="153" t="s">
        <v>494</v>
      </c>
    </row>
    <row r="155" spans="1:65" s="2" customFormat="1" ht="24.2" customHeight="1" x14ac:dyDescent="0.2">
      <c r="A155" s="30"/>
      <c r="B155" s="142"/>
      <c r="C155" s="143" t="s">
        <v>157</v>
      </c>
      <c r="D155" s="143" t="s">
        <v>118</v>
      </c>
      <c r="E155" s="144" t="s">
        <v>495</v>
      </c>
      <c r="F155" s="145" t="s">
        <v>496</v>
      </c>
      <c r="G155" s="146" t="s">
        <v>166</v>
      </c>
      <c r="H155" s="147">
        <v>0.02</v>
      </c>
      <c r="I155" s="147"/>
      <c r="J155" s="147">
        <f>ROUND(I155*H155,3)</f>
        <v>0</v>
      </c>
      <c r="K155" s="148"/>
      <c r="L155" s="31"/>
      <c r="M155" s="149" t="s">
        <v>1</v>
      </c>
      <c r="N155" s="150" t="s">
        <v>38</v>
      </c>
      <c r="O155" s="151">
        <v>35.618609999999997</v>
      </c>
      <c r="P155" s="151">
        <f>O155*H155</f>
        <v>0.7123721999999999</v>
      </c>
      <c r="Q155" s="151">
        <v>1.0165999999999999</v>
      </c>
      <c r="R155" s="151">
        <f>Q155*H155</f>
        <v>2.0331999999999999E-2</v>
      </c>
      <c r="S155" s="151">
        <v>0</v>
      </c>
      <c r="T155" s="152">
        <f>S155*H155</f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53" t="s">
        <v>122</v>
      </c>
      <c r="AT155" s="153" t="s">
        <v>118</v>
      </c>
      <c r="AU155" s="153" t="s">
        <v>123</v>
      </c>
      <c r="AY155" s="18" t="s">
        <v>115</v>
      </c>
      <c r="BE155" s="154">
        <f>IF(N155="základná",J155,0)</f>
        <v>0</v>
      </c>
      <c r="BF155" s="154">
        <f>IF(N155="znížená",J155,0)</f>
        <v>0</v>
      </c>
      <c r="BG155" s="154">
        <f>IF(N155="zákl. prenesená",J155,0)</f>
        <v>0</v>
      </c>
      <c r="BH155" s="154">
        <f>IF(N155="zníž. prenesená",J155,0)</f>
        <v>0</v>
      </c>
      <c r="BI155" s="154">
        <f>IF(N155="nulová",J155,0)</f>
        <v>0</v>
      </c>
      <c r="BJ155" s="18" t="s">
        <v>123</v>
      </c>
      <c r="BK155" s="155">
        <f>ROUND(I155*H155,3)</f>
        <v>0</v>
      </c>
      <c r="BL155" s="18" t="s">
        <v>122</v>
      </c>
      <c r="BM155" s="153" t="s">
        <v>497</v>
      </c>
    </row>
    <row r="156" spans="1:65" s="14" customFormat="1" x14ac:dyDescent="0.2">
      <c r="B156" s="163"/>
      <c r="D156" s="157" t="s">
        <v>125</v>
      </c>
      <c r="E156" s="164" t="s">
        <v>1</v>
      </c>
      <c r="F156" s="165" t="s">
        <v>498</v>
      </c>
      <c r="H156" s="166">
        <v>0.02</v>
      </c>
      <c r="L156" s="163"/>
      <c r="M156" s="167"/>
      <c r="N156" s="168"/>
      <c r="O156" s="168"/>
      <c r="P156" s="168"/>
      <c r="Q156" s="168"/>
      <c r="R156" s="168"/>
      <c r="S156" s="168"/>
      <c r="T156" s="169"/>
      <c r="AT156" s="164" t="s">
        <v>125</v>
      </c>
      <c r="AU156" s="164" t="s">
        <v>123</v>
      </c>
      <c r="AV156" s="14" t="s">
        <v>123</v>
      </c>
      <c r="AW156" s="14" t="s">
        <v>27</v>
      </c>
      <c r="AX156" s="14" t="s">
        <v>72</v>
      </c>
      <c r="AY156" s="164" t="s">
        <v>115</v>
      </c>
    </row>
    <row r="157" spans="1:65" s="15" customFormat="1" x14ac:dyDescent="0.2">
      <c r="B157" s="170"/>
      <c r="D157" s="157" t="s">
        <v>125</v>
      </c>
      <c r="E157" s="171" t="s">
        <v>1</v>
      </c>
      <c r="F157" s="172" t="s">
        <v>128</v>
      </c>
      <c r="H157" s="173">
        <v>0.02</v>
      </c>
      <c r="L157" s="170"/>
      <c r="M157" s="174"/>
      <c r="N157" s="175"/>
      <c r="O157" s="175"/>
      <c r="P157" s="175"/>
      <c r="Q157" s="175"/>
      <c r="R157" s="175"/>
      <c r="S157" s="175"/>
      <c r="T157" s="176"/>
      <c r="AT157" s="171" t="s">
        <v>125</v>
      </c>
      <c r="AU157" s="171" t="s">
        <v>123</v>
      </c>
      <c r="AV157" s="15" t="s">
        <v>122</v>
      </c>
      <c r="AW157" s="15" t="s">
        <v>27</v>
      </c>
      <c r="AX157" s="15" t="s">
        <v>80</v>
      </c>
      <c r="AY157" s="171" t="s">
        <v>115</v>
      </c>
    </row>
    <row r="158" spans="1:65" s="12" customFormat="1" ht="22.9" customHeight="1" x14ac:dyDescent="0.2">
      <c r="B158" s="130"/>
      <c r="D158" s="131" t="s">
        <v>71</v>
      </c>
      <c r="E158" s="140" t="s">
        <v>116</v>
      </c>
      <c r="F158" s="140" t="s">
        <v>117</v>
      </c>
      <c r="J158" s="141">
        <f>BK158</f>
        <v>0</v>
      </c>
      <c r="L158" s="130"/>
      <c r="M158" s="134"/>
      <c r="N158" s="135"/>
      <c r="O158" s="135"/>
      <c r="P158" s="136">
        <f>SUM(P159:P193)</f>
        <v>35.441777000000009</v>
      </c>
      <c r="Q158" s="135"/>
      <c r="R158" s="136">
        <f>SUM(R159:R193)</f>
        <v>1.0239999999999999E-2</v>
      </c>
      <c r="S158" s="135"/>
      <c r="T158" s="137">
        <f>SUM(T159:T193)</f>
        <v>5.2077500000000008</v>
      </c>
      <c r="AR158" s="131" t="s">
        <v>80</v>
      </c>
      <c r="AT158" s="138" t="s">
        <v>71</v>
      </c>
      <c r="AU158" s="138" t="s">
        <v>80</v>
      </c>
      <c r="AY158" s="131" t="s">
        <v>115</v>
      </c>
      <c r="BK158" s="139">
        <f>SUM(BK159:BK193)</f>
        <v>0</v>
      </c>
    </row>
    <row r="159" spans="1:65" s="2" customFormat="1" ht="49.15" customHeight="1" x14ac:dyDescent="0.2">
      <c r="A159" s="30"/>
      <c r="B159" s="142"/>
      <c r="C159" s="143" t="s">
        <v>163</v>
      </c>
      <c r="D159" s="143" t="s">
        <v>118</v>
      </c>
      <c r="E159" s="144" t="s">
        <v>499</v>
      </c>
      <c r="F159" s="145" t="s">
        <v>500</v>
      </c>
      <c r="G159" s="146" t="s">
        <v>216</v>
      </c>
      <c r="H159" s="147">
        <v>16</v>
      </c>
      <c r="I159" s="147"/>
      <c r="J159" s="147">
        <f>ROUND(I159*H159,3)</f>
        <v>0</v>
      </c>
      <c r="K159" s="148"/>
      <c r="L159" s="31"/>
      <c r="M159" s="149" t="s">
        <v>1</v>
      </c>
      <c r="N159" s="150" t="s">
        <v>38</v>
      </c>
      <c r="O159" s="151">
        <v>0.156</v>
      </c>
      <c r="P159" s="151">
        <f>O159*H159</f>
        <v>2.496</v>
      </c>
      <c r="Q159" s="151">
        <v>1.3999999999999999E-4</v>
      </c>
      <c r="R159" s="151">
        <f>Q159*H159</f>
        <v>2.2399999999999998E-3</v>
      </c>
      <c r="S159" s="151">
        <v>0</v>
      </c>
      <c r="T159" s="152">
        <f>S159*H159</f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53" t="s">
        <v>122</v>
      </c>
      <c r="AT159" s="153" t="s">
        <v>118</v>
      </c>
      <c r="AU159" s="153" t="s">
        <v>123</v>
      </c>
      <c r="AY159" s="18" t="s">
        <v>115</v>
      </c>
      <c r="BE159" s="154">
        <f>IF(N159="základná",J159,0)</f>
        <v>0</v>
      </c>
      <c r="BF159" s="154">
        <f>IF(N159="znížená",J159,0)</f>
        <v>0</v>
      </c>
      <c r="BG159" s="154">
        <f>IF(N159="zákl. prenesená",J159,0)</f>
        <v>0</v>
      </c>
      <c r="BH159" s="154">
        <f>IF(N159="zníž. prenesená",J159,0)</f>
        <v>0</v>
      </c>
      <c r="BI159" s="154">
        <f>IF(N159="nulová",J159,0)</f>
        <v>0</v>
      </c>
      <c r="BJ159" s="18" t="s">
        <v>123</v>
      </c>
      <c r="BK159" s="155">
        <f>ROUND(I159*H159,3)</f>
        <v>0</v>
      </c>
      <c r="BL159" s="18" t="s">
        <v>122</v>
      </c>
      <c r="BM159" s="153" t="s">
        <v>501</v>
      </c>
    </row>
    <row r="160" spans="1:65" s="14" customFormat="1" ht="33.75" x14ac:dyDescent="0.2">
      <c r="B160" s="163"/>
      <c r="D160" s="157" t="s">
        <v>125</v>
      </c>
      <c r="E160" s="164" t="s">
        <v>1</v>
      </c>
      <c r="F160" s="165" t="s">
        <v>502</v>
      </c>
      <c r="H160" s="166">
        <v>8</v>
      </c>
      <c r="L160" s="163"/>
      <c r="M160" s="167"/>
      <c r="N160" s="168"/>
      <c r="O160" s="168"/>
      <c r="P160" s="168"/>
      <c r="Q160" s="168"/>
      <c r="R160" s="168"/>
      <c r="S160" s="168"/>
      <c r="T160" s="169"/>
      <c r="AT160" s="164" t="s">
        <v>125</v>
      </c>
      <c r="AU160" s="164" t="s">
        <v>123</v>
      </c>
      <c r="AV160" s="14" t="s">
        <v>123</v>
      </c>
      <c r="AW160" s="14" t="s">
        <v>27</v>
      </c>
      <c r="AX160" s="14" t="s">
        <v>72</v>
      </c>
      <c r="AY160" s="164" t="s">
        <v>115</v>
      </c>
    </row>
    <row r="161" spans="1:65" s="14" customFormat="1" ht="33.75" x14ac:dyDescent="0.2">
      <c r="B161" s="163"/>
      <c r="D161" s="157" t="s">
        <v>125</v>
      </c>
      <c r="E161" s="164" t="s">
        <v>1</v>
      </c>
      <c r="F161" s="165" t="s">
        <v>503</v>
      </c>
      <c r="H161" s="166">
        <v>8</v>
      </c>
      <c r="L161" s="163"/>
      <c r="M161" s="167"/>
      <c r="N161" s="168"/>
      <c r="O161" s="168"/>
      <c r="P161" s="168"/>
      <c r="Q161" s="168"/>
      <c r="R161" s="168"/>
      <c r="S161" s="168"/>
      <c r="T161" s="169"/>
      <c r="AT161" s="164" t="s">
        <v>125</v>
      </c>
      <c r="AU161" s="164" t="s">
        <v>123</v>
      </c>
      <c r="AV161" s="14" t="s">
        <v>123</v>
      </c>
      <c r="AW161" s="14" t="s">
        <v>27</v>
      </c>
      <c r="AX161" s="14" t="s">
        <v>72</v>
      </c>
      <c r="AY161" s="164" t="s">
        <v>115</v>
      </c>
    </row>
    <row r="162" spans="1:65" s="15" customFormat="1" x14ac:dyDescent="0.2">
      <c r="B162" s="170"/>
      <c r="D162" s="157" t="s">
        <v>125</v>
      </c>
      <c r="E162" s="171" t="s">
        <v>1</v>
      </c>
      <c r="F162" s="172" t="s">
        <v>128</v>
      </c>
      <c r="H162" s="173">
        <v>16</v>
      </c>
      <c r="L162" s="170"/>
      <c r="M162" s="174"/>
      <c r="N162" s="175"/>
      <c r="O162" s="175"/>
      <c r="P162" s="175"/>
      <c r="Q162" s="175"/>
      <c r="R162" s="175"/>
      <c r="S162" s="175"/>
      <c r="T162" s="176"/>
      <c r="AT162" s="171" t="s">
        <v>125</v>
      </c>
      <c r="AU162" s="171" t="s">
        <v>123</v>
      </c>
      <c r="AV162" s="15" t="s">
        <v>122</v>
      </c>
      <c r="AW162" s="15" t="s">
        <v>27</v>
      </c>
      <c r="AX162" s="15" t="s">
        <v>80</v>
      </c>
      <c r="AY162" s="171" t="s">
        <v>115</v>
      </c>
    </row>
    <row r="163" spans="1:65" s="2" customFormat="1" ht="37.9" customHeight="1" x14ac:dyDescent="0.2">
      <c r="A163" s="30"/>
      <c r="B163" s="142"/>
      <c r="C163" s="143" t="s">
        <v>116</v>
      </c>
      <c r="D163" s="143" t="s">
        <v>118</v>
      </c>
      <c r="E163" s="144" t="s">
        <v>504</v>
      </c>
      <c r="F163" s="145" t="s">
        <v>505</v>
      </c>
      <c r="G163" s="146" t="s">
        <v>216</v>
      </c>
      <c r="H163" s="197">
        <v>40</v>
      </c>
      <c r="I163" s="147"/>
      <c r="J163" s="147">
        <f>ROUND(I163*H163,3)</f>
        <v>0</v>
      </c>
      <c r="K163" s="148"/>
      <c r="L163" s="31"/>
      <c r="M163" s="149" t="s">
        <v>1</v>
      </c>
      <c r="N163" s="150" t="s">
        <v>38</v>
      </c>
      <c r="O163" s="151">
        <v>0.16283</v>
      </c>
      <c r="P163" s="151">
        <f>O163*H163</f>
        <v>6.5132000000000003</v>
      </c>
      <c r="Q163" s="151">
        <v>2.0000000000000001E-4</v>
      </c>
      <c r="R163" s="151">
        <f>Q163*H163</f>
        <v>8.0000000000000002E-3</v>
      </c>
      <c r="S163" s="151">
        <v>0</v>
      </c>
      <c r="T163" s="152">
        <f>S163*H163</f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53" t="s">
        <v>122</v>
      </c>
      <c r="AT163" s="153" t="s">
        <v>118</v>
      </c>
      <c r="AU163" s="153" t="s">
        <v>123</v>
      </c>
      <c r="AY163" s="18" t="s">
        <v>115</v>
      </c>
      <c r="BE163" s="154">
        <f>IF(N163="základná",J163,0)</f>
        <v>0</v>
      </c>
      <c r="BF163" s="154">
        <f>IF(N163="znížená",J163,0)</f>
        <v>0</v>
      </c>
      <c r="BG163" s="154">
        <f>IF(N163="zákl. prenesená",J163,0)</f>
        <v>0</v>
      </c>
      <c r="BH163" s="154">
        <f>IF(N163="zníž. prenesená",J163,0)</f>
        <v>0</v>
      </c>
      <c r="BI163" s="154">
        <f>IF(N163="nulová",J163,0)</f>
        <v>0</v>
      </c>
      <c r="BJ163" s="18" t="s">
        <v>123</v>
      </c>
      <c r="BK163" s="155">
        <f>ROUND(I163*H163,3)</f>
        <v>0</v>
      </c>
      <c r="BL163" s="18" t="s">
        <v>122</v>
      </c>
      <c r="BM163" s="153" t="s">
        <v>506</v>
      </c>
    </row>
    <row r="164" spans="1:65" s="14" customFormat="1" ht="22.5" x14ac:dyDescent="0.2">
      <c r="B164" s="163"/>
      <c r="D164" s="157" t="s">
        <v>125</v>
      </c>
      <c r="E164" s="164" t="s">
        <v>1</v>
      </c>
      <c r="F164" s="165" t="s">
        <v>507</v>
      </c>
      <c r="H164" s="166">
        <v>8</v>
      </c>
      <c r="L164" s="163"/>
      <c r="M164" s="167"/>
      <c r="N164" s="168"/>
      <c r="O164" s="168"/>
      <c r="P164" s="168"/>
      <c r="Q164" s="168"/>
      <c r="R164" s="168"/>
      <c r="S164" s="168"/>
      <c r="T164" s="169"/>
      <c r="AT164" s="164" t="s">
        <v>125</v>
      </c>
      <c r="AU164" s="164" t="s">
        <v>123</v>
      </c>
      <c r="AV164" s="14" t="s">
        <v>123</v>
      </c>
      <c r="AW164" s="14" t="s">
        <v>27</v>
      </c>
      <c r="AX164" s="14" t="s">
        <v>72</v>
      </c>
      <c r="AY164" s="164" t="s">
        <v>115</v>
      </c>
    </row>
    <row r="165" spans="1:65" s="14" customFormat="1" ht="22.5" x14ac:dyDescent="0.2">
      <c r="B165" s="163"/>
      <c r="D165" s="157" t="s">
        <v>125</v>
      </c>
      <c r="E165" s="164" t="s">
        <v>1</v>
      </c>
      <c r="F165" s="165" t="s">
        <v>508</v>
      </c>
      <c r="H165" s="166">
        <v>8</v>
      </c>
      <c r="L165" s="163"/>
      <c r="M165" s="167"/>
      <c r="N165" s="168"/>
      <c r="O165" s="168"/>
      <c r="P165" s="168"/>
      <c r="Q165" s="168"/>
      <c r="R165" s="168"/>
      <c r="S165" s="168"/>
      <c r="T165" s="169"/>
      <c r="AT165" s="164" t="s">
        <v>125</v>
      </c>
      <c r="AU165" s="164" t="s">
        <v>123</v>
      </c>
      <c r="AV165" s="14" t="s">
        <v>123</v>
      </c>
      <c r="AW165" s="14" t="s">
        <v>27</v>
      </c>
      <c r="AX165" s="14" t="s">
        <v>72</v>
      </c>
      <c r="AY165" s="164" t="s">
        <v>115</v>
      </c>
    </row>
    <row r="166" spans="1:65" s="14" customFormat="1" ht="22.5" x14ac:dyDescent="0.2">
      <c r="B166" s="163"/>
      <c r="D166" s="157" t="s">
        <v>125</v>
      </c>
      <c r="E166" s="164" t="s">
        <v>1</v>
      </c>
      <c r="F166" s="165" t="s">
        <v>509</v>
      </c>
      <c r="H166" s="166">
        <v>12</v>
      </c>
      <c r="L166" s="163"/>
      <c r="M166" s="167"/>
      <c r="N166" s="168"/>
      <c r="O166" s="168"/>
      <c r="P166" s="168"/>
      <c r="Q166" s="168"/>
      <c r="R166" s="168"/>
      <c r="S166" s="168"/>
      <c r="T166" s="169"/>
      <c r="AT166" s="164" t="s">
        <v>125</v>
      </c>
      <c r="AU166" s="164" t="s">
        <v>123</v>
      </c>
      <c r="AV166" s="14" t="s">
        <v>123</v>
      </c>
      <c r="AW166" s="14" t="s">
        <v>27</v>
      </c>
      <c r="AX166" s="14" t="s">
        <v>72</v>
      </c>
      <c r="AY166" s="164" t="s">
        <v>115</v>
      </c>
    </row>
    <row r="167" spans="1:65" s="15" customFormat="1" x14ac:dyDescent="0.2">
      <c r="B167" s="170"/>
      <c r="D167" s="157" t="s">
        <v>125</v>
      </c>
      <c r="E167" s="171" t="s">
        <v>1</v>
      </c>
      <c r="F167" s="172" t="s">
        <v>128</v>
      </c>
      <c r="H167" s="173">
        <v>28</v>
      </c>
      <c r="L167" s="170"/>
      <c r="M167" s="174"/>
      <c r="N167" s="175"/>
      <c r="O167" s="175"/>
      <c r="P167" s="175"/>
      <c r="Q167" s="175"/>
      <c r="R167" s="175"/>
      <c r="S167" s="175"/>
      <c r="T167" s="176"/>
      <c r="AT167" s="171" t="s">
        <v>125</v>
      </c>
      <c r="AU167" s="171" t="s">
        <v>123</v>
      </c>
      <c r="AV167" s="15" t="s">
        <v>122</v>
      </c>
      <c r="AW167" s="15" t="s">
        <v>27</v>
      </c>
      <c r="AX167" s="15" t="s">
        <v>80</v>
      </c>
      <c r="AY167" s="171" t="s">
        <v>115</v>
      </c>
    </row>
    <row r="168" spans="1:65" s="2" customFormat="1" ht="37.9" customHeight="1" x14ac:dyDescent="0.2">
      <c r="A168" s="30"/>
      <c r="B168" s="142"/>
      <c r="C168" s="143" t="s">
        <v>179</v>
      </c>
      <c r="D168" s="143" t="s">
        <v>118</v>
      </c>
      <c r="E168" s="144" t="s">
        <v>510</v>
      </c>
      <c r="F168" s="145" t="s">
        <v>511</v>
      </c>
      <c r="G168" s="146" t="s">
        <v>146</v>
      </c>
      <c r="H168" s="147">
        <v>1.75</v>
      </c>
      <c r="I168" s="147"/>
      <c r="J168" s="147">
        <f>ROUND(I168*H168,3)</f>
        <v>0</v>
      </c>
      <c r="K168" s="148"/>
      <c r="L168" s="31"/>
      <c r="M168" s="149" t="s">
        <v>1</v>
      </c>
      <c r="N168" s="150" t="s">
        <v>38</v>
      </c>
      <c r="O168" s="151">
        <v>1.4550000000000001</v>
      </c>
      <c r="P168" s="151">
        <f>O168*H168</f>
        <v>2.5462500000000001</v>
      </c>
      <c r="Q168" s="151">
        <v>0</v>
      </c>
      <c r="R168" s="151">
        <f>Q168*H168</f>
        <v>0</v>
      </c>
      <c r="S168" s="151">
        <v>1.905</v>
      </c>
      <c r="T168" s="152">
        <f>S168*H168</f>
        <v>3.3337500000000002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53" t="s">
        <v>122</v>
      </c>
      <c r="AT168" s="153" t="s">
        <v>118</v>
      </c>
      <c r="AU168" s="153" t="s">
        <v>123</v>
      </c>
      <c r="AY168" s="18" t="s">
        <v>115</v>
      </c>
      <c r="BE168" s="154">
        <f>IF(N168="základná",J168,0)</f>
        <v>0</v>
      </c>
      <c r="BF168" s="154">
        <f>IF(N168="znížená",J168,0)</f>
        <v>0</v>
      </c>
      <c r="BG168" s="154">
        <f>IF(N168="zákl. prenesená",J168,0)</f>
        <v>0</v>
      </c>
      <c r="BH168" s="154">
        <f>IF(N168="zníž. prenesená",J168,0)</f>
        <v>0</v>
      </c>
      <c r="BI168" s="154">
        <f>IF(N168="nulová",J168,0)</f>
        <v>0</v>
      </c>
      <c r="BJ168" s="18" t="s">
        <v>123</v>
      </c>
      <c r="BK168" s="155">
        <f>ROUND(I168*H168,3)</f>
        <v>0</v>
      </c>
      <c r="BL168" s="18" t="s">
        <v>122</v>
      </c>
      <c r="BM168" s="153" t="s">
        <v>512</v>
      </c>
    </row>
    <row r="169" spans="1:65" s="13" customFormat="1" ht="22.5" x14ac:dyDescent="0.2">
      <c r="B169" s="156"/>
      <c r="D169" s="157" t="s">
        <v>125</v>
      </c>
      <c r="E169" s="158" t="s">
        <v>1</v>
      </c>
      <c r="F169" s="159" t="s">
        <v>513</v>
      </c>
      <c r="H169" s="158" t="s">
        <v>1</v>
      </c>
      <c r="L169" s="156"/>
      <c r="M169" s="160"/>
      <c r="N169" s="161"/>
      <c r="O169" s="161"/>
      <c r="P169" s="161"/>
      <c r="Q169" s="161"/>
      <c r="R169" s="161"/>
      <c r="S169" s="161"/>
      <c r="T169" s="162"/>
      <c r="AT169" s="158" t="s">
        <v>125</v>
      </c>
      <c r="AU169" s="158" t="s">
        <v>123</v>
      </c>
      <c r="AV169" s="13" t="s">
        <v>80</v>
      </c>
      <c r="AW169" s="13" t="s">
        <v>27</v>
      </c>
      <c r="AX169" s="13" t="s">
        <v>72</v>
      </c>
      <c r="AY169" s="158" t="s">
        <v>115</v>
      </c>
    </row>
    <row r="170" spans="1:65" s="14" customFormat="1" x14ac:dyDescent="0.2">
      <c r="B170" s="163"/>
      <c r="D170" s="157" t="s">
        <v>125</v>
      </c>
      <c r="E170" s="164" t="s">
        <v>1</v>
      </c>
      <c r="F170" s="165" t="s">
        <v>514</v>
      </c>
      <c r="H170" s="166">
        <v>1.75</v>
      </c>
      <c r="L170" s="163"/>
      <c r="M170" s="167"/>
      <c r="N170" s="168"/>
      <c r="O170" s="168"/>
      <c r="P170" s="168"/>
      <c r="Q170" s="168"/>
      <c r="R170" s="168"/>
      <c r="S170" s="168"/>
      <c r="T170" s="169"/>
      <c r="AT170" s="164" t="s">
        <v>125</v>
      </c>
      <c r="AU170" s="164" t="s">
        <v>123</v>
      </c>
      <c r="AV170" s="14" t="s">
        <v>123</v>
      </c>
      <c r="AW170" s="14" t="s">
        <v>27</v>
      </c>
      <c r="AX170" s="14" t="s">
        <v>72</v>
      </c>
      <c r="AY170" s="164" t="s">
        <v>115</v>
      </c>
    </row>
    <row r="171" spans="1:65" s="15" customFormat="1" x14ac:dyDescent="0.2">
      <c r="B171" s="170"/>
      <c r="D171" s="157" t="s">
        <v>125</v>
      </c>
      <c r="E171" s="171" t="s">
        <v>1</v>
      </c>
      <c r="F171" s="172" t="s">
        <v>128</v>
      </c>
      <c r="H171" s="173">
        <v>1.75</v>
      </c>
      <c r="L171" s="170"/>
      <c r="M171" s="174"/>
      <c r="N171" s="175"/>
      <c r="O171" s="175"/>
      <c r="P171" s="175"/>
      <c r="Q171" s="175"/>
      <c r="R171" s="175"/>
      <c r="S171" s="175"/>
      <c r="T171" s="176"/>
      <c r="AT171" s="171" t="s">
        <v>125</v>
      </c>
      <c r="AU171" s="171" t="s">
        <v>123</v>
      </c>
      <c r="AV171" s="15" t="s">
        <v>122</v>
      </c>
      <c r="AW171" s="15" t="s">
        <v>27</v>
      </c>
      <c r="AX171" s="15" t="s">
        <v>80</v>
      </c>
      <c r="AY171" s="171" t="s">
        <v>115</v>
      </c>
    </row>
    <row r="172" spans="1:65" s="2" customFormat="1" ht="24.2" customHeight="1" x14ac:dyDescent="0.2">
      <c r="A172" s="30"/>
      <c r="B172" s="142"/>
      <c r="C172" s="143" t="s">
        <v>186</v>
      </c>
      <c r="D172" s="143" t="s">
        <v>118</v>
      </c>
      <c r="E172" s="144" t="s">
        <v>515</v>
      </c>
      <c r="F172" s="145" t="s">
        <v>516</v>
      </c>
      <c r="G172" s="146" t="s">
        <v>146</v>
      </c>
      <c r="H172" s="147">
        <v>0.27</v>
      </c>
      <c r="I172" s="147"/>
      <c r="J172" s="147">
        <f>ROUND(I172*H172,3)</f>
        <v>0</v>
      </c>
      <c r="K172" s="148"/>
      <c r="L172" s="31"/>
      <c r="M172" s="149" t="s">
        <v>1</v>
      </c>
      <c r="N172" s="150" t="s">
        <v>38</v>
      </c>
      <c r="O172" s="151">
        <v>4.444</v>
      </c>
      <c r="P172" s="151">
        <f>O172*H172</f>
        <v>1.1998800000000001</v>
      </c>
      <c r="Q172" s="151">
        <v>0</v>
      </c>
      <c r="R172" s="151">
        <f>Q172*H172</f>
        <v>0</v>
      </c>
      <c r="S172" s="151">
        <v>2.2000000000000002</v>
      </c>
      <c r="T172" s="152">
        <f>S172*H172</f>
        <v>0.59400000000000008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53" t="s">
        <v>122</v>
      </c>
      <c r="AT172" s="153" t="s">
        <v>118</v>
      </c>
      <c r="AU172" s="153" t="s">
        <v>123</v>
      </c>
      <c r="AY172" s="18" t="s">
        <v>115</v>
      </c>
      <c r="BE172" s="154">
        <f>IF(N172="základná",J172,0)</f>
        <v>0</v>
      </c>
      <c r="BF172" s="154">
        <f>IF(N172="znížená",J172,0)</f>
        <v>0</v>
      </c>
      <c r="BG172" s="154">
        <f>IF(N172="zákl. prenesená",J172,0)</f>
        <v>0</v>
      </c>
      <c r="BH172" s="154">
        <f>IF(N172="zníž. prenesená",J172,0)</f>
        <v>0</v>
      </c>
      <c r="BI172" s="154">
        <f>IF(N172="nulová",J172,0)</f>
        <v>0</v>
      </c>
      <c r="BJ172" s="18" t="s">
        <v>123</v>
      </c>
      <c r="BK172" s="155">
        <f>ROUND(I172*H172,3)</f>
        <v>0</v>
      </c>
      <c r="BL172" s="18" t="s">
        <v>122</v>
      </c>
      <c r="BM172" s="153" t="s">
        <v>517</v>
      </c>
    </row>
    <row r="173" spans="1:65" s="13" customFormat="1" ht="22.5" x14ac:dyDescent="0.2">
      <c r="B173" s="156"/>
      <c r="D173" s="157" t="s">
        <v>125</v>
      </c>
      <c r="E173" s="158" t="s">
        <v>1</v>
      </c>
      <c r="F173" s="159" t="s">
        <v>518</v>
      </c>
      <c r="H173" s="158" t="s">
        <v>1</v>
      </c>
      <c r="L173" s="156"/>
      <c r="M173" s="160"/>
      <c r="N173" s="161"/>
      <c r="O173" s="161"/>
      <c r="P173" s="161"/>
      <c r="Q173" s="161"/>
      <c r="R173" s="161"/>
      <c r="S173" s="161"/>
      <c r="T173" s="162"/>
      <c r="AT173" s="158" t="s">
        <v>125</v>
      </c>
      <c r="AU173" s="158" t="s">
        <v>123</v>
      </c>
      <c r="AV173" s="13" t="s">
        <v>80</v>
      </c>
      <c r="AW173" s="13" t="s">
        <v>27</v>
      </c>
      <c r="AX173" s="13" t="s">
        <v>72</v>
      </c>
      <c r="AY173" s="158" t="s">
        <v>115</v>
      </c>
    </row>
    <row r="174" spans="1:65" s="14" customFormat="1" x14ac:dyDescent="0.2">
      <c r="B174" s="163"/>
      <c r="D174" s="157" t="s">
        <v>125</v>
      </c>
      <c r="E174" s="164" t="s">
        <v>1</v>
      </c>
      <c r="F174" s="165" t="s">
        <v>519</v>
      </c>
      <c r="H174" s="166">
        <v>0.27</v>
      </c>
      <c r="L174" s="163"/>
      <c r="M174" s="167"/>
      <c r="N174" s="168"/>
      <c r="O174" s="168"/>
      <c r="P174" s="168"/>
      <c r="Q174" s="168"/>
      <c r="R174" s="168"/>
      <c r="S174" s="168"/>
      <c r="T174" s="169"/>
      <c r="AT174" s="164" t="s">
        <v>125</v>
      </c>
      <c r="AU174" s="164" t="s">
        <v>123</v>
      </c>
      <c r="AV174" s="14" t="s">
        <v>123</v>
      </c>
      <c r="AW174" s="14" t="s">
        <v>27</v>
      </c>
      <c r="AX174" s="14" t="s">
        <v>72</v>
      </c>
      <c r="AY174" s="164" t="s">
        <v>115</v>
      </c>
    </row>
    <row r="175" spans="1:65" s="15" customFormat="1" x14ac:dyDescent="0.2">
      <c r="B175" s="170"/>
      <c r="D175" s="157" t="s">
        <v>125</v>
      </c>
      <c r="E175" s="171" t="s">
        <v>1</v>
      </c>
      <c r="F175" s="172" t="s">
        <v>128</v>
      </c>
      <c r="H175" s="173">
        <v>0.27</v>
      </c>
      <c r="L175" s="170"/>
      <c r="M175" s="174"/>
      <c r="N175" s="175"/>
      <c r="O175" s="175"/>
      <c r="P175" s="175"/>
      <c r="Q175" s="175"/>
      <c r="R175" s="175"/>
      <c r="S175" s="175"/>
      <c r="T175" s="176"/>
      <c r="AT175" s="171" t="s">
        <v>125</v>
      </c>
      <c r="AU175" s="171" t="s">
        <v>123</v>
      </c>
      <c r="AV175" s="15" t="s">
        <v>122</v>
      </c>
      <c r="AW175" s="15" t="s">
        <v>27</v>
      </c>
      <c r="AX175" s="15" t="s">
        <v>80</v>
      </c>
      <c r="AY175" s="171" t="s">
        <v>115</v>
      </c>
    </row>
    <row r="176" spans="1:65" s="2" customFormat="1" ht="37.9" customHeight="1" x14ac:dyDescent="0.2">
      <c r="A176" s="30"/>
      <c r="B176" s="142"/>
      <c r="C176" s="143" t="s">
        <v>193</v>
      </c>
      <c r="D176" s="143" t="s">
        <v>118</v>
      </c>
      <c r="E176" s="144" t="s">
        <v>520</v>
      </c>
      <c r="F176" s="145" t="s">
        <v>521</v>
      </c>
      <c r="G176" s="146" t="s">
        <v>146</v>
      </c>
      <c r="H176" s="147">
        <v>0.5</v>
      </c>
      <c r="I176" s="147"/>
      <c r="J176" s="147">
        <f>ROUND(I176*H176,3)</f>
        <v>0</v>
      </c>
      <c r="K176" s="148"/>
      <c r="L176" s="31"/>
      <c r="M176" s="149" t="s">
        <v>1</v>
      </c>
      <c r="N176" s="150" t="s">
        <v>38</v>
      </c>
      <c r="O176" s="151">
        <v>4.7839999999999998</v>
      </c>
      <c r="P176" s="151">
        <f>O176*H176</f>
        <v>2.3919999999999999</v>
      </c>
      <c r="Q176" s="151">
        <v>0</v>
      </c>
      <c r="R176" s="151">
        <f>Q176*H176</f>
        <v>0</v>
      </c>
      <c r="S176" s="151">
        <v>1.6</v>
      </c>
      <c r="T176" s="152">
        <f>S176*H176</f>
        <v>0.8</v>
      </c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53" t="s">
        <v>122</v>
      </c>
      <c r="AT176" s="153" t="s">
        <v>118</v>
      </c>
      <c r="AU176" s="153" t="s">
        <v>123</v>
      </c>
      <c r="AY176" s="18" t="s">
        <v>115</v>
      </c>
      <c r="BE176" s="154">
        <f>IF(N176="základná",J176,0)</f>
        <v>0</v>
      </c>
      <c r="BF176" s="154">
        <f>IF(N176="znížená",J176,0)</f>
        <v>0</v>
      </c>
      <c r="BG176" s="154">
        <f>IF(N176="zákl. prenesená",J176,0)</f>
        <v>0</v>
      </c>
      <c r="BH176" s="154">
        <f>IF(N176="zníž. prenesená",J176,0)</f>
        <v>0</v>
      </c>
      <c r="BI176" s="154">
        <f>IF(N176="nulová",J176,0)</f>
        <v>0</v>
      </c>
      <c r="BJ176" s="18" t="s">
        <v>123</v>
      </c>
      <c r="BK176" s="155">
        <f>ROUND(I176*H176,3)</f>
        <v>0</v>
      </c>
      <c r="BL176" s="18" t="s">
        <v>122</v>
      </c>
      <c r="BM176" s="153" t="s">
        <v>522</v>
      </c>
    </row>
    <row r="177" spans="1:65" s="14" customFormat="1" ht="33.75" x14ac:dyDescent="0.2">
      <c r="B177" s="163"/>
      <c r="D177" s="157" t="s">
        <v>125</v>
      </c>
      <c r="E177" s="164" t="s">
        <v>1</v>
      </c>
      <c r="F177" s="165" t="s">
        <v>523</v>
      </c>
      <c r="H177" s="166">
        <v>0.25</v>
      </c>
      <c r="L177" s="163"/>
      <c r="M177" s="167"/>
      <c r="N177" s="168"/>
      <c r="O177" s="168"/>
      <c r="P177" s="168"/>
      <c r="Q177" s="168"/>
      <c r="R177" s="168"/>
      <c r="S177" s="168"/>
      <c r="T177" s="169"/>
      <c r="AT177" s="164" t="s">
        <v>125</v>
      </c>
      <c r="AU177" s="164" t="s">
        <v>123</v>
      </c>
      <c r="AV177" s="14" t="s">
        <v>123</v>
      </c>
      <c r="AW177" s="14" t="s">
        <v>27</v>
      </c>
      <c r="AX177" s="14" t="s">
        <v>72</v>
      </c>
      <c r="AY177" s="164" t="s">
        <v>115</v>
      </c>
    </row>
    <row r="178" spans="1:65" s="14" customFormat="1" ht="33.75" x14ac:dyDescent="0.2">
      <c r="B178" s="163"/>
      <c r="D178" s="157" t="s">
        <v>125</v>
      </c>
      <c r="E178" s="164" t="s">
        <v>1</v>
      </c>
      <c r="F178" s="165" t="s">
        <v>524</v>
      </c>
      <c r="H178" s="166">
        <v>0.25</v>
      </c>
      <c r="L178" s="163"/>
      <c r="M178" s="167"/>
      <c r="N178" s="168"/>
      <c r="O178" s="168"/>
      <c r="P178" s="168"/>
      <c r="Q178" s="168"/>
      <c r="R178" s="168"/>
      <c r="S178" s="168"/>
      <c r="T178" s="169"/>
      <c r="AT178" s="164" t="s">
        <v>125</v>
      </c>
      <c r="AU178" s="164" t="s">
        <v>123</v>
      </c>
      <c r="AV178" s="14" t="s">
        <v>123</v>
      </c>
      <c r="AW178" s="14" t="s">
        <v>27</v>
      </c>
      <c r="AX178" s="14" t="s">
        <v>72</v>
      </c>
      <c r="AY178" s="164" t="s">
        <v>115</v>
      </c>
    </row>
    <row r="179" spans="1:65" s="15" customFormat="1" x14ac:dyDescent="0.2">
      <c r="B179" s="170"/>
      <c r="D179" s="157" t="s">
        <v>125</v>
      </c>
      <c r="E179" s="171" t="s">
        <v>1</v>
      </c>
      <c r="F179" s="172" t="s">
        <v>128</v>
      </c>
      <c r="H179" s="173">
        <v>0.5</v>
      </c>
      <c r="L179" s="170"/>
      <c r="M179" s="174"/>
      <c r="N179" s="175"/>
      <c r="O179" s="175"/>
      <c r="P179" s="175"/>
      <c r="Q179" s="175"/>
      <c r="R179" s="175"/>
      <c r="S179" s="175"/>
      <c r="T179" s="176"/>
      <c r="AT179" s="171" t="s">
        <v>125</v>
      </c>
      <c r="AU179" s="171" t="s">
        <v>123</v>
      </c>
      <c r="AV179" s="15" t="s">
        <v>122</v>
      </c>
      <c r="AW179" s="15" t="s">
        <v>27</v>
      </c>
      <c r="AX179" s="15" t="s">
        <v>80</v>
      </c>
      <c r="AY179" s="171" t="s">
        <v>115</v>
      </c>
    </row>
    <row r="180" spans="1:65" s="2" customFormat="1" ht="24.2" customHeight="1" x14ac:dyDescent="0.2">
      <c r="A180" s="30"/>
      <c r="B180" s="142"/>
      <c r="C180" s="143" t="s">
        <v>201</v>
      </c>
      <c r="D180" s="143" t="s">
        <v>118</v>
      </c>
      <c r="E180" s="144" t="s">
        <v>525</v>
      </c>
      <c r="F180" s="145" t="s">
        <v>526</v>
      </c>
      <c r="G180" s="146" t="s">
        <v>216</v>
      </c>
      <c r="H180" s="147">
        <v>6</v>
      </c>
      <c r="I180" s="147"/>
      <c r="J180" s="147">
        <f>ROUND(I180*H180,3)</f>
        <v>0</v>
      </c>
      <c r="K180" s="148"/>
      <c r="L180" s="31"/>
      <c r="M180" s="149" t="s">
        <v>1</v>
      </c>
      <c r="N180" s="150" t="s">
        <v>38</v>
      </c>
      <c r="O180" s="151">
        <v>0.95199999999999996</v>
      </c>
      <c r="P180" s="151">
        <f>O180*H180</f>
        <v>5.7119999999999997</v>
      </c>
      <c r="Q180" s="151">
        <v>0</v>
      </c>
      <c r="R180" s="151">
        <f>Q180*H180</f>
        <v>0</v>
      </c>
      <c r="S180" s="151">
        <v>0.08</v>
      </c>
      <c r="T180" s="152">
        <f>S180*H180</f>
        <v>0.48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53" t="s">
        <v>122</v>
      </c>
      <c r="AT180" s="153" t="s">
        <v>118</v>
      </c>
      <c r="AU180" s="153" t="s">
        <v>123</v>
      </c>
      <c r="AY180" s="18" t="s">
        <v>115</v>
      </c>
      <c r="BE180" s="154">
        <f>IF(N180="základná",J180,0)</f>
        <v>0</v>
      </c>
      <c r="BF180" s="154">
        <f>IF(N180="znížená",J180,0)</f>
        <v>0</v>
      </c>
      <c r="BG180" s="154">
        <f>IF(N180="zákl. prenesená",J180,0)</f>
        <v>0</v>
      </c>
      <c r="BH180" s="154">
        <f>IF(N180="zníž. prenesená",J180,0)</f>
        <v>0</v>
      </c>
      <c r="BI180" s="154">
        <f>IF(N180="nulová",J180,0)</f>
        <v>0</v>
      </c>
      <c r="BJ180" s="18" t="s">
        <v>123</v>
      </c>
      <c r="BK180" s="155">
        <f>ROUND(I180*H180,3)</f>
        <v>0</v>
      </c>
      <c r="BL180" s="18" t="s">
        <v>122</v>
      </c>
      <c r="BM180" s="153" t="s">
        <v>527</v>
      </c>
    </row>
    <row r="181" spans="1:65" s="13" customFormat="1" ht="22.5" x14ac:dyDescent="0.2">
      <c r="B181" s="156"/>
      <c r="D181" s="157" t="s">
        <v>125</v>
      </c>
      <c r="E181" s="158" t="s">
        <v>1</v>
      </c>
      <c r="F181" s="159" t="s">
        <v>528</v>
      </c>
      <c r="H181" s="158" t="s">
        <v>1</v>
      </c>
      <c r="L181" s="156"/>
      <c r="M181" s="160"/>
      <c r="N181" s="161"/>
      <c r="O181" s="161"/>
      <c r="P181" s="161"/>
      <c r="Q181" s="161"/>
      <c r="R181" s="161"/>
      <c r="S181" s="161"/>
      <c r="T181" s="162"/>
      <c r="AT181" s="158" t="s">
        <v>125</v>
      </c>
      <c r="AU181" s="158" t="s">
        <v>123</v>
      </c>
      <c r="AV181" s="13" t="s">
        <v>80</v>
      </c>
      <c r="AW181" s="13" t="s">
        <v>27</v>
      </c>
      <c r="AX181" s="13" t="s">
        <v>72</v>
      </c>
      <c r="AY181" s="158" t="s">
        <v>115</v>
      </c>
    </row>
    <row r="182" spans="1:65" s="14" customFormat="1" x14ac:dyDescent="0.2">
      <c r="B182" s="163"/>
      <c r="D182" s="157" t="s">
        <v>125</v>
      </c>
      <c r="E182" s="164" t="s">
        <v>1</v>
      </c>
      <c r="F182" s="165" t="s">
        <v>479</v>
      </c>
      <c r="H182" s="166">
        <v>6</v>
      </c>
      <c r="L182" s="163"/>
      <c r="M182" s="167"/>
      <c r="N182" s="168"/>
      <c r="O182" s="168"/>
      <c r="P182" s="168"/>
      <c r="Q182" s="168"/>
      <c r="R182" s="168"/>
      <c r="S182" s="168"/>
      <c r="T182" s="169"/>
      <c r="AT182" s="164" t="s">
        <v>125</v>
      </c>
      <c r="AU182" s="164" t="s">
        <v>123</v>
      </c>
      <c r="AV182" s="14" t="s">
        <v>123</v>
      </c>
      <c r="AW182" s="14" t="s">
        <v>27</v>
      </c>
      <c r="AX182" s="14" t="s">
        <v>72</v>
      </c>
      <c r="AY182" s="164" t="s">
        <v>115</v>
      </c>
    </row>
    <row r="183" spans="1:65" s="15" customFormat="1" x14ac:dyDescent="0.2">
      <c r="B183" s="170"/>
      <c r="D183" s="157" t="s">
        <v>125</v>
      </c>
      <c r="E183" s="171" t="s">
        <v>1</v>
      </c>
      <c r="F183" s="172" t="s">
        <v>128</v>
      </c>
      <c r="H183" s="173">
        <v>6</v>
      </c>
      <c r="L183" s="170"/>
      <c r="M183" s="174"/>
      <c r="N183" s="175"/>
      <c r="O183" s="175"/>
      <c r="P183" s="175"/>
      <c r="Q183" s="175"/>
      <c r="R183" s="175"/>
      <c r="S183" s="175"/>
      <c r="T183" s="176"/>
      <c r="AT183" s="171" t="s">
        <v>125</v>
      </c>
      <c r="AU183" s="171" t="s">
        <v>123</v>
      </c>
      <c r="AV183" s="15" t="s">
        <v>122</v>
      </c>
      <c r="AW183" s="15" t="s">
        <v>27</v>
      </c>
      <c r="AX183" s="15" t="s">
        <v>80</v>
      </c>
      <c r="AY183" s="171" t="s">
        <v>115</v>
      </c>
    </row>
    <row r="184" spans="1:65" s="2" customFormat="1" ht="24.2" customHeight="1" x14ac:dyDescent="0.2">
      <c r="A184" s="30"/>
      <c r="B184" s="142"/>
      <c r="C184" s="143" t="s">
        <v>207</v>
      </c>
      <c r="D184" s="143" t="s">
        <v>118</v>
      </c>
      <c r="E184" s="144" t="s">
        <v>529</v>
      </c>
      <c r="F184" s="145" t="s">
        <v>530</v>
      </c>
      <c r="G184" s="146" t="s">
        <v>166</v>
      </c>
      <c r="H184" s="147">
        <v>5.423</v>
      </c>
      <c r="I184" s="147"/>
      <c r="J184" s="147">
        <f>ROUND(I184*H184,3)</f>
        <v>0</v>
      </c>
      <c r="K184" s="148"/>
      <c r="L184" s="31"/>
      <c r="M184" s="149" t="s">
        <v>1</v>
      </c>
      <c r="N184" s="150" t="s">
        <v>38</v>
      </c>
      <c r="O184" s="151">
        <v>0.88200000000000001</v>
      </c>
      <c r="P184" s="151">
        <f>O184*H184</f>
        <v>4.7830859999999999</v>
      </c>
      <c r="Q184" s="151">
        <v>0</v>
      </c>
      <c r="R184" s="151">
        <f>Q184*H184</f>
        <v>0</v>
      </c>
      <c r="S184" s="151">
        <v>0</v>
      </c>
      <c r="T184" s="152">
        <f>S184*H184</f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53" t="s">
        <v>122</v>
      </c>
      <c r="AT184" s="153" t="s">
        <v>118</v>
      </c>
      <c r="AU184" s="153" t="s">
        <v>123</v>
      </c>
      <c r="AY184" s="18" t="s">
        <v>115</v>
      </c>
      <c r="BE184" s="154">
        <f>IF(N184="základná",J184,0)</f>
        <v>0</v>
      </c>
      <c r="BF184" s="154">
        <f>IF(N184="znížená",J184,0)</f>
        <v>0</v>
      </c>
      <c r="BG184" s="154">
        <f>IF(N184="zákl. prenesená",J184,0)</f>
        <v>0</v>
      </c>
      <c r="BH184" s="154">
        <f>IF(N184="zníž. prenesená",J184,0)</f>
        <v>0</v>
      </c>
      <c r="BI184" s="154">
        <f>IF(N184="nulová",J184,0)</f>
        <v>0</v>
      </c>
      <c r="BJ184" s="18" t="s">
        <v>123</v>
      </c>
      <c r="BK184" s="155">
        <f>ROUND(I184*H184,3)</f>
        <v>0</v>
      </c>
      <c r="BL184" s="18" t="s">
        <v>122</v>
      </c>
      <c r="BM184" s="153" t="s">
        <v>531</v>
      </c>
    </row>
    <row r="185" spans="1:65" s="2" customFormat="1" ht="14.45" customHeight="1" x14ac:dyDescent="0.2">
      <c r="A185" s="30"/>
      <c r="B185" s="142"/>
      <c r="C185" s="143" t="s">
        <v>213</v>
      </c>
      <c r="D185" s="143" t="s">
        <v>118</v>
      </c>
      <c r="E185" s="144" t="s">
        <v>532</v>
      </c>
      <c r="F185" s="145" t="s">
        <v>533</v>
      </c>
      <c r="G185" s="146" t="s">
        <v>166</v>
      </c>
      <c r="H185" s="147">
        <v>5.423</v>
      </c>
      <c r="I185" s="147"/>
      <c r="J185" s="147">
        <f>ROUND(I185*H185,3)</f>
        <v>0</v>
      </c>
      <c r="K185" s="148"/>
      <c r="L185" s="31"/>
      <c r="M185" s="149" t="s">
        <v>1</v>
      </c>
      <c r="N185" s="150" t="s">
        <v>38</v>
      </c>
      <c r="O185" s="151">
        <v>0.59799999999999998</v>
      </c>
      <c r="P185" s="151">
        <f>O185*H185</f>
        <v>3.2429540000000001</v>
      </c>
      <c r="Q185" s="151">
        <v>0</v>
      </c>
      <c r="R185" s="151">
        <f>Q185*H185</f>
        <v>0</v>
      </c>
      <c r="S185" s="151">
        <v>0</v>
      </c>
      <c r="T185" s="152">
        <f>S185*H185</f>
        <v>0</v>
      </c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53" t="s">
        <v>122</v>
      </c>
      <c r="AT185" s="153" t="s">
        <v>118</v>
      </c>
      <c r="AU185" s="153" t="s">
        <v>123</v>
      </c>
      <c r="AY185" s="18" t="s">
        <v>115</v>
      </c>
      <c r="BE185" s="154">
        <f>IF(N185="základná",J185,0)</f>
        <v>0</v>
      </c>
      <c r="BF185" s="154">
        <f>IF(N185="znížená",J185,0)</f>
        <v>0</v>
      </c>
      <c r="BG185" s="154">
        <f>IF(N185="zákl. prenesená",J185,0)</f>
        <v>0</v>
      </c>
      <c r="BH185" s="154">
        <f>IF(N185="zníž. prenesená",J185,0)</f>
        <v>0</v>
      </c>
      <c r="BI185" s="154">
        <f>IF(N185="nulová",J185,0)</f>
        <v>0</v>
      </c>
      <c r="BJ185" s="18" t="s">
        <v>123</v>
      </c>
      <c r="BK185" s="155">
        <f>ROUND(I185*H185,3)</f>
        <v>0</v>
      </c>
      <c r="BL185" s="18" t="s">
        <v>122</v>
      </c>
      <c r="BM185" s="153" t="s">
        <v>534</v>
      </c>
    </row>
    <row r="186" spans="1:65" s="2" customFormat="1" ht="24.2" customHeight="1" x14ac:dyDescent="0.2">
      <c r="A186" s="30"/>
      <c r="B186" s="142"/>
      <c r="C186" s="143" t="s">
        <v>174</v>
      </c>
      <c r="D186" s="143" t="s">
        <v>118</v>
      </c>
      <c r="E186" s="144" t="s">
        <v>535</v>
      </c>
      <c r="F186" s="145" t="s">
        <v>536</v>
      </c>
      <c r="G186" s="146" t="s">
        <v>166</v>
      </c>
      <c r="H186" s="147">
        <v>92.191000000000003</v>
      </c>
      <c r="I186" s="147"/>
      <c r="J186" s="147">
        <f>ROUND(I186*H186,3)</f>
        <v>0</v>
      </c>
      <c r="K186" s="148"/>
      <c r="L186" s="31"/>
      <c r="M186" s="149" t="s">
        <v>1</v>
      </c>
      <c r="N186" s="150" t="s">
        <v>38</v>
      </c>
      <c r="O186" s="151">
        <v>7.0000000000000001E-3</v>
      </c>
      <c r="P186" s="151">
        <f>O186*H186</f>
        <v>0.64533700000000005</v>
      </c>
      <c r="Q186" s="151">
        <v>0</v>
      </c>
      <c r="R186" s="151">
        <f>Q186*H186</f>
        <v>0</v>
      </c>
      <c r="S186" s="151">
        <v>0</v>
      </c>
      <c r="T186" s="152">
        <f>S186*H186</f>
        <v>0</v>
      </c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53" t="s">
        <v>122</v>
      </c>
      <c r="AT186" s="153" t="s">
        <v>118</v>
      </c>
      <c r="AU186" s="153" t="s">
        <v>123</v>
      </c>
      <c r="AY186" s="18" t="s">
        <v>115</v>
      </c>
      <c r="BE186" s="154">
        <f>IF(N186="základná",J186,0)</f>
        <v>0</v>
      </c>
      <c r="BF186" s="154">
        <f>IF(N186="znížená",J186,0)</f>
        <v>0</v>
      </c>
      <c r="BG186" s="154">
        <f>IF(N186="zákl. prenesená",J186,0)</f>
        <v>0</v>
      </c>
      <c r="BH186" s="154">
        <f>IF(N186="zníž. prenesená",J186,0)</f>
        <v>0</v>
      </c>
      <c r="BI186" s="154">
        <f>IF(N186="nulová",J186,0)</f>
        <v>0</v>
      </c>
      <c r="BJ186" s="18" t="s">
        <v>123</v>
      </c>
      <c r="BK186" s="155">
        <f>ROUND(I186*H186,3)</f>
        <v>0</v>
      </c>
      <c r="BL186" s="18" t="s">
        <v>122</v>
      </c>
      <c r="BM186" s="153" t="s">
        <v>537</v>
      </c>
    </row>
    <row r="187" spans="1:65" s="14" customFormat="1" x14ac:dyDescent="0.2">
      <c r="B187" s="163"/>
      <c r="D187" s="157" t="s">
        <v>125</v>
      </c>
      <c r="E187" s="164" t="s">
        <v>1</v>
      </c>
      <c r="F187" s="165" t="s">
        <v>538</v>
      </c>
      <c r="H187" s="166">
        <v>92.191000000000003</v>
      </c>
      <c r="L187" s="163"/>
      <c r="M187" s="167"/>
      <c r="N187" s="168"/>
      <c r="O187" s="168"/>
      <c r="P187" s="168"/>
      <c r="Q187" s="168"/>
      <c r="R187" s="168"/>
      <c r="S187" s="168"/>
      <c r="T187" s="169"/>
      <c r="AT187" s="164" t="s">
        <v>125</v>
      </c>
      <c r="AU187" s="164" t="s">
        <v>123</v>
      </c>
      <c r="AV187" s="14" t="s">
        <v>123</v>
      </c>
      <c r="AW187" s="14" t="s">
        <v>27</v>
      </c>
      <c r="AX187" s="14" t="s">
        <v>72</v>
      </c>
      <c r="AY187" s="164" t="s">
        <v>115</v>
      </c>
    </row>
    <row r="188" spans="1:65" s="15" customFormat="1" x14ac:dyDescent="0.2">
      <c r="B188" s="170"/>
      <c r="D188" s="157" t="s">
        <v>125</v>
      </c>
      <c r="E188" s="171" t="s">
        <v>1</v>
      </c>
      <c r="F188" s="172" t="s">
        <v>128</v>
      </c>
      <c r="H188" s="173">
        <v>92.191000000000003</v>
      </c>
      <c r="L188" s="170"/>
      <c r="M188" s="174"/>
      <c r="N188" s="175"/>
      <c r="O188" s="175"/>
      <c r="P188" s="175"/>
      <c r="Q188" s="175"/>
      <c r="R188" s="175"/>
      <c r="S188" s="175"/>
      <c r="T188" s="176"/>
      <c r="AT188" s="171" t="s">
        <v>125</v>
      </c>
      <c r="AU188" s="171" t="s">
        <v>123</v>
      </c>
      <c r="AV188" s="15" t="s">
        <v>122</v>
      </c>
      <c r="AW188" s="15" t="s">
        <v>27</v>
      </c>
      <c r="AX188" s="15" t="s">
        <v>80</v>
      </c>
      <c r="AY188" s="171" t="s">
        <v>115</v>
      </c>
    </row>
    <row r="189" spans="1:65" s="2" customFormat="1" ht="24.2" customHeight="1" x14ac:dyDescent="0.2">
      <c r="A189" s="30"/>
      <c r="B189" s="142"/>
      <c r="C189" s="143" t="s">
        <v>225</v>
      </c>
      <c r="D189" s="143" t="s">
        <v>118</v>
      </c>
      <c r="E189" s="144" t="s">
        <v>539</v>
      </c>
      <c r="F189" s="145" t="s">
        <v>540</v>
      </c>
      <c r="G189" s="146" t="s">
        <v>166</v>
      </c>
      <c r="H189" s="147">
        <v>5.423</v>
      </c>
      <c r="I189" s="147"/>
      <c r="J189" s="147">
        <f>ROUND(I189*H189,3)</f>
        <v>0</v>
      </c>
      <c r="K189" s="148"/>
      <c r="L189" s="31"/>
      <c r="M189" s="149" t="s">
        <v>1</v>
      </c>
      <c r="N189" s="150" t="s">
        <v>38</v>
      </c>
      <c r="O189" s="151">
        <v>0.89</v>
      </c>
      <c r="P189" s="151">
        <f>O189*H189</f>
        <v>4.8264700000000005</v>
      </c>
      <c r="Q189" s="151">
        <v>0</v>
      </c>
      <c r="R189" s="151">
        <f>Q189*H189</f>
        <v>0</v>
      </c>
      <c r="S189" s="151">
        <v>0</v>
      </c>
      <c r="T189" s="152">
        <f>S189*H189</f>
        <v>0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53" t="s">
        <v>122</v>
      </c>
      <c r="AT189" s="153" t="s">
        <v>118</v>
      </c>
      <c r="AU189" s="153" t="s">
        <v>123</v>
      </c>
      <c r="AY189" s="18" t="s">
        <v>115</v>
      </c>
      <c r="BE189" s="154">
        <f>IF(N189="základná",J189,0)</f>
        <v>0</v>
      </c>
      <c r="BF189" s="154">
        <f>IF(N189="znížená",J189,0)</f>
        <v>0</v>
      </c>
      <c r="BG189" s="154">
        <f>IF(N189="zákl. prenesená",J189,0)</f>
        <v>0</v>
      </c>
      <c r="BH189" s="154">
        <f>IF(N189="zníž. prenesená",J189,0)</f>
        <v>0</v>
      </c>
      <c r="BI189" s="154">
        <f>IF(N189="nulová",J189,0)</f>
        <v>0</v>
      </c>
      <c r="BJ189" s="18" t="s">
        <v>123</v>
      </c>
      <c r="BK189" s="155">
        <f>ROUND(I189*H189,3)</f>
        <v>0</v>
      </c>
      <c r="BL189" s="18" t="s">
        <v>122</v>
      </c>
      <c r="BM189" s="153" t="s">
        <v>541</v>
      </c>
    </row>
    <row r="190" spans="1:65" s="2" customFormat="1" ht="24.2" customHeight="1" x14ac:dyDescent="0.2">
      <c r="A190" s="30"/>
      <c r="B190" s="142"/>
      <c r="C190" s="143" t="s">
        <v>229</v>
      </c>
      <c r="D190" s="143" t="s">
        <v>118</v>
      </c>
      <c r="E190" s="144" t="s">
        <v>542</v>
      </c>
      <c r="F190" s="145" t="s">
        <v>543</v>
      </c>
      <c r="G190" s="146" t="s">
        <v>166</v>
      </c>
      <c r="H190" s="147">
        <v>10.846</v>
      </c>
      <c r="I190" s="147"/>
      <c r="J190" s="147">
        <f>ROUND(I190*H190,3)</f>
        <v>0</v>
      </c>
      <c r="K190" s="148"/>
      <c r="L190" s="31"/>
      <c r="M190" s="149" t="s">
        <v>1</v>
      </c>
      <c r="N190" s="150" t="s">
        <v>38</v>
      </c>
      <c r="O190" s="151">
        <v>0.1</v>
      </c>
      <c r="P190" s="151">
        <f>O190*H190</f>
        <v>1.0846</v>
      </c>
      <c r="Q190" s="151">
        <v>0</v>
      </c>
      <c r="R190" s="151">
        <f>Q190*H190</f>
        <v>0</v>
      </c>
      <c r="S190" s="151">
        <v>0</v>
      </c>
      <c r="T190" s="152">
        <f>S190*H190</f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53" t="s">
        <v>122</v>
      </c>
      <c r="AT190" s="153" t="s">
        <v>118</v>
      </c>
      <c r="AU190" s="153" t="s">
        <v>123</v>
      </c>
      <c r="AY190" s="18" t="s">
        <v>115</v>
      </c>
      <c r="BE190" s="154">
        <f>IF(N190="základná",J190,0)</f>
        <v>0</v>
      </c>
      <c r="BF190" s="154">
        <f>IF(N190="znížená",J190,0)</f>
        <v>0</v>
      </c>
      <c r="BG190" s="154">
        <f>IF(N190="zákl. prenesená",J190,0)</f>
        <v>0</v>
      </c>
      <c r="BH190" s="154">
        <f>IF(N190="zníž. prenesená",J190,0)</f>
        <v>0</v>
      </c>
      <c r="BI190" s="154">
        <f>IF(N190="nulová",J190,0)</f>
        <v>0</v>
      </c>
      <c r="BJ190" s="18" t="s">
        <v>123</v>
      </c>
      <c r="BK190" s="155">
        <f>ROUND(I190*H190,3)</f>
        <v>0</v>
      </c>
      <c r="BL190" s="18" t="s">
        <v>122</v>
      </c>
      <c r="BM190" s="153" t="s">
        <v>544</v>
      </c>
    </row>
    <row r="191" spans="1:65" s="14" customFormat="1" x14ac:dyDescent="0.2">
      <c r="B191" s="163"/>
      <c r="D191" s="157" t="s">
        <v>125</v>
      </c>
      <c r="E191" s="164" t="s">
        <v>1</v>
      </c>
      <c r="F191" s="165" t="s">
        <v>545</v>
      </c>
      <c r="H191" s="166">
        <v>10.846</v>
      </c>
      <c r="L191" s="163"/>
      <c r="M191" s="167"/>
      <c r="N191" s="168"/>
      <c r="O191" s="168"/>
      <c r="P191" s="168"/>
      <c r="Q191" s="168"/>
      <c r="R191" s="168"/>
      <c r="S191" s="168"/>
      <c r="T191" s="169"/>
      <c r="AT191" s="164" t="s">
        <v>125</v>
      </c>
      <c r="AU191" s="164" t="s">
        <v>123</v>
      </c>
      <c r="AV191" s="14" t="s">
        <v>123</v>
      </c>
      <c r="AW191" s="14" t="s">
        <v>27</v>
      </c>
      <c r="AX191" s="14" t="s">
        <v>72</v>
      </c>
      <c r="AY191" s="164" t="s">
        <v>115</v>
      </c>
    </row>
    <row r="192" spans="1:65" s="15" customFormat="1" x14ac:dyDescent="0.2">
      <c r="B192" s="170"/>
      <c r="D192" s="157" t="s">
        <v>125</v>
      </c>
      <c r="E192" s="171" t="s">
        <v>1</v>
      </c>
      <c r="F192" s="172" t="s">
        <v>128</v>
      </c>
      <c r="H192" s="173">
        <v>10.846</v>
      </c>
      <c r="L192" s="170"/>
      <c r="M192" s="174"/>
      <c r="N192" s="175"/>
      <c r="O192" s="175"/>
      <c r="P192" s="175"/>
      <c r="Q192" s="175"/>
      <c r="R192" s="175"/>
      <c r="S192" s="175"/>
      <c r="T192" s="176"/>
      <c r="AT192" s="171" t="s">
        <v>125</v>
      </c>
      <c r="AU192" s="171" t="s">
        <v>123</v>
      </c>
      <c r="AV192" s="15" t="s">
        <v>122</v>
      </c>
      <c r="AW192" s="15" t="s">
        <v>27</v>
      </c>
      <c r="AX192" s="15" t="s">
        <v>80</v>
      </c>
      <c r="AY192" s="171" t="s">
        <v>115</v>
      </c>
    </row>
    <row r="193" spans="1:65" s="2" customFormat="1" ht="24.2" customHeight="1" x14ac:dyDescent="0.2">
      <c r="A193" s="30"/>
      <c r="B193" s="142"/>
      <c r="C193" s="143" t="s">
        <v>233</v>
      </c>
      <c r="D193" s="143" t="s">
        <v>118</v>
      </c>
      <c r="E193" s="144" t="s">
        <v>546</v>
      </c>
      <c r="F193" s="145" t="s">
        <v>547</v>
      </c>
      <c r="G193" s="146" t="s">
        <v>166</v>
      </c>
      <c r="H193" s="147">
        <v>5.423</v>
      </c>
      <c r="I193" s="147"/>
      <c r="J193" s="147">
        <f>ROUND(I193*H193,3)</f>
        <v>0</v>
      </c>
      <c r="K193" s="148"/>
      <c r="L193" s="31"/>
      <c r="M193" s="149" t="s">
        <v>1</v>
      </c>
      <c r="N193" s="150" t="s">
        <v>38</v>
      </c>
      <c r="O193" s="151">
        <v>0</v>
      </c>
      <c r="P193" s="151">
        <f>O193*H193</f>
        <v>0</v>
      </c>
      <c r="Q193" s="151">
        <v>0</v>
      </c>
      <c r="R193" s="151">
        <f>Q193*H193</f>
        <v>0</v>
      </c>
      <c r="S193" s="151">
        <v>0</v>
      </c>
      <c r="T193" s="152">
        <f>S193*H193</f>
        <v>0</v>
      </c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53" t="s">
        <v>122</v>
      </c>
      <c r="AT193" s="153" t="s">
        <v>118</v>
      </c>
      <c r="AU193" s="153" t="s">
        <v>123</v>
      </c>
      <c r="AY193" s="18" t="s">
        <v>115</v>
      </c>
      <c r="BE193" s="154">
        <f>IF(N193="základná",J193,0)</f>
        <v>0</v>
      </c>
      <c r="BF193" s="154">
        <f>IF(N193="znížená",J193,0)</f>
        <v>0</v>
      </c>
      <c r="BG193" s="154">
        <f>IF(N193="zákl. prenesená",J193,0)</f>
        <v>0</v>
      </c>
      <c r="BH193" s="154">
        <f>IF(N193="zníž. prenesená",J193,0)</f>
        <v>0</v>
      </c>
      <c r="BI193" s="154">
        <f>IF(N193="nulová",J193,0)</f>
        <v>0</v>
      </c>
      <c r="BJ193" s="18" t="s">
        <v>123</v>
      </c>
      <c r="BK193" s="155">
        <f>ROUND(I193*H193,3)</f>
        <v>0</v>
      </c>
      <c r="BL193" s="18" t="s">
        <v>122</v>
      </c>
      <c r="BM193" s="153" t="s">
        <v>548</v>
      </c>
    </row>
    <row r="194" spans="1:65" s="12" customFormat="1" ht="22.9" customHeight="1" x14ac:dyDescent="0.2">
      <c r="B194" s="130"/>
      <c r="D194" s="131" t="s">
        <v>71</v>
      </c>
      <c r="E194" s="140" t="s">
        <v>161</v>
      </c>
      <c r="F194" s="140" t="s">
        <v>162</v>
      </c>
      <c r="J194" s="141">
        <f>BK194</f>
        <v>0</v>
      </c>
      <c r="L194" s="130"/>
      <c r="M194" s="134"/>
      <c r="N194" s="135"/>
      <c r="O194" s="135"/>
      <c r="P194" s="136">
        <f>P195</f>
        <v>5.4826379999999997</v>
      </c>
      <c r="Q194" s="135"/>
      <c r="R194" s="136">
        <f>R195</f>
        <v>0</v>
      </c>
      <c r="S194" s="135"/>
      <c r="T194" s="137">
        <f>T195</f>
        <v>0</v>
      </c>
      <c r="AR194" s="131" t="s">
        <v>80</v>
      </c>
      <c r="AT194" s="138" t="s">
        <v>71</v>
      </c>
      <c r="AU194" s="138" t="s">
        <v>80</v>
      </c>
      <c r="AY194" s="131" t="s">
        <v>115</v>
      </c>
      <c r="BK194" s="139">
        <f>BK195</f>
        <v>0</v>
      </c>
    </row>
    <row r="195" spans="1:65" s="2" customFormat="1" ht="24.2" customHeight="1" x14ac:dyDescent="0.2">
      <c r="A195" s="30"/>
      <c r="B195" s="142"/>
      <c r="C195" s="143" t="s">
        <v>7</v>
      </c>
      <c r="D195" s="143" t="s">
        <v>118</v>
      </c>
      <c r="E195" s="144" t="s">
        <v>549</v>
      </c>
      <c r="F195" s="145" t="s">
        <v>550</v>
      </c>
      <c r="G195" s="146" t="s">
        <v>166</v>
      </c>
      <c r="H195" s="197">
        <v>2.226</v>
      </c>
      <c r="I195" s="147"/>
      <c r="J195" s="147">
        <f>ROUND(I195*H195,3)</f>
        <v>0</v>
      </c>
      <c r="K195" s="148"/>
      <c r="L195" s="31"/>
      <c r="M195" s="149" t="s">
        <v>1</v>
      </c>
      <c r="N195" s="150" t="s">
        <v>38</v>
      </c>
      <c r="O195" s="151">
        <v>2.4630000000000001</v>
      </c>
      <c r="P195" s="151">
        <f>O195*H195</f>
        <v>5.4826379999999997</v>
      </c>
      <c r="Q195" s="151">
        <v>0</v>
      </c>
      <c r="R195" s="151">
        <f>Q195*H195</f>
        <v>0</v>
      </c>
      <c r="S195" s="151">
        <v>0</v>
      </c>
      <c r="T195" s="152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53" t="s">
        <v>122</v>
      </c>
      <c r="AT195" s="153" t="s">
        <v>118</v>
      </c>
      <c r="AU195" s="153" t="s">
        <v>123</v>
      </c>
      <c r="AY195" s="18" t="s">
        <v>115</v>
      </c>
      <c r="BE195" s="154">
        <f>IF(N195="základná",J195,0)</f>
        <v>0</v>
      </c>
      <c r="BF195" s="154">
        <f>IF(N195="znížená",J195,0)</f>
        <v>0</v>
      </c>
      <c r="BG195" s="154">
        <f>IF(N195="zákl. prenesená",J195,0)</f>
        <v>0</v>
      </c>
      <c r="BH195" s="154">
        <f>IF(N195="zníž. prenesená",J195,0)</f>
        <v>0</v>
      </c>
      <c r="BI195" s="154">
        <f>IF(N195="nulová",J195,0)</f>
        <v>0</v>
      </c>
      <c r="BJ195" s="18" t="s">
        <v>123</v>
      </c>
      <c r="BK195" s="155">
        <f>ROUND(I195*H195,3)</f>
        <v>0</v>
      </c>
      <c r="BL195" s="18" t="s">
        <v>122</v>
      </c>
      <c r="BM195" s="153" t="s">
        <v>551</v>
      </c>
    </row>
    <row r="196" spans="1:65" s="12" customFormat="1" ht="25.9" customHeight="1" x14ac:dyDescent="0.2">
      <c r="B196" s="130"/>
      <c r="D196" s="131" t="s">
        <v>71</v>
      </c>
      <c r="E196" s="132" t="s">
        <v>168</v>
      </c>
      <c r="F196" s="132" t="s">
        <v>169</v>
      </c>
      <c r="J196" s="133">
        <f>BK196</f>
        <v>0</v>
      </c>
      <c r="L196" s="130"/>
      <c r="M196" s="134"/>
      <c r="N196" s="135"/>
      <c r="O196" s="135"/>
      <c r="P196" s="136">
        <f>P197+P221+P236+P244+P559</f>
        <v>530.66290300000003</v>
      </c>
      <c r="Q196" s="135"/>
      <c r="R196" s="136">
        <f>R197+R221+R236+R244+R559</f>
        <v>54.073626150000003</v>
      </c>
      <c r="S196" s="135"/>
      <c r="T196" s="137">
        <f>T197+T221+T236+T244+T559</f>
        <v>0.21529999999999999</v>
      </c>
      <c r="AR196" s="131" t="s">
        <v>123</v>
      </c>
      <c r="AT196" s="138" t="s">
        <v>71</v>
      </c>
      <c r="AU196" s="138" t="s">
        <v>72</v>
      </c>
      <c r="AY196" s="131" t="s">
        <v>115</v>
      </c>
      <c r="BK196" s="139">
        <f>BK197+BK221+BK236+BK244+BK559</f>
        <v>0</v>
      </c>
    </row>
    <row r="197" spans="1:65" s="12" customFormat="1" ht="22.9" customHeight="1" x14ac:dyDescent="0.2">
      <c r="B197" s="130"/>
      <c r="D197" s="131" t="s">
        <v>71</v>
      </c>
      <c r="E197" s="140" t="s">
        <v>552</v>
      </c>
      <c r="F197" s="140" t="s">
        <v>553</v>
      </c>
      <c r="J197" s="141">
        <f>BK197</f>
        <v>0</v>
      </c>
      <c r="L197" s="130"/>
      <c r="M197" s="134"/>
      <c r="N197" s="135"/>
      <c r="O197" s="135"/>
      <c r="P197" s="136">
        <f>SUM(P198:P220)</f>
        <v>11.214080000000001</v>
      </c>
      <c r="Q197" s="135"/>
      <c r="R197" s="136">
        <f>SUM(R198:R220)</f>
        <v>0.21352640000000001</v>
      </c>
      <c r="S197" s="135"/>
      <c r="T197" s="137">
        <f>SUM(T198:T220)</f>
        <v>0.112</v>
      </c>
      <c r="AR197" s="131" t="s">
        <v>123</v>
      </c>
      <c r="AT197" s="138" t="s">
        <v>71</v>
      </c>
      <c r="AU197" s="138" t="s">
        <v>80</v>
      </c>
      <c r="AY197" s="131" t="s">
        <v>115</v>
      </c>
      <c r="BK197" s="139">
        <f>SUM(BK198:BK220)</f>
        <v>0</v>
      </c>
    </row>
    <row r="198" spans="1:65" s="2" customFormat="1" ht="24.2" customHeight="1" x14ac:dyDescent="0.2">
      <c r="A198" s="30"/>
      <c r="B198" s="142"/>
      <c r="C198" s="143" t="s">
        <v>254</v>
      </c>
      <c r="D198" s="143" t="s">
        <v>118</v>
      </c>
      <c r="E198" s="144" t="s">
        <v>554</v>
      </c>
      <c r="F198" s="145" t="s">
        <v>555</v>
      </c>
      <c r="G198" s="146" t="s">
        <v>121</v>
      </c>
      <c r="H198" s="147">
        <v>8</v>
      </c>
      <c r="I198" s="147"/>
      <c r="J198" s="147">
        <f>ROUND(I198*H198,3)</f>
        <v>0</v>
      </c>
      <c r="K198" s="148"/>
      <c r="L198" s="31"/>
      <c r="M198" s="149" t="s">
        <v>1</v>
      </c>
      <c r="N198" s="150" t="s">
        <v>38</v>
      </c>
      <c r="O198" s="151">
        <v>6.3E-2</v>
      </c>
      <c r="P198" s="151">
        <f>O198*H198</f>
        <v>0.504</v>
      </c>
      <c r="Q198" s="151">
        <v>0</v>
      </c>
      <c r="R198" s="151">
        <f>Q198*H198</f>
        <v>0</v>
      </c>
      <c r="S198" s="151">
        <v>1.4E-2</v>
      </c>
      <c r="T198" s="152">
        <f>S198*H198</f>
        <v>0.112</v>
      </c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R198" s="153" t="s">
        <v>174</v>
      </c>
      <c r="AT198" s="153" t="s">
        <v>118</v>
      </c>
      <c r="AU198" s="153" t="s">
        <v>123</v>
      </c>
      <c r="AY198" s="18" t="s">
        <v>115</v>
      </c>
      <c r="BE198" s="154">
        <f>IF(N198="základná",J198,0)</f>
        <v>0</v>
      </c>
      <c r="BF198" s="154">
        <f>IF(N198="znížená",J198,0)</f>
        <v>0</v>
      </c>
      <c r="BG198" s="154">
        <f>IF(N198="zákl. prenesená",J198,0)</f>
        <v>0</v>
      </c>
      <c r="BH198" s="154">
        <f>IF(N198="zníž. prenesená",J198,0)</f>
        <v>0</v>
      </c>
      <c r="BI198" s="154">
        <f>IF(N198="nulová",J198,0)</f>
        <v>0</v>
      </c>
      <c r="BJ198" s="18" t="s">
        <v>123</v>
      </c>
      <c r="BK198" s="155">
        <f>ROUND(I198*H198,3)</f>
        <v>0</v>
      </c>
      <c r="BL198" s="18" t="s">
        <v>174</v>
      </c>
      <c r="BM198" s="153" t="s">
        <v>556</v>
      </c>
    </row>
    <row r="199" spans="1:65" s="14" customFormat="1" ht="22.5" x14ac:dyDescent="0.2">
      <c r="B199" s="163"/>
      <c r="D199" s="157" t="s">
        <v>125</v>
      </c>
      <c r="E199" s="164" t="s">
        <v>1</v>
      </c>
      <c r="F199" s="165" t="s">
        <v>557</v>
      </c>
      <c r="H199" s="166">
        <v>4</v>
      </c>
      <c r="L199" s="163"/>
      <c r="M199" s="167"/>
      <c r="N199" s="168"/>
      <c r="O199" s="168"/>
      <c r="P199" s="168"/>
      <c r="Q199" s="168"/>
      <c r="R199" s="168"/>
      <c r="S199" s="168"/>
      <c r="T199" s="169"/>
      <c r="AT199" s="164" t="s">
        <v>125</v>
      </c>
      <c r="AU199" s="164" t="s">
        <v>123</v>
      </c>
      <c r="AV199" s="14" t="s">
        <v>123</v>
      </c>
      <c r="AW199" s="14" t="s">
        <v>27</v>
      </c>
      <c r="AX199" s="14" t="s">
        <v>72</v>
      </c>
      <c r="AY199" s="164" t="s">
        <v>115</v>
      </c>
    </row>
    <row r="200" spans="1:65" s="14" customFormat="1" ht="22.5" x14ac:dyDescent="0.2">
      <c r="B200" s="163"/>
      <c r="D200" s="157" t="s">
        <v>125</v>
      </c>
      <c r="E200" s="164" t="s">
        <v>1</v>
      </c>
      <c r="F200" s="165" t="s">
        <v>558</v>
      </c>
      <c r="H200" s="166">
        <v>4</v>
      </c>
      <c r="L200" s="163"/>
      <c r="M200" s="167"/>
      <c r="N200" s="168"/>
      <c r="O200" s="168"/>
      <c r="P200" s="168"/>
      <c r="Q200" s="168"/>
      <c r="R200" s="168"/>
      <c r="S200" s="168"/>
      <c r="T200" s="169"/>
      <c r="AT200" s="164" t="s">
        <v>125</v>
      </c>
      <c r="AU200" s="164" t="s">
        <v>123</v>
      </c>
      <c r="AV200" s="14" t="s">
        <v>123</v>
      </c>
      <c r="AW200" s="14" t="s">
        <v>27</v>
      </c>
      <c r="AX200" s="14" t="s">
        <v>72</v>
      </c>
      <c r="AY200" s="164" t="s">
        <v>115</v>
      </c>
    </row>
    <row r="201" spans="1:65" s="15" customFormat="1" x14ac:dyDescent="0.2">
      <c r="B201" s="170"/>
      <c r="D201" s="157" t="s">
        <v>125</v>
      </c>
      <c r="E201" s="171" t="s">
        <v>1</v>
      </c>
      <c r="F201" s="172" t="s">
        <v>128</v>
      </c>
      <c r="H201" s="173">
        <v>8</v>
      </c>
      <c r="L201" s="170"/>
      <c r="M201" s="174"/>
      <c r="N201" s="175"/>
      <c r="O201" s="175"/>
      <c r="P201" s="175"/>
      <c r="Q201" s="175"/>
      <c r="R201" s="175"/>
      <c r="S201" s="175"/>
      <c r="T201" s="176"/>
      <c r="AT201" s="171" t="s">
        <v>125</v>
      </c>
      <c r="AU201" s="171" t="s">
        <v>123</v>
      </c>
      <c r="AV201" s="15" t="s">
        <v>122</v>
      </c>
      <c r="AW201" s="15" t="s">
        <v>27</v>
      </c>
      <c r="AX201" s="15" t="s">
        <v>80</v>
      </c>
      <c r="AY201" s="171" t="s">
        <v>115</v>
      </c>
    </row>
    <row r="202" spans="1:65" s="2" customFormat="1" ht="24.2" customHeight="1" x14ac:dyDescent="0.2">
      <c r="A202" s="30"/>
      <c r="B202" s="142"/>
      <c r="C202" s="143" t="s">
        <v>267</v>
      </c>
      <c r="D202" s="143" t="s">
        <v>118</v>
      </c>
      <c r="E202" s="144" t="s">
        <v>559</v>
      </c>
      <c r="F202" s="145" t="s">
        <v>560</v>
      </c>
      <c r="G202" s="146" t="s">
        <v>216</v>
      </c>
      <c r="H202" s="147">
        <v>10.4</v>
      </c>
      <c r="I202" s="147"/>
      <c r="J202" s="147">
        <f>ROUND(I202*H202,3)</f>
        <v>0</v>
      </c>
      <c r="K202" s="148"/>
      <c r="L202" s="31"/>
      <c r="M202" s="149" t="s">
        <v>1</v>
      </c>
      <c r="N202" s="150" t="s">
        <v>38</v>
      </c>
      <c r="O202" s="151">
        <v>0.20399999999999999</v>
      </c>
      <c r="P202" s="151">
        <f>O202*H202</f>
        <v>2.1215999999999999</v>
      </c>
      <c r="Q202" s="151">
        <v>1E-4</v>
      </c>
      <c r="R202" s="151">
        <f>Q202*H202</f>
        <v>1.0400000000000001E-3</v>
      </c>
      <c r="S202" s="151">
        <v>0</v>
      </c>
      <c r="T202" s="152">
        <f>S202*H202</f>
        <v>0</v>
      </c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R202" s="153" t="s">
        <v>174</v>
      </c>
      <c r="AT202" s="153" t="s">
        <v>118</v>
      </c>
      <c r="AU202" s="153" t="s">
        <v>123</v>
      </c>
      <c r="AY202" s="18" t="s">
        <v>115</v>
      </c>
      <c r="BE202" s="154">
        <f>IF(N202="základná",J202,0)</f>
        <v>0</v>
      </c>
      <c r="BF202" s="154">
        <f>IF(N202="znížená",J202,0)</f>
        <v>0</v>
      </c>
      <c r="BG202" s="154">
        <f>IF(N202="zákl. prenesená",J202,0)</f>
        <v>0</v>
      </c>
      <c r="BH202" s="154">
        <f>IF(N202="zníž. prenesená",J202,0)</f>
        <v>0</v>
      </c>
      <c r="BI202" s="154">
        <f>IF(N202="nulová",J202,0)</f>
        <v>0</v>
      </c>
      <c r="BJ202" s="18" t="s">
        <v>123</v>
      </c>
      <c r="BK202" s="155">
        <f>ROUND(I202*H202,3)</f>
        <v>0</v>
      </c>
      <c r="BL202" s="18" t="s">
        <v>174</v>
      </c>
      <c r="BM202" s="153" t="s">
        <v>561</v>
      </c>
    </row>
    <row r="203" spans="1:65" s="14" customFormat="1" ht="33.75" x14ac:dyDescent="0.2">
      <c r="B203" s="163"/>
      <c r="D203" s="157" t="s">
        <v>125</v>
      </c>
      <c r="E203" s="164" t="s">
        <v>1</v>
      </c>
      <c r="F203" s="165" t="s">
        <v>562</v>
      </c>
      <c r="H203" s="166">
        <v>5.2</v>
      </c>
      <c r="L203" s="163"/>
      <c r="M203" s="167"/>
      <c r="N203" s="168"/>
      <c r="O203" s="168"/>
      <c r="P203" s="168"/>
      <c r="Q203" s="168"/>
      <c r="R203" s="168"/>
      <c r="S203" s="168"/>
      <c r="T203" s="169"/>
      <c r="AT203" s="164" t="s">
        <v>125</v>
      </c>
      <c r="AU203" s="164" t="s">
        <v>123</v>
      </c>
      <c r="AV203" s="14" t="s">
        <v>123</v>
      </c>
      <c r="AW203" s="14" t="s">
        <v>27</v>
      </c>
      <c r="AX203" s="14" t="s">
        <v>72</v>
      </c>
      <c r="AY203" s="164" t="s">
        <v>115</v>
      </c>
    </row>
    <row r="204" spans="1:65" s="14" customFormat="1" ht="33.75" x14ac:dyDescent="0.2">
      <c r="B204" s="163"/>
      <c r="D204" s="157" t="s">
        <v>125</v>
      </c>
      <c r="E204" s="164" t="s">
        <v>1</v>
      </c>
      <c r="F204" s="165" t="s">
        <v>563</v>
      </c>
      <c r="H204" s="166">
        <v>5.2</v>
      </c>
      <c r="L204" s="163"/>
      <c r="M204" s="167"/>
      <c r="N204" s="168"/>
      <c r="O204" s="168"/>
      <c r="P204" s="168"/>
      <c r="Q204" s="168"/>
      <c r="R204" s="168"/>
      <c r="S204" s="168"/>
      <c r="T204" s="169"/>
      <c r="AT204" s="164" t="s">
        <v>125</v>
      </c>
      <c r="AU204" s="164" t="s">
        <v>123</v>
      </c>
      <c r="AV204" s="14" t="s">
        <v>123</v>
      </c>
      <c r="AW204" s="14" t="s">
        <v>27</v>
      </c>
      <c r="AX204" s="14" t="s">
        <v>72</v>
      </c>
      <c r="AY204" s="164" t="s">
        <v>115</v>
      </c>
    </row>
    <row r="205" spans="1:65" s="15" customFormat="1" x14ac:dyDescent="0.2">
      <c r="B205" s="170"/>
      <c r="D205" s="157" t="s">
        <v>125</v>
      </c>
      <c r="E205" s="171" t="s">
        <v>1</v>
      </c>
      <c r="F205" s="172" t="s">
        <v>128</v>
      </c>
      <c r="H205" s="173">
        <v>10.4</v>
      </c>
      <c r="L205" s="170"/>
      <c r="M205" s="174"/>
      <c r="N205" s="175"/>
      <c r="O205" s="175"/>
      <c r="P205" s="175"/>
      <c r="Q205" s="175"/>
      <c r="R205" s="175"/>
      <c r="S205" s="175"/>
      <c r="T205" s="176"/>
      <c r="AT205" s="171" t="s">
        <v>125</v>
      </c>
      <c r="AU205" s="171" t="s">
        <v>123</v>
      </c>
      <c r="AV205" s="15" t="s">
        <v>122</v>
      </c>
      <c r="AW205" s="15" t="s">
        <v>27</v>
      </c>
      <c r="AX205" s="15" t="s">
        <v>80</v>
      </c>
      <c r="AY205" s="171" t="s">
        <v>115</v>
      </c>
    </row>
    <row r="206" spans="1:65" s="2" customFormat="1" ht="24.2" customHeight="1" x14ac:dyDescent="0.2">
      <c r="A206" s="30"/>
      <c r="B206" s="142"/>
      <c r="C206" s="184" t="s">
        <v>271</v>
      </c>
      <c r="D206" s="184" t="s">
        <v>194</v>
      </c>
      <c r="E206" s="185" t="s">
        <v>564</v>
      </c>
      <c r="F206" s="186" t="s">
        <v>565</v>
      </c>
      <c r="G206" s="187" t="s">
        <v>566</v>
      </c>
      <c r="H206" s="188">
        <v>3</v>
      </c>
      <c r="I206" s="188"/>
      <c r="J206" s="188">
        <f>ROUND(I206*H206,3)</f>
        <v>0</v>
      </c>
      <c r="K206" s="189"/>
      <c r="L206" s="190"/>
      <c r="M206" s="191" t="s">
        <v>1</v>
      </c>
      <c r="N206" s="192" t="s">
        <v>38</v>
      </c>
      <c r="O206" s="151">
        <v>0</v>
      </c>
      <c r="P206" s="151">
        <f>O206*H206</f>
        <v>0</v>
      </c>
      <c r="Q206" s="151">
        <v>1E-3</v>
      </c>
      <c r="R206" s="151">
        <f>Q206*H206</f>
        <v>3.0000000000000001E-3</v>
      </c>
      <c r="S206" s="151">
        <v>0</v>
      </c>
      <c r="T206" s="152">
        <f>S206*H206</f>
        <v>0</v>
      </c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R206" s="153" t="s">
        <v>197</v>
      </c>
      <c r="AT206" s="153" t="s">
        <v>194</v>
      </c>
      <c r="AU206" s="153" t="s">
        <v>123</v>
      </c>
      <c r="AY206" s="18" t="s">
        <v>115</v>
      </c>
      <c r="BE206" s="154">
        <f>IF(N206="základná",J206,0)</f>
        <v>0</v>
      </c>
      <c r="BF206" s="154">
        <f>IF(N206="znížená",J206,0)</f>
        <v>0</v>
      </c>
      <c r="BG206" s="154">
        <f>IF(N206="zákl. prenesená",J206,0)</f>
        <v>0</v>
      </c>
      <c r="BH206" s="154">
        <f>IF(N206="zníž. prenesená",J206,0)</f>
        <v>0</v>
      </c>
      <c r="BI206" s="154">
        <f>IF(N206="nulová",J206,0)</f>
        <v>0</v>
      </c>
      <c r="BJ206" s="18" t="s">
        <v>123</v>
      </c>
      <c r="BK206" s="155">
        <f>ROUND(I206*H206,3)</f>
        <v>0</v>
      </c>
      <c r="BL206" s="18" t="s">
        <v>174</v>
      </c>
      <c r="BM206" s="153" t="s">
        <v>567</v>
      </c>
    </row>
    <row r="207" spans="1:65" s="14" customFormat="1" x14ac:dyDescent="0.2">
      <c r="B207" s="163"/>
      <c r="D207" s="157" t="s">
        <v>125</v>
      </c>
      <c r="F207" s="165" t="s">
        <v>568</v>
      </c>
      <c r="H207" s="166">
        <v>3</v>
      </c>
      <c r="L207" s="163"/>
      <c r="M207" s="167"/>
      <c r="N207" s="168"/>
      <c r="O207" s="168"/>
      <c r="P207" s="168"/>
      <c r="Q207" s="168"/>
      <c r="R207" s="168"/>
      <c r="S207" s="168"/>
      <c r="T207" s="169"/>
      <c r="AT207" s="164" t="s">
        <v>125</v>
      </c>
      <c r="AU207" s="164" t="s">
        <v>123</v>
      </c>
      <c r="AV207" s="14" t="s">
        <v>123</v>
      </c>
      <c r="AW207" s="14" t="s">
        <v>3</v>
      </c>
      <c r="AX207" s="14" t="s">
        <v>80</v>
      </c>
      <c r="AY207" s="164" t="s">
        <v>115</v>
      </c>
    </row>
    <row r="208" spans="1:65" s="2" customFormat="1" ht="37.9" customHeight="1" x14ac:dyDescent="0.2">
      <c r="A208" s="30"/>
      <c r="B208" s="142"/>
      <c r="C208" s="143" t="s">
        <v>280</v>
      </c>
      <c r="D208" s="143" t="s">
        <v>118</v>
      </c>
      <c r="E208" s="144" t="s">
        <v>569</v>
      </c>
      <c r="F208" s="145" t="s">
        <v>570</v>
      </c>
      <c r="G208" s="146" t="s">
        <v>216</v>
      </c>
      <c r="H208" s="147">
        <v>22.8</v>
      </c>
      <c r="I208" s="147"/>
      <c r="J208" s="147">
        <f>ROUND(I208*H208,3)</f>
        <v>0</v>
      </c>
      <c r="K208" s="148"/>
      <c r="L208" s="31"/>
      <c r="M208" s="149" t="s">
        <v>1</v>
      </c>
      <c r="N208" s="150" t="s">
        <v>38</v>
      </c>
      <c r="O208" s="151">
        <v>0.312</v>
      </c>
      <c r="P208" s="151">
        <f>O208*H208</f>
        <v>7.1135999999999999</v>
      </c>
      <c r="Q208" s="151">
        <v>2.5999999999999998E-4</v>
      </c>
      <c r="R208" s="151">
        <f>Q208*H208</f>
        <v>5.9279999999999992E-3</v>
      </c>
      <c r="S208" s="151">
        <v>0</v>
      </c>
      <c r="T208" s="152">
        <f>S208*H208</f>
        <v>0</v>
      </c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R208" s="153" t="s">
        <v>174</v>
      </c>
      <c r="AT208" s="153" t="s">
        <v>118</v>
      </c>
      <c r="AU208" s="153" t="s">
        <v>123</v>
      </c>
      <c r="AY208" s="18" t="s">
        <v>115</v>
      </c>
      <c r="BE208" s="154">
        <f>IF(N208="základná",J208,0)</f>
        <v>0</v>
      </c>
      <c r="BF208" s="154">
        <f>IF(N208="znížená",J208,0)</f>
        <v>0</v>
      </c>
      <c r="BG208" s="154">
        <f>IF(N208="zákl. prenesená",J208,0)</f>
        <v>0</v>
      </c>
      <c r="BH208" s="154">
        <f>IF(N208="zníž. prenesená",J208,0)</f>
        <v>0</v>
      </c>
      <c r="BI208" s="154">
        <f>IF(N208="nulová",J208,0)</f>
        <v>0</v>
      </c>
      <c r="BJ208" s="18" t="s">
        <v>123</v>
      </c>
      <c r="BK208" s="155">
        <f>ROUND(I208*H208,3)</f>
        <v>0</v>
      </c>
      <c r="BL208" s="18" t="s">
        <v>174</v>
      </c>
      <c r="BM208" s="153" t="s">
        <v>571</v>
      </c>
    </row>
    <row r="209" spans="1:65" s="14" customFormat="1" ht="33.75" x14ac:dyDescent="0.2">
      <c r="B209" s="163"/>
      <c r="D209" s="157" t="s">
        <v>125</v>
      </c>
      <c r="E209" s="164" t="s">
        <v>1</v>
      </c>
      <c r="F209" s="165" t="s">
        <v>572</v>
      </c>
      <c r="H209" s="166">
        <v>11.4</v>
      </c>
      <c r="L209" s="163"/>
      <c r="M209" s="167"/>
      <c r="N209" s="168"/>
      <c r="O209" s="168"/>
      <c r="P209" s="168"/>
      <c r="Q209" s="168"/>
      <c r="R209" s="168"/>
      <c r="S209" s="168"/>
      <c r="T209" s="169"/>
      <c r="AT209" s="164" t="s">
        <v>125</v>
      </c>
      <c r="AU209" s="164" t="s">
        <v>123</v>
      </c>
      <c r="AV209" s="14" t="s">
        <v>123</v>
      </c>
      <c r="AW209" s="14" t="s">
        <v>27</v>
      </c>
      <c r="AX209" s="14" t="s">
        <v>72</v>
      </c>
      <c r="AY209" s="164" t="s">
        <v>115</v>
      </c>
    </row>
    <row r="210" spans="1:65" s="14" customFormat="1" ht="33.75" x14ac:dyDescent="0.2">
      <c r="B210" s="163"/>
      <c r="D210" s="157" t="s">
        <v>125</v>
      </c>
      <c r="E210" s="164" t="s">
        <v>1</v>
      </c>
      <c r="F210" s="165" t="s">
        <v>573</v>
      </c>
      <c r="H210" s="166">
        <v>11.4</v>
      </c>
      <c r="L210" s="163"/>
      <c r="M210" s="167"/>
      <c r="N210" s="168"/>
      <c r="O210" s="168"/>
      <c r="P210" s="168"/>
      <c r="Q210" s="168"/>
      <c r="R210" s="168"/>
      <c r="S210" s="168"/>
      <c r="T210" s="169"/>
      <c r="AT210" s="164" t="s">
        <v>125</v>
      </c>
      <c r="AU210" s="164" t="s">
        <v>123</v>
      </c>
      <c r="AV210" s="14" t="s">
        <v>123</v>
      </c>
      <c r="AW210" s="14" t="s">
        <v>27</v>
      </c>
      <c r="AX210" s="14" t="s">
        <v>72</v>
      </c>
      <c r="AY210" s="164" t="s">
        <v>115</v>
      </c>
    </row>
    <row r="211" spans="1:65" s="15" customFormat="1" x14ac:dyDescent="0.2">
      <c r="B211" s="170"/>
      <c r="D211" s="157" t="s">
        <v>125</v>
      </c>
      <c r="E211" s="171" t="s">
        <v>1</v>
      </c>
      <c r="F211" s="172" t="s">
        <v>128</v>
      </c>
      <c r="H211" s="173">
        <v>22.8</v>
      </c>
      <c r="L211" s="170"/>
      <c r="M211" s="174"/>
      <c r="N211" s="175"/>
      <c r="O211" s="175"/>
      <c r="P211" s="175"/>
      <c r="Q211" s="175"/>
      <c r="R211" s="175"/>
      <c r="S211" s="175"/>
      <c r="T211" s="176"/>
      <c r="AT211" s="171" t="s">
        <v>125</v>
      </c>
      <c r="AU211" s="171" t="s">
        <v>123</v>
      </c>
      <c r="AV211" s="15" t="s">
        <v>122</v>
      </c>
      <c r="AW211" s="15" t="s">
        <v>27</v>
      </c>
      <c r="AX211" s="15" t="s">
        <v>80</v>
      </c>
      <c r="AY211" s="171" t="s">
        <v>115</v>
      </c>
    </row>
    <row r="212" spans="1:65" s="2" customFormat="1" ht="37.9" customHeight="1" x14ac:dyDescent="0.2">
      <c r="A212" s="30"/>
      <c r="B212" s="142"/>
      <c r="C212" s="184" t="s">
        <v>294</v>
      </c>
      <c r="D212" s="184" t="s">
        <v>194</v>
      </c>
      <c r="E212" s="185" t="s">
        <v>574</v>
      </c>
      <c r="F212" s="186" t="s">
        <v>575</v>
      </c>
      <c r="G212" s="187" t="s">
        <v>121</v>
      </c>
      <c r="H212" s="188">
        <v>27.36</v>
      </c>
      <c r="I212" s="188"/>
      <c r="J212" s="188">
        <f>ROUND(I212*H212,3)</f>
        <v>0</v>
      </c>
      <c r="K212" s="189"/>
      <c r="L212" s="190"/>
      <c r="M212" s="191" t="s">
        <v>1</v>
      </c>
      <c r="N212" s="192" t="s">
        <v>38</v>
      </c>
      <c r="O212" s="151">
        <v>0</v>
      </c>
      <c r="P212" s="151">
        <f>O212*H212</f>
        <v>0</v>
      </c>
      <c r="Q212" s="151">
        <v>7.4400000000000004E-3</v>
      </c>
      <c r="R212" s="151">
        <f>Q212*H212</f>
        <v>0.2035584</v>
      </c>
      <c r="S212" s="151">
        <v>0</v>
      </c>
      <c r="T212" s="152">
        <f>S212*H212</f>
        <v>0</v>
      </c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R212" s="153" t="s">
        <v>197</v>
      </c>
      <c r="AT212" s="153" t="s">
        <v>194</v>
      </c>
      <c r="AU212" s="153" t="s">
        <v>123</v>
      </c>
      <c r="AY212" s="18" t="s">
        <v>115</v>
      </c>
      <c r="BE212" s="154">
        <f>IF(N212="základná",J212,0)</f>
        <v>0</v>
      </c>
      <c r="BF212" s="154">
        <f>IF(N212="znížená",J212,0)</f>
        <v>0</v>
      </c>
      <c r="BG212" s="154">
        <f>IF(N212="zákl. prenesená",J212,0)</f>
        <v>0</v>
      </c>
      <c r="BH212" s="154">
        <f>IF(N212="zníž. prenesená",J212,0)</f>
        <v>0</v>
      </c>
      <c r="BI212" s="154">
        <f>IF(N212="nulová",J212,0)</f>
        <v>0</v>
      </c>
      <c r="BJ212" s="18" t="s">
        <v>123</v>
      </c>
      <c r="BK212" s="155">
        <f>ROUND(I212*H212,3)</f>
        <v>0</v>
      </c>
      <c r="BL212" s="18" t="s">
        <v>174</v>
      </c>
      <c r="BM212" s="153" t="s">
        <v>576</v>
      </c>
    </row>
    <row r="213" spans="1:65" s="14" customFormat="1" x14ac:dyDescent="0.2">
      <c r="B213" s="163"/>
      <c r="D213" s="157" t="s">
        <v>125</v>
      </c>
      <c r="E213" s="164" t="s">
        <v>1</v>
      </c>
      <c r="F213" s="165" t="s">
        <v>577</v>
      </c>
      <c r="H213" s="166">
        <v>27.36</v>
      </c>
      <c r="L213" s="163"/>
      <c r="M213" s="167"/>
      <c r="N213" s="168"/>
      <c r="O213" s="168"/>
      <c r="P213" s="168"/>
      <c r="Q213" s="168"/>
      <c r="R213" s="168"/>
      <c r="S213" s="168"/>
      <c r="T213" s="169"/>
      <c r="AT213" s="164" t="s">
        <v>125</v>
      </c>
      <c r="AU213" s="164" t="s">
        <v>123</v>
      </c>
      <c r="AV213" s="14" t="s">
        <v>123</v>
      </c>
      <c r="AW213" s="14" t="s">
        <v>27</v>
      </c>
      <c r="AX213" s="14" t="s">
        <v>72</v>
      </c>
      <c r="AY213" s="164" t="s">
        <v>115</v>
      </c>
    </row>
    <row r="214" spans="1:65" s="15" customFormat="1" x14ac:dyDescent="0.2">
      <c r="B214" s="170"/>
      <c r="D214" s="157" t="s">
        <v>125</v>
      </c>
      <c r="E214" s="171" t="s">
        <v>1</v>
      </c>
      <c r="F214" s="172" t="s">
        <v>128</v>
      </c>
      <c r="H214" s="173">
        <v>27.36</v>
      </c>
      <c r="L214" s="170"/>
      <c r="M214" s="174"/>
      <c r="N214" s="175"/>
      <c r="O214" s="175"/>
      <c r="P214" s="175"/>
      <c r="Q214" s="175"/>
      <c r="R214" s="175"/>
      <c r="S214" s="175"/>
      <c r="T214" s="176"/>
      <c r="AT214" s="171" t="s">
        <v>125</v>
      </c>
      <c r="AU214" s="171" t="s">
        <v>123</v>
      </c>
      <c r="AV214" s="15" t="s">
        <v>122</v>
      </c>
      <c r="AW214" s="15" t="s">
        <v>27</v>
      </c>
      <c r="AX214" s="15" t="s">
        <v>80</v>
      </c>
      <c r="AY214" s="171" t="s">
        <v>115</v>
      </c>
    </row>
    <row r="215" spans="1:65" s="2" customFormat="1" ht="37.9" customHeight="1" x14ac:dyDescent="0.2">
      <c r="A215" s="30"/>
      <c r="B215" s="142"/>
      <c r="C215" s="143" t="s">
        <v>298</v>
      </c>
      <c r="D215" s="143" t="s">
        <v>118</v>
      </c>
      <c r="E215" s="144" t="s">
        <v>578</v>
      </c>
      <c r="F215" s="145" t="s">
        <v>579</v>
      </c>
      <c r="G215" s="146" t="s">
        <v>216</v>
      </c>
      <c r="H215" s="147">
        <v>11</v>
      </c>
      <c r="I215" s="147"/>
      <c r="J215" s="147">
        <f>ROUND(I215*H215,3)</f>
        <v>0</v>
      </c>
      <c r="K215" s="148"/>
      <c r="L215" s="31"/>
      <c r="M215" s="149" t="s">
        <v>1</v>
      </c>
      <c r="N215" s="150" t="s">
        <v>38</v>
      </c>
      <c r="O215" s="151">
        <v>0.13408</v>
      </c>
      <c r="P215" s="151">
        <f>O215*H215</f>
        <v>1.47488</v>
      </c>
      <c r="Q215" s="151">
        <v>0</v>
      </c>
      <c r="R215" s="151">
        <f>Q215*H215</f>
        <v>0</v>
      </c>
      <c r="S215" s="151">
        <v>0</v>
      </c>
      <c r="T215" s="152">
        <f>S215*H215</f>
        <v>0</v>
      </c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R215" s="153" t="s">
        <v>174</v>
      </c>
      <c r="AT215" s="153" t="s">
        <v>118</v>
      </c>
      <c r="AU215" s="153" t="s">
        <v>123</v>
      </c>
      <c r="AY215" s="18" t="s">
        <v>115</v>
      </c>
      <c r="BE215" s="154">
        <f>IF(N215="základná",J215,0)</f>
        <v>0</v>
      </c>
      <c r="BF215" s="154">
        <f>IF(N215="znížená",J215,0)</f>
        <v>0</v>
      </c>
      <c r="BG215" s="154">
        <f>IF(N215="zákl. prenesená",J215,0)</f>
        <v>0</v>
      </c>
      <c r="BH215" s="154">
        <f>IF(N215="zníž. prenesená",J215,0)</f>
        <v>0</v>
      </c>
      <c r="BI215" s="154">
        <f>IF(N215="nulová",J215,0)</f>
        <v>0</v>
      </c>
      <c r="BJ215" s="18" t="s">
        <v>123</v>
      </c>
      <c r="BK215" s="155">
        <f>ROUND(I215*H215,3)</f>
        <v>0</v>
      </c>
      <c r="BL215" s="18" t="s">
        <v>174</v>
      </c>
      <c r="BM215" s="153" t="s">
        <v>580</v>
      </c>
    </row>
    <row r="216" spans="1:65" s="14" customFormat="1" ht="22.5" x14ac:dyDescent="0.2">
      <c r="B216" s="163"/>
      <c r="D216" s="157" t="s">
        <v>125</v>
      </c>
      <c r="E216" s="164" t="s">
        <v>1</v>
      </c>
      <c r="F216" s="165" t="s">
        <v>581</v>
      </c>
      <c r="H216" s="166">
        <v>4</v>
      </c>
      <c r="L216" s="163"/>
      <c r="M216" s="167"/>
      <c r="N216" s="168"/>
      <c r="O216" s="168"/>
      <c r="P216" s="168"/>
      <c r="Q216" s="168"/>
      <c r="R216" s="168"/>
      <c r="S216" s="168"/>
      <c r="T216" s="169"/>
      <c r="AT216" s="164" t="s">
        <v>125</v>
      </c>
      <c r="AU216" s="164" t="s">
        <v>123</v>
      </c>
      <c r="AV216" s="14" t="s">
        <v>123</v>
      </c>
      <c r="AW216" s="14" t="s">
        <v>27</v>
      </c>
      <c r="AX216" s="14" t="s">
        <v>72</v>
      </c>
      <c r="AY216" s="164" t="s">
        <v>115</v>
      </c>
    </row>
    <row r="217" spans="1:65" s="14" customFormat="1" x14ac:dyDescent="0.2">
      <c r="B217" s="163"/>
      <c r="D217" s="157" t="s">
        <v>125</v>
      </c>
      <c r="E217" s="164" t="s">
        <v>1</v>
      </c>
      <c r="F217" s="165" t="s">
        <v>582</v>
      </c>
      <c r="H217" s="166">
        <v>4</v>
      </c>
      <c r="L217" s="163"/>
      <c r="M217" s="167"/>
      <c r="N217" s="168"/>
      <c r="O217" s="168"/>
      <c r="P217" s="168"/>
      <c r="Q217" s="168"/>
      <c r="R217" s="168"/>
      <c r="S217" s="168"/>
      <c r="T217" s="169"/>
      <c r="AT217" s="164" t="s">
        <v>125</v>
      </c>
      <c r="AU217" s="164" t="s">
        <v>123</v>
      </c>
      <c r="AV217" s="14" t="s">
        <v>123</v>
      </c>
      <c r="AW217" s="14" t="s">
        <v>27</v>
      </c>
      <c r="AX217" s="14" t="s">
        <v>72</v>
      </c>
      <c r="AY217" s="164" t="s">
        <v>115</v>
      </c>
    </row>
    <row r="218" spans="1:65" s="14" customFormat="1" x14ac:dyDescent="0.2">
      <c r="B218" s="163"/>
      <c r="D218" s="157" t="s">
        <v>125</v>
      </c>
      <c r="E218" s="164" t="s">
        <v>1</v>
      </c>
      <c r="F218" s="165" t="s">
        <v>583</v>
      </c>
      <c r="H218" s="166">
        <v>3</v>
      </c>
      <c r="L218" s="163"/>
      <c r="M218" s="167"/>
      <c r="N218" s="168"/>
      <c r="O218" s="168"/>
      <c r="P218" s="168"/>
      <c r="Q218" s="168"/>
      <c r="R218" s="168"/>
      <c r="S218" s="168"/>
      <c r="T218" s="169"/>
      <c r="AT218" s="164" t="s">
        <v>125</v>
      </c>
      <c r="AU218" s="164" t="s">
        <v>123</v>
      </c>
      <c r="AV218" s="14" t="s">
        <v>123</v>
      </c>
      <c r="AW218" s="14" t="s">
        <v>27</v>
      </c>
      <c r="AX218" s="14" t="s">
        <v>72</v>
      </c>
      <c r="AY218" s="164" t="s">
        <v>115</v>
      </c>
    </row>
    <row r="219" spans="1:65" s="15" customFormat="1" x14ac:dyDescent="0.2">
      <c r="B219" s="170"/>
      <c r="D219" s="157" t="s">
        <v>125</v>
      </c>
      <c r="E219" s="171" t="s">
        <v>1</v>
      </c>
      <c r="F219" s="172" t="s">
        <v>128</v>
      </c>
      <c r="H219" s="173">
        <v>11</v>
      </c>
      <c r="L219" s="170"/>
      <c r="M219" s="174"/>
      <c r="N219" s="175"/>
      <c r="O219" s="175"/>
      <c r="P219" s="175"/>
      <c r="Q219" s="175"/>
      <c r="R219" s="175"/>
      <c r="S219" s="175"/>
      <c r="T219" s="176"/>
      <c r="AT219" s="171" t="s">
        <v>125</v>
      </c>
      <c r="AU219" s="171" t="s">
        <v>123</v>
      </c>
      <c r="AV219" s="15" t="s">
        <v>122</v>
      </c>
      <c r="AW219" s="15" t="s">
        <v>27</v>
      </c>
      <c r="AX219" s="15" t="s">
        <v>80</v>
      </c>
      <c r="AY219" s="171" t="s">
        <v>115</v>
      </c>
    </row>
    <row r="220" spans="1:65" s="2" customFormat="1" ht="24.2" customHeight="1" x14ac:dyDescent="0.2">
      <c r="A220" s="30"/>
      <c r="B220" s="142"/>
      <c r="C220" s="143" t="s">
        <v>306</v>
      </c>
      <c r="D220" s="143" t="s">
        <v>118</v>
      </c>
      <c r="E220" s="144" t="s">
        <v>584</v>
      </c>
      <c r="F220" s="145" t="s">
        <v>585</v>
      </c>
      <c r="G220" s="146" t="s">
        <v>182</v>
      </c>
      <c r="H220" s="147">
        <v>2.8</v>
      </c>
      <c r="I220" s="147"/>
      <c r="J220" s="147">
        <f>ROUND(I220*H220,3)</f>
        <v>0</v>
      </c>
      <c r="K220" s="148"/>
      <c r="L220" s="31"/>
      <c r="M220" s="149" t="s">
        <v>1</v>
      </c>
      <c r="N220" s="150" t="s">
        <v>38</v>
      </c>
      <c r="O220" s="151">
        <v>0</v>
      </c>
      <c r="P220" s="151">
        <f>O220*H220</f>
        <v>0</v>
      </c>
      <c r="Q220" s="151">
        <v>0</v>
      </c>
      <c r="R220" s="151">
        <f>Q220*H220</f>
        <v>0</v>
      </c>
      <c r="S220" s="151">
        <v>0</v>
      </c>
      <c r="T220" s="152">
        <f>S220*H220</f>
        <v>0</v>
      </c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R220" s="153" t="s">
        <v>174</v>
      </c>
      <c r="AT220" s="153" t="s">
        <v>118</v>
      </c>
      <c r="AU220" s="153" t="s">
        <v>123</v>
      </c>
      <c r="AY220" s="18" t="s">
        <v>115</v>
      </c>
      <c r="BE220" s="154">
        <f>IF(N220="základná",J220,0)</f>
        <v>0</v>
      </c>
      <c r="BF220" s="154">
        <f>IF(N220="znížená",J220,0)</f>
        <v>0</v>
      </c>
      <c r="BG220" s="154">
        <f>IF(N220="zákl. prenesená",J220,0)</f>
        <v>0</v>
      </c>
      <c r="BH220" s="154">
        <f>IF(N220="zníž. prenesená",J220,0)</f>
        <v>0</v>
      </c>
      <c r="BI220" s="154">
        <f>IF(N220="nulová",J220,0)</f>
        <v>0</v>
      </c>
      <c r="BJ220" s="18" t="s">
        <v>123</v>
      </c>
      <c r="BK220" s="155">
        <f>ROUND(I220*H220,3)</f>
        <v>0</v>
      </c>
      <c r="BL220" s="18" t="s">
        <v>174</v>
      </c>
      <c r="BM220" s="153" t="s">
        <v>586</v>
      </c>
    </row>
    <row r="221" spans="1:65" s="12" customFormat="1" ht="22.9" customHeight="1" x14ac:dyDescent="0.2">
      <c r="B221" s="130"/>
      <c r="D221" s="131" t="s">
        <v>71</v>
      </c>
      <c r="E221" s="140" t="s">
        <v>587</v>
      </c>
      <c r="F221" s="140" t="s">
        <v>588</v>
      </c>
      <c r="J221" s="141">
        <f>BK221</f>
        <v>0</v>
      </c>
      <c r="L221" s="130"/>
      <c r="M221" s="134"/>
      <c r="N221" s="135"/>
      <c r="O221" s="135"/>
      <c r="P221" s="136">
        <f>SUM(P222:P235)</f>
        <v>4.984</v>
      </c>
      <c r="Q221" s="135"/>
      <c r="R221" s="136">
        <f>SUM(R222:R235)</f>
        <v>3.1199999999999999E-3</v>
      </c>
      <c r="S221" s="135"/>
      <c r="T221" s="137">
        <f>SUM(T222:T235)</f>
        <v>8.72E-2</v>
      </c>
      <c r="AR221" s="131" t="s">
        <v>123</v>
      </c>
      <c r="AT221" s="138" t="s">
        <v>71</v>
      </c>
      <c r="AU221" s="138" t="s">
        <v>80</v>
      </c>
      <c r="AY221" s="131" t="s">
        <v>115</v>
      </c>
      <c r="BK221" s="139">
        <f>SUM(BK222:BK235)</f>
        <v>0</v>
      </c>
    </row>
    <row r="222" spans="1:65" s="2" customFormat="1" ht="24.2" customHeight="1" x14ac:dyDescent="0.2">
      <c r="A222" s="30"/>
      <c r="B222" s="142"/>
      <c r="C222" s="143" t="s">
        <v>310</v>
      </c>
      <c r="D222" s="143" t="s">
        <v>118</v>
      </c>
      <c r="E222" s="144" t="s">
        <v>589</v>
      </c>
      <c r="F222" s="145" t="s">
        <v>590</v>
      </c>
      <c r="G222" s="146" t="s">
        <v>121</v>
      </c>
      <c r="H222" s="147">
        <v>8</v>
      </c>
      <c r="I222" s="147"/>
      <c r="J222" s="147">
        <f>ROUND(I222*H222,3)</f>
        <v>0</v>
      </c>
      <c r="K222" s="148"/>
      <c r="L222" s="31"/>
      <c r="M222" s="149" t="s">
        <v>1</v>
      </c>
      <c r="N222" s="150" t="s">
        <v>38</v>
      </c>
      <c r="O222" s="151">
        <v>6.6000000000000003E-2</v>
      </c>
      <c r="P222" s="151">
        <f>O222*H222</f>
        <v>0.52800000000000002</v>
      </c>
      <c r="Q222" s="151">
        <v>0</v>
      </c>
      <c r="R222" s="151">
        <f>Q222*H222</f>
        <v>0</v>
      </c>
      <c r="S222" s="151">
        <v>1.09E-2</v>
      </c>
      <c r="T222" s="152">
        <f>S222*H222</f>
        <v>8.72E-2</v>
      </c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R222" s="153" t="s">
        <v>174</v>
      </c>
      <c r="AT222" s="153" t="s">
        <v>118</v>
      </c>
      <c r="AU222" s="153" t="s">
        <v>123</v>
      </c>
      <c r="AY222" s="18" t="s">
        <v>115</v>
      </c>
      <c r="BE222" s="154">
        <f>IF(N222="základná",J222,0)</f>
        <v>0</v>
      </c>
      <c r="BF222" s="154">
        <f>IF(N222="znížená",J222,0)</f>
        <v>0</v>
      </c>
      <c r="BG222" s="154">
        <f>IF(N222="zákl. prenesená",J222,0)</f>
        <v>0</v>
      </c>
      <c r="BH222" s="154">
        <f>IF(N222="zníž. prenesená",J222,0)</f>
        <v>0</v>
      </c>
      <c r="BI222" s="154">
        <f>IF(N222="nulová",J222,0)</f>
        <v>0</v>
      </c>
      <c r="BJ222" s="18" t="s">
        <v>123</v>
      </c>
      <c r="BK222" s="155">
        <f>ROUND(I222*H222,3)</f>
        <v>0</v>
      </c>
      <c r="BL222" s="18" t="s">
        <v>174</v>
      </c>
      <c r="BM222" s="153" t="s">
        <v>591</v>
      </c>
    </row>
    <row r="223" spans="1:65" s="14" customFormat="1" ht="33.75" x14ac:dyDescent="0.2">
      <c r="B223" s="163"/>
      <c r="D223" s="157" t="s">
        <v>125</v>
      </c>
      <c r="E223" s="164" t="s">
        <v>1</v>
      </c>
      <c r="F223" s="165" t="s">
        <v>592</v>
      </c>
      <c r="H223" s="166">
        <v>4</v>
      </c>
      <c r="L223" s="163"/>
      <c r="M223" s="167"/>
      <c r="N223" s="168"/>
      <c r="O223" s="168"/>
      <c r="P223" s="168"/>
      <c r="Q223" s="168"/>
      <c r="R223" s="168"/>
      <c r="S223" s="168"/>
      <c r="T223" s="169"/>
      <c r="AT223" s="164" t="s">
        <v>125</v>
      </c>
      <c r="AU223" s="164" t="s">
        <v>123</v>
      </c>
      <c r="AV223" s="14" t="s">
        <v>123</v>
      </c>
      <c r="AW223" s="14" t="s">
        <v>27</v>
      </c>
      <c r="AX223" s="14" t="s">
        <v>72</v>
      </c>
      <c r="AY223" s="164" t="s">
        <v>115</v>
      </c>
    </row>
    <row r="224" spans="1:65" s="14" customFormat="1" ht="33.75" x14ac:dyDescent="0.2">
      <c r="B224" s="163"/>
      <c r="D224" s="157" t="s">
        <v>125</v>
      </c>
      <c r="E224" s="164" t="s">
        <v>1</v>
      </c>
      <c r="F224" s="165" t="s">
        <v>593</v>
      </c>
      <c r="H224" s="166">
        <v>4</v>
      </c>
      <c r="L224" s="163"/>
      <c r="M224" s="167"/>
      <c r="N224" s="168"/>
      <c r="O224" s="168"/>
      <c r="P224" s="168"/>
      <c r="Q224" s="168"/>
      <c r="R224" s="168"/>
      <c r="S224" s="168"/>
      <c r="T224" s="169"/>
      <c r="AT224" s="164" t="s">
        <v>125</v>
      </c>
      <c r="AU224" s="164" t="s">
        <v>123</v>
      </c>
      <c r="AV224" s="14" t="s">
        <v>123</v>
      </c>
      <c r="AW224" s="14" t="s">
        <v>27</v>
      </c>
      <c r="AX224" s="14" t="s">
        <v>72</v>
      </c>
      <c r="AY224" s="164" t="s">
        <v>115</v>
      </c>
    </row>
    <row r="225" spans="1:65" s="15" customFormat="1" x14ac:dyDescent="0.2">
      <c r="B225" s="170"/>
      <c r="D225" s="157" t="s">
        <v>125</v>
      </c>
      <c r="E225" s="171" t="s">
        <v>1</v>
      </c>
      <c r="F225" s="172" t="s">
        <v>128</v>
      </c>
      <c r="H225" s="173">
        <v>8</v>
      </c>
      <c r="L225" s="170"/>
      <c r="M225" s="174"/>
      <c r="N225" s="175"/>
      <c r="O225" s="175"/>
      <c r="P225" s="175"/>
      <c r="Q225" s="175"/>
      <c r="R225" s="175"/>
      <c r="S225" s="175"/>
      <c r="T225" s="176"/>
      <c r="AT225" s="171" t="s">
        <v>125</v>
      </c>
      <c r="AU225" s="171" t="s">
        <v>123</v>
      </c>
      <c r="AV225" s="15" t="s">
        <v>122</v>
      </c>
      <c r="AW225" s="15" t="s">
        <v>27</v>
      </c>
      <c r="AX225" s="15" t="s">
        <v>80</v>
      </c>
      <c r="AY225" s="171" t="s">
        <v>115</v>
      </c>
    </row>
    <row r="226" spans="1:65" s="2" customFormat="1" ht="24.2" customHeight="1" x14ac:dyDescent="0.2">
      <c r="A226" s="30"/>
      <c r="B226" s="142"/>
      <c r="C226" s="143" t="s">
        <v>314</v>
      </c>
      <c r="D226" s="143" t="s">
        <v>118</v>
      </c>
      <c r="E226" s="144" t="s">
        <v>594</v>
      </c>
      <c r="F226" s="145" t="s">
        <v>595</v>
      </c>
      <c r="G226" s="146" t="s">
        <v>216</v>
      </c>
      <c r="H226" s="147">
        <v>8</v>
      </c>
      <c r="I226" s="147"/>
      <c r="J226" s="147">
        <f>ROUND(I226*H226,3)</f>
        <v>0</v>
      </c>
      <c r="K226" s="148"/>
      <c r="L226" s="31"/>
      <c r="M226" s="149" t="s">
        <v>1</v>
      </c>
      <c r="N226" s="150" t="s">
        <v>38</v>
      </c>
      <c r="O226" s="151">
        <v>0.55700000000000005</v>
      </c>
      <c r="P226" s="151">
        <f>O226*H226</f>
        <v>4.4560000000000004</v>
      </c>
      <c r="Q226" s="151">
        <v>0</v>
      </c>
      <c r="R226" s="151">
        <f>Q226*H226</f>
        <v>0</v>
      </c>
      <c r="S226" s="151">
        <v>0</v>
      </c>
      <c r="T226" s="152">
        <f>S226*H226</f>
        <v>0</v>
      </c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R226" s="153" t="s">
        <v>174</v>
      </c>
      <c r="AT226" s="153" t="s">
        <v>118</v>
      </c>
      <c r="AU226" s="153" t="s">
        <v>123</v>
      </c>
      <c r="AY226" s="18" t="s">
        <v>115</v>
      </c>
      <c r="BE226" s="154">
        <f>IF(N226="základná",J226,0)</f>
        <v>0</v>
      </c>
      <c r="BF226" s="154">
        <f>IF(N226="znížená",J226,0)</f>
        <v>0</v>
      </c>
      <c r="BG226" s="154">
        <f>IF(N226="zákl. prenesená",J226,0)</f>
        <v>0</v>
      </c>
      <c r="BH226" s="154">
        <f>IF(N226="zníž. prenesená",J226,0)</f>
        <v>0</v>
      </c>
      <c r="BI226" s="154">
        <f>IF(N226="nulová",J226,0)</f>
        <v>0</v>
      </c>
      <c r="BJ226" s="18" t="s">
        <v>123</v>
      </c>
      <c r="BK226" s="155">
        <f>ROUND(I226*H226,3)</f>
        <v>0</v>
      </c>
      <c r="BL226" s="18" t="s">
        <v>174</v>
      </c>
      <c r="BM226" s="153" t="s">
        <v>596</v>
      </c>
    </row>
    <row r="227" spans="1:65" s="13" customFormat="1" ht="22.5" x14ac:dyDescent="0.2">
      <c r="B227" s="156"/>
      <c r="D227" s="157" t="s">
        <v>125</v>
      </c>
      <c r="E227" s="158" t="s">
        <v>1</v>
      </c>
      <c r="F227" s="159" t="s">
        <v>597</v>
      </c>
      <c r="H227" s="158" t="s">
        <v>1</v>
      </c>
      <c r="L227" s="156"/>
      <c r="M227" s="160"/>
      <c r="N227" s="161"/>
      <c r="O227" s="161"/>
      <c r="P227" s="161"/>
      <c r="Q227" s="161"/>
      <c r="R227" s="161"/>
      <c r="S227" s="161"/>
      <c r="T227" s="162"/>
      <c r="AT227" s="158" t="s">
        <v>125</v>
      </c>
      <c r="AU227" s="158" t="s">
        <v>123</v>
      </c>
      <c r="AV227" s="13" t="s">
        <v>80</v>
      </c>
      <c r="AW227" s="13" t="s">
        <v>27</v>
      </c>
      <c r="AX227" s="13" t="s">
        <v>72</v>
      </c>
      <c r="AY227" s="158" t="s">
        <v>115</v>
      </c>
    </row>
    <row r="228" spans="1:65" s="14" customFormat="1" ht="22.5" x14ac:dyDescent="0.2">
      <c r="B228" s="163"/>
      <c r="D228" s="157" t="s">
        <v>125</v>
      </c>
      <c r="E228" s="164" t="s">
        <v>1</v>
      </c>
      <c r="F228" s="165" t="s">
        <v>581</v>
      </c>
      <c r="H228" s="166">
        <v>4</v>
      </c>
      <c r="L228" s="163"/>
      <c r="M228" s="167"/>
      <c r="N228" s="168"/>
      <c r="O228" s="168"/>
      <c r="P228" s="168"/>
      <c r="Q228" s="168"/>
      <c r="R228" s="168"/>
      <c r="S228" s="168"/>
      <c r="T228" s="169"/>
      <c r="AT228" s="164" t="s">
        <v>125</v>
      </c>
      <c r="AU228" s="164" t="s">
        <v>123</v>
      </c>
      <c r="AV228" s="14" t="s">
        <v>123</v>
      </c>
      <c r="AW228" s="14" t="s">
        <v>27</v>
      </c>
      <c r="AX228" s="14" t="s">
        <v>72</v>
      </c>
      <c r="AY228" s="164" t="s">
        <v>115</v>
      </c>
    </row>
    <row r="229" spans="1:65" s="14" customFormat="1" x14ac:dyDescent="0.2">
      <c r="B229" s="163"/>
      <c r="D229" s="157" t="s">
        <v>125</v>
      </c>
      <c r="E229" s="164" t="s">
        <v>1</v>
      </c>
      <c r="F229" s="165" t="s">
        <v>582</v>
      </c>
      <c r="H229" s="166">
        <v>4</v>
      </c>
      <c r="L229" s="163"/>
      <c r="M229" s="167"/>
      <c r="N229" s="168"/>
      <c r="O229" s="168"/>
      <c r="P229" s="168"/>
      <c r="Q229" s="168"/>
      <c r="R229" s="168"/>
      <c r="S229" s="168"/>
      <c r="T229" s="169"/>
      <c r="AT229" s="164" t="s">
        <v>125</v>
      </c>
      <c r="AU229" s="164" t="s">
        <v>123</v>
      </c>
      <c r="AV229" s="14" t="s">
        <v>123</v>
      </c>
      <c r="AW229" s="14" t="s">
        <v>27</v>
      </c>
      <c r="AX229" s="14" t="s">
        <v>72</v>
      </c>
      <c r="AY229" s="164" t="s">
        <v>115</v>
      </c>
    </row>
    <row r="230" spans="1:65" s="15" customFormat="1" x14ac:dyDescent="0.2">
      <c r="B230" s="170"/>
      <c r="D230" s="157" t="s">
        <v>125</v>
      </c>
      <c r="E230" s="171" t="s">
        <v>1</v>
      </c>
      <c r="F230" s="172" t="s">
        <v>128</v>
      </c>
      <c r="H230" s="173">
        <v>8</v>
      </c>
      <c r="L230" s="170"/>
      <c r="M230" s="174"/>
      <c r="N230" s="175"/>
      <c r="O230" s="175"/>
      <c r="P230" s="175"/>
      <c r="Q230" s="175"/>
      <c r="R230" s="175"/>
      <c r="S230" s="175"/>
      <c r="T230" s="176"/>
      <c r="AT230" s="171" t="s">
        <v>125</v>
      </c>
      <c r="AU230" s="171" t="s">
        <v>123</v>
      </c>
      <c r="AV230" s="15" t="s">
        <v>122</v>
      </c>
      <c r="AW230" s="15" t="s">
        <v>27</v>
      </c>
      <c r="AX230" s="15" t="s">
        <v>80</v>
      </c>
      <c r="AY230" s="171" t="s">
        <v>115</v>
      </c>
    </row>
    <row r="231" spans="1:65" s="2" customFormat="1" ht="24.2" customHeight="1" x14ac:dyDescent="0.2">
      <c r="A231" s="30"/>
      <c r="B231" s="142"/>
      <c r="C231" s="184" t="s">
        <v>318</v>
      </c>
      <c r="D231" s="184" t="s">
        <v>194</v>
      </c>
      <c r="E231" s="185" t="s">
        <v>598</v>
      </c>
      <c r="F231" s="186" t="s">
        <v>599</v>
      </c>
      <c r="G231" s="187" t="s">
        <v>146</v>
      </c>
      <c r="H231" s="188">
        <v>1.6</v>
      </c>
      <c r="I231" s="188"/>
      <c r="J231" s="188">
        <f>ROUND(I231*H231,3)</f>
        <v>0</v>
      </c>
      <c r="K231" s="189"/>
      <c r="L231" s="190"/>
      <c r="M231" s="191" t="s">
        <v>1</v>
      </c>
      <c r="N231" s="192" t="s">
        <v>38</v>
      </c>
      <c r="O231" s="151">
        <v>0</v>
      </c>
      <c r="P231" s="151">
        <f>O231*H231</f>
        <v>0</v>
      </c>
      <c r="Q231" s="151">
        <v>1.9499999999999999E-3</v>
      </c>
      <c r="R231" s="151">
        <f>Q231*H231</f>
        <v>3.1199999999999999E-3</v>
      </c>
      <c r="S231" s="151">
        <v>0</v>
      </c>
      <c r="T231" s="152">
        <f>S231*H231</f>
        <v>0</v>
      </c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R231" s="153" t="s">
        <v>197</v>
      </c>
      <c r="AT231" s="153" t="s">
        <v>194</v>
      </c>
      <c r="AU231" s="153" t="s">
        <v>123</v>
      </c>
      <c r="AY231" s="18" t="s">
        <v>115</v>
      </c>
      <c r="BE231" s="154">
        <f>IF(N231="základná",J231,0)</f>
        <v>0</v>
      </c>
      <c r="BF231" s="154">
        <f>IF(N231="znížená",J231,0)</f>
        <v>0</v>
      </c>
      <c r="BG231" s="154">
        <f>IF(N231="zákl. prenesená",J231,0)</f>
        <v>0</v>
      </c>
      <c r="BH231" s="154">
        <f>IF(N231="zníž. prenesená",J231,0)</f>
        <v>0</v>
      </c>
      <c r="BI231" s="154">
        <f>IF(N231="nulová",J231,0)</f>
        <v>0</v>
      </c>
      <c r="BJ231" s="18" t="s">
        <v>123</v>
      </c>
      <c r="BK231" s="155">
        <f>ROUND(I231*H231,3)</f>
        <v>0</v>
      </c>
      <c r="BL231" s="18" t="s">
        <v>174</v>
      </c>
      <c r="BM231" s="153" t="s">
        <v>600</v>
      </c>
    </row>
    <row r="232" spans="1:65" s="13" customFormat="1" ht="22.5" x14ac:dyDescent="0.2">
      <c r="B232" s="156"/>
      <c r="D232" s="157" t="s">
        <v>125</v>
      </c>
      <c r="E232" s="158" t="s">
        <v>1</v>
      </c>
      <c r="F232" s="159" t="s">
        <v>601</v>
      </c>
      <c r="H232" s="158" t="s">
        <v>1</v>
      </c>
      <c r="L232" s="156"/>
      <c r="M232" s="160"/>
      <c r="N232" s="161"/>
      <c r="O232" s="161"/>
      <c r="P232" s="161"/>
      <c r="Q232" s="161"/>
      <c r="R232" s="161"/>
      <c r="S232" s="161"/>
      <c r="T232" s="162"/>
      <c r="AT232" s="158" t="s">
        <v>125</v>
      </c>
      <c r="AU232" s="158" t="s">
        <v>123</v>
      </c>
      <c r="AV232" s="13" t="s">
        <v>80</v>
      </c>
      <c r="AW232" s="13" t="s">
        <v>27</v>
      </c>
      <c r="AX232" s="13" t="s">
        <v>72</v>
      </c>
      <c r="AY232" s="158" t="s">
        <v>115</v>
      </c>
    </row>
    <row r="233" spans="1:65" s="14" customFormat="1" x14ac:dyDescent="0.2">
      <c r="B233" s="163"/>
      <c r="D233" s="157" t="s">
        <v>125</v>
      </c>
      <c r="E233" s="164" t="s">
        <v>1</v>
      </c>
      <c r="F233" s="165" t="s">
        <v>602</v>
      </c>
      <c r="H233" s="166">
        <v>1.6</v>
      </c>
      <c r="L233" s="163"/>
      <c r="M233" s="167"/>
      <c r="N233" s="168"/>
      <c r="O233" s="168"/>
      <c r="P233" s="168"/>
      <c r="Q233" s="168"/>
      <c r="R233" s="168"/>
      <c r="S233" s="168"/>
      <c r="T233" s="169"/>
      <c r="AT233" s="164" t="s">
        <v>125</v>
      </c>
      <c r="AU233" s="164" t="s">
        <v>123</v>
      </c>
      <c r="AV233" s="14" t="s">
        <v>123</v>
      </c>
      <c r="AW233" s="14" t="s">
        <v>27</v>
      </c>
      <c r="AX233" s="14" t="s">
        <v>72</v>
      </c>
      <c r="AY233" s="164" t="s">
        <v>115</v>
      </c>
    </row>
    <row r="234" spans="1:65" s="15" customFormat="1" x14ac:dyDescent="0.2">
      <c r="B234" s="170"/>
      <c r="D234" s="157" t="s">
        <v>125</v>
      </c>
      <c r="E234" s="171" t="s">
        <v>1</v>
      </c>
      <c r="F234" s="172" t="s">
        <v>128</v>
      </c>
      <c r="H234" s="173">
        <v>1.6</v>
      </c>
      <c r="L234" s="170"/>
      <c r="M234" s="174"/>
      <c r="N234" s="175"/>
      <c r="O234" s="175"/>
      <c r="P234" s="175"/>
      <c r="Q234" s="175"/>
      <c r="R234" s="175"/>
      <c r="S234" s="175"/>
      <c r="T234" s="176"/>
      <c r="AT234" s="171" t="s">
        <v>125</v>
      </c>
      <c r="AU234" s="171" t="s">
        <v>123</v>
      </c>
      <c r="AV234" s="15" t="s">
        <v>122</v>
      </c>
      <c r="AW234" s="15" t="s">
        <v>27</v>
      </c>
      <c r="AX234" s="15" t="s">
        <v>80</v>
      </c>
      <c r="AY234" s="171" t="s">
        <v>115</v>
      </c>
    </row>
    <row r="235" spans="1:65" s="2" customFormat="1" ht="24.2" customHeight="1" x14ac:dyDescent="0.2">
      <c r="A235" s="30"/>
      <c r="B235" s="142"/>
      <c r="C235" s="143" t="s">
        <v>322</v>
      </c>
      <c r="D235" s="143" t="s">
        <v>118</v>
      </c>
      <c r="E235" s="144" t="s">
        <v>603</v>
      </c>
      <c r="F235" s="145" t="s">
        <v>604</v>
      </c>
      <c r="G235" s="146" t="s">
        <v>182</v>
      </c>
      <c r="H235" s="147">
        <v>1.4</v>
      </c>
      <c r="I235" s="147"/>
      <c r="J235" s="147">
        <f>ROUND(I235*H235,3)</f>
        <v>0</v>
      </c>
      <c r="K235" s="148"/>
      <c r="L235" s="31"/>
      <c r="M235" s="149" t="s">
        <v>1</v>
      </c>
      <c r="N235" s="150" t="s">
        <v>38</v>
      </c>
      <c r="O235" s="151">
        <v>0</v>
      </c>
      <c r="P235" s="151">
        <f>O235*H235</f>
        <v>0</v>
      </c>
      <c r="Q235" s="151">
        <v>0</v>
      </c>
      <c r="R235" s="151">
        <f>Q235*H235</f>
        <v>0</v>
      </c>
      <c r="S235" s="151">
        <v>0</v>
      </c>
      <c r="T235" s="152">
        <f>S235*H235</f>
        <v>0</v>
      </c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R235" s="153" t="s">
        <v>174</v>
      </c>
      <c r="AT235" s="153" t="s">
        <v>118</v>
      </c>
      <c r="AU235" s="153" t="s">
        <v>123</v>
      </c>
      <c r="AY235" s="18" t="s">
        <v>115</v>
      </c>
      <c r="BE235" s="154">
        <f>IF(N235="základná",J235,0)</f>
        <v>0</v>
      </c>
      <c r="BF235" s="154">
        <f>IF(N235="znížená",J235,0)</f>
        <v>0</v>
      </c>
      <c r="BG235" s="154">
        <f>IF(N235="zákl. prenesená",J235,0)</f>
        <v>0</v>
      </c>
      <c r="BH235" s="154">
        <f>IF(N235="zníž. prenesená",J235,0)</f>
        <v>0</v>
      </c>
      <c r="BI235" s="154">
        <f>IF(N235="nulová",J235,0)</f>
        <v>0</v>
      </c>
      <c r="BJ235" s="18" t="s">
        <v>123</v>
      </c>
      <c r="BK235" s="155">
        <f>ROUND(I235*H235,3)</f>
        <v>0</v>
      </c>
      <c r="BL235" s="18" t="s">
        <v>174</v>
      </c>
      <c r="BM235" s="153" t="s">
        <v>605</v>
      </c>
    </row>
    <row r="236" spans="1:65" s="12" customFormat="1" ht="22.9" customHeight="1" x14ac:dyDescent="0.2">
      <c r="B236" s="130"/>
      <c r="D236" s="131" t="s">
        <v>71</v>
      </c>
      <c r="E236" s="140" t="s">
        <v>606</v>
      </c>
      <c r="F236" s="140" t="s">
        <v>607</v>
      </c>
      <c r="J236" s="141">
        <f>BK236</f>
        <v>0</v>
      </c>
      <c r="L236" s="130"/>
      <c r="M236" s="134"/>
      <c r="N236" s="135"/>
      <c r="O236" s="135"/>
      <c r="P236" s="136">
        <f>SUM(P237:P243)</f>
        <v>7.3391500000000001</v>
      </c>
      <c r="Q236" s="135"/>
      <c r="R236" s="136">
        <f>SUM(R237:R243)</f>
        <v>3.5840000000000004E-2</v>
      </c>
      <c r="S236" s="135"/>
      <c r="T236" s="137">
        <f>SUM(T237:T243)</f>
        <v>1.61E-2</v>
      </c>
      <c r="AR236" s="131" t="s">
        <v>123</v>
      </c>
      <c r="AT236" s="138" t="s">
        <v>71</v>
      </c>
      <c r="AU236" s="138" t="s">
        <v>80</v>
      </c>
      <c r="AY236" s="131" t="s">
        <v>115</v>
      </c>
      <c r="BK236" s="139">
        <f>SUM(BK237:BK243)</f>
        <v>0</v>
      </c>
    </row>
    <row r="237" spans="1:65" s="2" customFormat="1" ht="24.2" customHeight="1" x14ac:dyDescent="0.2">
      <c r="A237" s="30"/>
      <c r="B237" s="142"/>
      <c r="C237" s="143" t="s">
        <v>197</v>
      </c>
      <c r="D237" s="143" t="s">
        <v>118</v>
      </c>
      <c r="E237" s="144" t="s">
        <v>608</v>
      </c>
      <c r="F237" s="145" t="s">
        <v>609</v>
      </c>
      <c r="G237" s="146" t="s">
        <v>189</v>
      </c>
      <c r="H237" s="147">
        <v>7</v>
      </c>
      <c r="I237" s="147"/>
      <c r="J237" s="147">
        <f>ROUND(I237*H237,3)</f>
        <v>0</v>
      </c>
      <c r="K237" s="148"/>
      <c r="L237" s="31"/>
      <c r="M237" s="149" t="s">
        <v>1</v>
      </c>
      <c r="N237" s="150" t="s">
        <v>38</v>
      </c>
      <c r="O237" s="151">
        <v>0.96245000000000003</v>
      </c>
      <c r="P237" s="151">
        <f>O237*H237</f>
        <v>6.7371499999999997</v>
      </c>
      <c r="Q237" s="151">
        <v>5.1200000000000004E-3</v>
      </c>
      <c r="R237" s="151">
        <f>Q237*H237</f>
        <v>3.5840000000000004E-2</v>
      </c>
      <c r="S237" s="151">
        <v>0</v>
      </c>
      <c r="T237" s="152">
        <f>S237*H237</f>
        <v>0</v>
      </c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R237" s="153" t="s">
        <v>174</v>
      </c>
      <c r="AT237" s="153" t="s">
        <v>118</v>
      </c>
      <c r="AU237" s="153" t="s">
        <v>123</v>
      </c>
      <c r="AY237" s="18" t="s">
        <v>115</v>
      </c>
      <c r="BE237" s="154">
        <f>IF(N237="základná",J237,0)</f>
        <v>0</v>
      </c>
      <c r="BF237" s="154">
        <f>IF(N237="znížená",J237,0)</f>
        <v>0</v>
      </c>
      <c r="BG237" s="154">
        <f>IF(N237="zákl. prenesená",J237,0)</f>
        <v>0</v>
      </c>
      <c r="BH237" s="154">
        <f>IF(N237="zníž. prenesená",J237,0)</f>
        <v>0</v>
      </c>
      <c r="BI237" s="154">
        <f>IF(N237="nulová",J237,0)</f>
        <v>0</v>
      </c>
      <c r="BJ237" s="18" t="s">
        <v>123</v>
      </c>
      <c r="BK237" s="155">
        <f>ROUND(I237*H237,3)</f>
        <v>0</v>
      </c>
      <c r="BL237" s="18" t="s">
        <v>174</v>
      </c>
      <c r="BM237" s="153" t="s">
        <v>610</v>
      </c>
    </row>
    <row r="238" spans="1:65" s="14" customFormat="1" ht="22.5" x14ac:dyDescent="0.2">
      <c r="B238" s="163"/>
      <c r="D238" s="157" t="s">
        <v>125</v>
      </c>
      <c r="E238" s="164" t="s">
        <v>1</v>
      </c>
      <c r="F238" s="165" t="s">
        <v>611</v>
      </c>
      <c r="H238" s="166">
        <v>7</v>
      </c>
      <c r="L238" s="163"/>
      <c r="M238" s="167"/>
      <c r="N238" s="168"/>
      <c r="O238" s="168"/>
      <c r="P238" s="168"/>
      <c r="Q238" s="168"/>
      <c r="R238" s="168"/>
      <c r="S238" s="168"/>
      <c r="T238" s="169"/>
      <c r="AT238" s="164" t="s">
        <v>125</v>
      </c>
      <c r="AU238" s="164" t="s">
        <v>123</v>
      </c>
      <c r="AV238" s="14" t="s">
        <v>123</v>
      </c>
      <c r="AW238" s="14" t="s">
        <v>27</v>
      </c>
      <c r="AX238" s="14" t="s">
        <v>72</v>
      </c>
      <c r="AY238" s="164" t="s">
        <v>115</v>
      </c>
    </row>
    <row r="239" spans="1:65" s="15" customFormat="1" x14ac:dyDescent="0.2">
      <c r="B239" s="170"/>
      <c r="D239" s="157" t="s">
        <v>125</v>
      </c>
      <c r="E239" s="171" t="s">
        <v>1</v>
      </c>
      <c r="F239" s="172" t="s">
        <v>128</v>
      </c>
      <c r="H239" s="173">
        <v>7</v>
      </c>
      <c r="L239" s="170"/>
      <c r="M239" s="174"/>
      <c r="N239" s="175"/>
      <c r="O239" s="175"/>
      <c r="P239" s="175"/>
      <c r="Q239" s="175"/>
      <c r="R239" s="175"/>
      <c r="S239" s="175"/>
      <c r="T239" s="176"/>
      <c r="AT239" s="171" t="s">
        <v>125</v>
      </c>
      <c r="AU239" s="171" t="s">
        <v>123</v>
      </c>
      <c r="AV239" s="15" t="s">
        <v>122</v>
      </c>
      <c r="AW239" s="15" t="s">
        <v>27</v>
      </c>
      <c r="AX239" s="15" t="s">
        <v>80</v>
      </c>
      <c r="AY239" s="171" t="s">
        <v>115</v>
      </c>
    </row>
    <row r="240" spans="1:65" s="2" customFormat="1" ht="24.2" customHeight="1" x14ac:dyDescent="0.2">
      <c r="A240" s="30"/>
      <c r="B240" s="142"/>
      <c r="C240" s="143" t="s">
        <v>333</v>
      </c>
      <c r="D240" s="143" t="s">
        <v>118</v>
      </c>
      <c r="E240" s="144" t="s">
        <v>612</v>
      </c>
      <c r="F240" s="145" t="s">
        <v>613</v>
      </c>
      <c r="G240" s="146" t="s">
        <v>189</v>
      </c>
      <c r="H240" s="147">
        <v>7</v>
      </c>
      <c r="I240" s="147"/>
      <c r="J240" s="147">
        <f>ROUND(I240*H240,3)</f>
        <v>0</v>
      </c>
      <c r="K240" s="148"/>
      <c r="L240" s="31"/>
      <c r="M240" s="149" t="s">
        <v>1</v>
      </c>
      <c r="N240" s="150" t="s">
        <v>38</v>
      </c>
      <c r="O240" s="151">
        <v>8.5999999999999993E-2</v>
      </c>
      <c r="P240" s="151">
        <f>O240*H240</f>
        <v>0.60199999999999998</v>
      </c>
      <c r="Q240" s="151">
        <v>0</v>
      </c>
      <c r="R240" s="151">
        <f>Q240*H240</f>
        <v>0</v>
      </c>
      <c r="S240" s="151">
        <v>2.3E-3</v>
      </c>
      <c r="T240" s="152">
        <f>S240*H240</f>
        <v>1.61E-2</v>
      </c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R240" s="153" t="s">
        <v>174</v>
      </c>
      <c r="AT240" s="153" t="s">
        <v>118</v>
      </c>
      <c r="AU240" s="153" t="s">
        <v>123</v>
      </c>
      <c r="AY240" s="18" t="s">
        <v>115</v>
      </c>
      <c r="BE240" s="154">
        <f>IF(N240="základná",J240,0)</f>
        <v>0</v>
      </c>
      <c r="BF240" s="154">
        <f>IF(N240="znížená",J240,0)</f>
        <v>0</v>
      </c>
      <c r="BG240" s="154">
        <f>IF(N240="zákl. prenesená",J240,0)</f>
        <v>0</v>
      </c>
      <c r="BH240" s="154">
        <f>IF(N240="zníž. prenesená",J240,0)</f>
        <v>0</v>
      </c>
      <c r="BI240" s="154">
        <f>IF(N240="nulová",J240,0)</f>
        <v>0</v>
      </c>
      <c r="BJ240" s="18" t="s">
        <v>123</v>
      </c>
      <c r="BK240" s="155">
        <f>ROUND(I240*H240,3)</f>
        <v>0</v>
      </c>
      <c r="BL240" s="18" t="s">
        <v>174</v>
      </c>
      <c r="BM240" s="153" t="s">
        <v>614</v>
      </c>
    </row>
    <row r="241" spans="1:65" s="14" customFormat="1" ht="22.5" x14ac:dyDescent="0.2">
      <c r="B241" s="163"/>
      <c r="D241" s="157" t="s">
        <v>125</v>
      </c>
      <c r="E241" s="164" t="s">
        <v>1</v>
      </c>
      <c r="F241" s="165" t="s">
        <v>615</v>
      </c>
      <c r="H241" s="166">
        <v>7</v>
      </c>
      <c r="L241" s="163"/>
      <c r="M241" s="167"/>
      <c r="N241" s="168"/>
      <c r="O241" s="168"/>
      <c r="P241" s="168"/>
      <c r="Q241" s="168"/>
      <c r="R241" s="168"/>
      <c r="S241" s="168"/>
      <c r="T241" s="169"/>
      <c r="AT241" s="164" t="s">
        <v>125</v>
      </c>
      <c r="AU241" s="164" t="s">
        <v>123</v>
      </c>
      <c r="AV241" s="14" t="s">
        <v>123</v>
      </c>
      <c r="AW241" s="14" t="s">
        <v>27</v>
      </c>
      <c r="AX241" s="14" t="s">
        <v>72</v>
      </c>
      <c r="AY241" s="164" t="s">
        <v>115</v>
      </c>
    </row>
    <row r="242" spans="1:65" s="15" customFormat="1" x14ac:dyDescent="0.2">
      <c r="B242" s="170"/>
      <c r="D242" s="157" t="s">
        <v>125</v>
      </c>
      <c r="E242" s="171" t="s">
        <v>1</v>
      </c>
      <c r="F242" s="172" t="s">
        <v>128</v>
      </c>
      <c r="H242" s="173">
        <v>7</v>
      </c>
      <c r="L242" s="170"/>
      <c r="M242" s="174"/>
      <c r="N242" s="175"/>
      <c r="O242" s="175"/>
      <c r="P242" s="175"/>
      <c r="Q242" s="175"/>
      <c r="R242" s="175"/>
      <c r="S242" s="175"/>
      <c r="T242" s="176"/>
      <c r="AT242" s="171" t="s">
        <v>125</v>
      </c>
      <c r="AU242" s="171" t="s">
        <v>123</v>
      </c>
      <c r="AV242" s="15" t="s">
        <v>122</v>
      </c>
      <c r="AW242" s="15" t="s">
        <v>27</v>
      </c>
      <c r="AX242" s="15" t="s">
        <v>80</v>
      </c>
      <c r="AY242" s="171" t="s">
        <v>115</v>
      </c>
    </row>
    <row r="243" spans="1:65" s="2" customFormat="1" ht="24.2" customHeight="1" x14ac:dyDescent="0.2">
      <c r="A243" s="30"/>
      <c r="B243" s="142"/>
      <c r="C243" s="143" t="s">
        <v>338</v>
      </c>
      <c r="D243" s="143" t="s">
        <v>118</v>
      </c>
      <c r="E243" s="144" t="s">
        <v>616</v>
      </c>
      <c r="F243" s="145" t="s">
        <v>617</v>
      </c>
      <c r="G243" s="146" t="s">
        <v>182</v>
      </c>
      <c r="H243" s="147">
        <v>1.921</v>
      </c>
      <c r="I243" s="147"/>
      <c r="J243" s="147">
        <f>ROUND(I243*H243,3)</f>
        <v>0</v>
      </c>
      <c r="K243" s="148"/>
      <c r="L243" s="31"/>
      <c r="M243" s="149" t="s">
        <v>1</v>
      </c>
      <c r="N243" s="150" t="s">
        <v>38</v>
      </c>
      <c r="O243" s="151">
        <v>0</v>
      </c>
      <c r="P243" s="151">
        <f>O243*H243</f>
        <v>0</v>
      </c>
      <c r="Q243" s="151">
        <v>0</v>
      </c>
      <c r="R243" s="151">
        <f>Q243*H243</f>
        <v>0</v>
      </c>
      <c r="S243" s="151">
        <v>0</v>
      </c>
      <c r="T243" s="152">
        <f>S243*H243</f>
        <v>0</v>
      </c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R243" s="153" t="s">
        <v>174</v>
      </c>
      <c r="AT243" s="153" t="s">
        <v>118</v>
      </c>
      <c r="AU243" s="153" t="s">
        <v>123</v>
      </c>
      <c r="AY243" s="18" t="s">
        <v>115</v>
      </c>
      <c r="BE243" s="154">
        <f>IF(N243="základná",J243,0)</f>
        <v>0</v>
      </c>
      <c r="BF243" s="154">
        <f>IF(N243="znížená",J243,0)</f>
        <v>0</v>
      </c>
      <c r="BG243" s="154">
        <f>IF(N243="zákl. prenesená",J243,0)</f>
        <v>0</v>
      </c>
      <c r="BH243" s="154">
        <f>IF(N243="zníž. prenesená",J243,0)</f>
        <v>0</v>
      </c>
      <c r="BI243" s="154">
        <f>IF(N243="nulová",J243,0)</f>
        <v>0</v>
      </c>
      <c r="BJ243" s="18" t="s">
        <v>123</v>
      </c>
      <c r="BK243" s="155">
        <f>ROUND(I243*H243,3)</f>
        <v>0</v>
      </c>
      <c r="BL243" s="18" t="s">
        <v>174</v>
      </c>
      <c r="BM243" s="153" t="s">
        <v>618</v>
      </c>
    </row>
    <row r="244" spans="1:65" s="12" customFormat="1" ht="22.9" customHeight="1" x14ac:dyDescent="0.2">
      <c r="B244" s="130"/>
      <c r="D244" s="131" t="s">
        <v>71</v>
      </c>
      <c r="E244" s="140" t="s">
        <v>326</v>
      </c>
      <c r="F244" s="140" t="s">
        <v>327</v>
      </c>
      <c r="J244" s="141">
        <f>BK244</f>
        <v>0</v>
      </c>
      <c r="L244" s="130"/>
      <c r="M244" s="134"/>
      <c r="N244" s="135"/>
      <c r="O244" s="135"/>
      <c r="P244" s="136">
        <f>SUM(P245:P558)</f>
        <v>431.55227300000001</v>
      </c>
      <c r="Q244" s="135"/>
      <c r="R244" s="136">
        <f>SUM(R245:R558)</f>
        <v>52.211459750000003</v>
      </c>
      <c r="S244" s="135"/>
      <c r="T244" s="137">
        <f>SUM(T245:T558)</f>
        <v>0</v>
      </c>
      <c r="AR244" s="131" t="s">
        <v>123</v>
      </c>
      <c r="AT244" s="138" t="s">
        <v>71</v>
      </c>
      <c r="AU244" s="138" t="s">
        <v>80</v>
      </c>
      <c r="AY244" s="131" t="s">
        <v>115</v>
      </c>
      <c r="BK244" s="139">
        <f>SUM(BK245:BK558)</f>
        <v>0</v>
      </c>
    </row>
    <row r="245" spans="1:65" s="2" customFormat="1" ht="24.2" customHeight="1" x14ac:dyDescent="0.2">
      <c r="A245" s="30"/>
      <c r="B245" s="142"/>
      <c r="C245" s="143" t="s">
        <v>348</v>
      </c>
      <c r="D245" s="143" t="s">
        <v>118</v>
      </c>
      <c r="E245" s="144" t="s">
        <v>619</v>
      </c>
      <c r="F245" s="145" t="s">
        <v>620</v>
      </c>
      <c r="G245" s="146" t="s">
        <v>189</v>
      </c>
      <c r="H245" s="147">
        <v>27.88</v>
      </c>
      <c r="I245" s="147"/>
      <c r="J245" s="147">
        <f>ROUND(I245*H245,3)</f>
        <v>0</v>
      </c>
      <c r="K245" s="148"/>
      <c r="L245" s="31"/>
      <c r="M245" s="149" t="s">
        <v>1</v>
      </c>
      <c r="N245" s="150" t="s">
        <v>38</v>
      </c>
      <c r="O245" s="151">
        <v>0.248</v>
      </c>
      <c r="P245" s="151">
        <f>O245*H245</f>
        <v>6.9142399999999995</v>
      </c>
      <c r="Q245" s="151">
        <v>5.0000000000000002E-5</v>
      </c>
      <c r="R245" s="151">
        <f>Q245*H245</f>
        <v>1.3940000000000001E-3</v>
      </c>
      <c r="S245" s="151">
        <v>0</v>
      </c>
      <c r="T245" s="152">
        <f>S245*H245</f>
        <v>0</v>
      </c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R245" s="153" t="s">
        <v>174</v>
      </c>
      <c r="AT245" s="153" t="s">
        <v>118</v>
      </c>
      <c r="AU245" s="153" t="s">
        <v>123</v>
      </c>
      <c r="AY245" s="18" t="s">
        <v>115</v>
      </c>
      <c r="BE245" s="154">
        <f>IF(N245="základná",J245,0)</f>
        <v>0</v>
      </c>
      <c r="BF245" s="154">
        <f>IF(N245="znížená",J245,0)</f>
        <v>0</v>
      </c>
      <c r="BG245" s="154">
        <f>IF(N245="zákl. prenesená",J245,0)</f>
        <v>0</v>
      </c>
      <c r="BH245" s="154">
        <f>IF(N245="zníž. prenesená",J245,0)</f>
        <v>0</v>
      </c>
      <c r="BI245" s="154">
        <f>IF(N245="nulová",J245,0)</f>
        <v>0</v>
      </c>
      <c r="BJ245" s="18" t="s">
        <v>123</v>
      </c>
      <c r="BK245" s="155">
        <f>ROUND(I245*H245,3)</f>
        <v>0</v>
      </c>
      <c r="BL245" s="18" t="s">
        <v>174</v>
      </c>
      <c r="BM245" s="153" t="s">
        <v>621</v>
      </c>
    </row>
    <row r="246" spans="1:65" s="14" customFormat="1" ht="22.5" x14ac:dyDescent="0.2">
      <c r="B246" s="163"/>
      <c r="D246" s="157" t="s">
        <v>125</v>
      </c>
      <c r="E246" s="164" t="s">
        <v>1</v>
      </c>
      <c r="F246" s="165" t="s">
        <v>622</v>
      </c>
      <c r="H246" s="166">
        <v>2.95</v>
      </c>
      <c r="L246" s="163"/>
      <c r="M246" s="167"/>
      <c r="N246" s="168"/>
      <c r="O246" s="168"/>
      <c r="P246" s="168"/>
      <c r="Q246" s="168"/>
      <c r="R246" s="168"/>
      <c r="S246" s="168"/>
      <c r="T246" s="169"/>
      <c r="AT246" s="164" t="s">
        <v>125</v>
      </c>
      <c r="AU246" s="164" t="s">
        <v>123</v>
      </c>
      <c r="AV246" s="14" t="s">
        <v>123</v>
      </c>
      <c r="AW246" s="14" t="s">
        <v>27</v>
      </c>
      <c r="AX246" s="14" t="s">
        <v>72</v>
      </c>
      <c r="AY246" s="164" t="s">
        <v>115</v>
      </c>
    </row>
    <row r="247" spans="1:65" s="14" customFormat="1" ht="22.5" x14ac:dyDescent="0.2">
      <c r="B247" s="163"/>
      <c r="D247" s="157" t="s">
        <v>125</v>
      </c>
      <c r="E247" s="164" t="s">
        <v>1</v>
      </c>
      <c r="F247" s="165" t="s">
        <v>623</v>
      </c>
      <c r="H247" s="166">
        <v>2.5499999999999998</v>
      </c>
      <c r="L247" s="163"/>
      <c r="M247" s="167"/>
      <c r="N247" s="168"/>
      <c r="O247" s="168"/>
      <c r="P247" s="168"/>
      <c r="Q247" s="168"/>
      <c r="R247" s="168"/>
      <c r="S247" s="168"/>
      <c r="T247" s="169"/>
      <c r="AT247" s="164" t="s">
        <v>125</v>
      </c>
      <c r="AU247" s="164" t="s">
        <v>123</v>
      </c>
      <c r="AV247" s="14" t="s">
        <v>123</v>
      </c>
      <c r="AW247" s="14" t="s">
        <v>27</v>
      </c>
      <c r="AX247" s="14" t="s">
        <v>72</v>
      </c>
      <c r="AY247" s="164" t="s">
        <v>115</v>
      </c>
    </row>
    <row r="248" spans="1:65" s="14" customFormat="1" ht="22.5" x14ac:dyDescent="0.2">
      <c r="B248" s="163"/>
      <c r="D248" s="157" t="s">
        <v>125</v>
      </c>
      <c r="E248" s="164" t="s">
        <v>1</v>
      </c>
      <c r="F248" s="165" t="s">
        <v>624</v>
      </c>
      <c r="H248" s="166">
        <v>19.82</v>
      </c>
      <c r="L248" s="163"/>
      <c r="M248" s="167"/>
      <c r="N248" s="168"/>
      <c r="O248" s="168"/>
      <c r="P248" s="168"/>
      <c r="Q248" s="168"/>
      <c r="R248" s="168"/>
      <c r="S248" s="168"/>
      <c r="T248" s="169"/>
      <c r="AT248" s="164" t="s">
        <v>125</v>
      </c>
      <c r="AU248" s="164" t="s">
        <v>123</v>
      </c>
      <c r="AV248" s="14" t="s">
        <v>123</v>
      </c>
      <c r="AW248" s="14" t="s">
        <v>27</v>
      </c>
      <c r="AX248" s="14" t="s">
        <v>72</v>
      </c>
      <c r="AY248" s="164" t="s">
        <v>115</v>
      </c>
    </row>
    <row r="249" spans="1:65" s="14" customFormat="1" ht="22.5" x14ac:dyDescent="0.2">
      <c r="B249" s="163"/>
      <c r="D249" s="157" t="s">
        <v>125</v>
      </c>
      <c r="E249" s="164" t="s">
        <v>1</v>
      </c>
      <c r="F249" s="165" t="s">
        <v>625</v>
      </c>
      <c r="H249" s="166">
        <v>2.56</v>
      </c>
      <c r="L249" s="163"/>
      <c r="M249" s="167"/>
      <c r="N249" s="168"/>
      <c r="O249" s="168"/>
      <c r="P249" s="168"/>
      <c r="Q249" s="168"/>
      <c r="R249" s="168"/>
      <c r="S249" s="168"/>
      <c r="T249" s="169"/>
      <c r="AT249" s="164" t="s">
        <v>125</v>
      </c>
      <c r="AU249" s="164" t="s">
        <v>123</v>
      </c>
      <c r="AV249" s="14" t="s">
        <v>123</v>
      </c>
      <c r="AW249" s="14" t="s">
        <v>27</v>
      </c>
      <c r="AX249" s="14" t="s">
        <v>72</v>
      </c>
      <c r="AY249" s="164" t="s">
        <v>115</v>
      </c>
    </row>
    <row r="250" spans="1:65" s="15" customFormat="1" x14ac:dyDescent="0.2">
      <c r="B250" s="170"/>
      <c r="D250" s="157" t="s">
        <v>125</v>
      </c>
      <c r="E250" s="171" t="s">
        <v>1</v>
      </c>
      <c r="F250" s="172" t="s">
        <v>128</v>
      </c>
      <c r="H250" s="173">
        <v>27.88</v>
      </c>
      <c r="L250" s="170"/>
      <c r="M250" s="174"/>
      <c r="N250" s="175"/>
      <c r="O250" s="175"/>
      <c r="P250" s="175"/>
      <c r="Q250" s="175"/>
      <c r="R250" s="175"/>
      <c r="S250" s="175"/>
      <c r="T250" s="176"/>
      <c r="AT250" s="171" t="s">
        <v>125</v>
      </c>
      <c r="AU250" s="171" t="s">
        <v>123</v>
      </c>
      <c r="AV250" s="15" t="s">
        <v>122</v>
      </c>
      <c r="AW250" s="15" t="s">
        <v>27</v>
      </c>
      <c r="AX250" s="15" t="s">
        <v>80</v>
      </c>
      <c r="AY250" s="171" t="s">
        <v>115</v>
      </c>
    </row>
    <row r="251" spans="1:65" s="2" customFormat="1" ht="37.9" customHeight="1" x14ac:dyDescent="0.2">
      <c r="A251" s="30"/>
      <c r="B251" s="142"/>
      <c r="C251" s="184" t="s">
        <v>356</v>
      </c>
      <c r="D251" s="184" t="s">
        <v>194</v>
      </c>
      <c r="E251" s="185" t="s">
        <v>626</v>
      </c>
      <c r="F251" s="186" t="s">
        <v>627</v>
      </c>
      <c r="G251" s="187" t="s">
        <v>241</v>
      </c>
      <c r="H251" s="188">
        <v>33.695</v>
      </c>
      <c r="I251" s="188"/>
      <c r="J251" s="188">
        <f>ROUND(I251*H251,3)</f>
        <v>0</v>
      </c>
      <c r="K251" s="189"/>
      <c r="L251" s="190"/>
      <c r="M251" s="191" t="s">
        <v>1</v>
      </c>
      <c r="N251" s="192" t="s">
        <v>38</v>
      </c>
      <c r="O251" s="151">
        <v>0</v>
      </c>
      <c r="P251" s="151">
        <f>O251*H251</f>
        <v>0</v>
      </c>
      <c r="Q251" s="151">
        <v>8.1200000000000005E-3</v>
      </c>
      <c r="R251" s="151">
        <f>Q251*H251</f>
        <v>0.2736034</v>
      </c>
      <c r="S251" s="151">
        <v>0</v>
      </c>
      <c r="T251" s="152">
        <f>S251*H251</f>
        <v>0</v>
      </c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R251" s="153" t="s">
        <v>197</v>
      </c>
      <c r="AT251" s="153" t="s">
        <v>194</v>
      </c>
      <c r="AU251" s="153" t="s">
        <v>123</v>
      </c>
      <c r="AY251" s="18" t="s">
        <v>115</v>
      </c>
      <c r="BE251" s="154">
        <f>IF(N251="základná",J251,0)</f>
        <v>0</v>
      </c>
      <c r="BF251" s="154">
        <f>IF(N251="znížená",J251,0)</f>
        <v>0</v>
      </c>
      <c r="BG251" s="154">
        <f>IF(N251="zákl. prenesená",J251,0)</f>
        <v>0</v>
      </c>
      <c r="BH251" s="154">
        <f>IF(N251="zníž. prenesená",J251,0)</f>
        <v>0</v>
      </c>
      <c r="BI251" s="154">
        <f>IF(N251="nulová",J251,0)</f>
        <v>0</v>
      </c>
      <c r="BJ251" s="18" t="s">
        <v>123</v>
      </c>
      <c r="BK251" s="155">
        <f>ROUND(I251*H251,3)</f>
        <v>0</v>
      </c>
      <c r="BL251" s="18" t="s">
        <v>174</v>
      </c>
      <c r="BM251" s="153" t="s">
        <v>628</v>
      </c>
    </row>
    <row r="252" spans="1:65" s="13" customFormat="1" ht="22.5" x14ac:dyDescent="0.2">
      <c r="B252" s="156"/>
      <c r="D252" s="157" t="s">
        <v>125</v>
      </c>
      <c r="E252" s="158" t="s">
        <v>1</v>
      </c>
      <c r="F252" s="159" t="s">
        <v>629</v>
      </c>
      <c r="H252" s="158" t="s">
        <v>1</v>
      </c>
      <c r="L252" s="156"/>
      <c r="M252" s="160"/>
      <c r="N252" s="161"/>
      <c r="O252" s="161"/>
      <c r="P252" s="161"/>
      <c r="Q252" s="161"/>
      <c r="R252" s="161"/>
      <c r="S252" s="161"/>
      <c r="T252" s="162"/>
      <c r="AT252" s="158" t="s">
        <v>125</v>
      </c>
      <c r="AU252" s="158" t="s">
        <v>123</v>
      </c>
      <c r="AV252" s="13" t="s">
        <v>80</v>
      </c>
      <c r="AW252" s="13" t="s">
        <v>27</v>
      </c>
      <c r="AX252" s="13" t="s">
        <v>72</v>
      </c>
      <c r="AY252" s="158" t="s">
        <v>115</v>
      </c>
    </row>
    <row r="253" spans="1:65" s="14" customFormat="1" x14ac:dyDescent="0.2">
      <c r="B253" s="163"/>
      <c r="D253" s="157" t="s">
        <v>125</v>
      </c>
      <c r="E253" s="164" t="s">
        <v>1</v>
      </c>
      <c r="F253" s="165" t="s">
        <v>630</v>
      </c>
      <c r="H253" s="166">
        <v>10.77</v>
      </c>
      <c r="L253" s="163"/>
      <c r="M253" s="167"/>
      <c r="N253" s="168"/>
      <c r="O253" s="168"/>
      <c r="P253" s="168"/>
      <c r="Q253" s="168"/>
      <c r="R253" s="168"/>
      <c r="S253" s="168"/>
      <c r="T253" s="169"/>
      <c r="AT253" s="164" t="s">
        <v>125</v>
      </c>
      <c r="AU253" s="164" t="s">
        <v>123</v>
      </c>
      <c r="AV253" s="14" t="s">
        <v>123</v>
      </c>
      <c r="AW253" s="14" t="s">
        <v>27</v>
      </c>
      <c r="AX253" s="14" t="s">
        <v>72</v>
      </c>
      <c r="AY253" s="164" t="s">
        <v>115</v>
      </c>
    </row>
    <row r="254" spans="1:65" s="14" customFormat="1" x14ac:dyDescent="0.2">
      <c r="B254" s="163"/>
      <c r="D254" s="157" t="s">
        <v>125</v>
      </c>
      <c r="E254" s="164" t="s">
        <v>1</v>
      </c>
      <c r="F254" s="165" t="s">
        <v>631</v>
      </c>
      <c r="H254" s="166">
        <v>9.59</v>
      </c>
      <c r="L254" s="163"/>
      <c r="M254" s="167"/>
      <c r="N254" s="168"/>
      <c r="O254" s="168"/>
      <c r="P254" s="168"/>
      <c r="Q254" s="168"/>
      <c r="R254" s="168"/>
      <c r="S254" s="168"/>
      <c r="T254" s="169"/>
      <c r="AT254" s="164" t="s">
        <v>125</v>
      </c>
      <c r="AU254" s="164" t="s">
        <v>123</v>
      </c>
      <c r="AV254" s="14" t="s">
        <v>123</v>
      </c>
      <c r="AW254" s="14" t="s">
        <v>27</v>
      </c>
      <c r="AX254" s="14" t="s">
        <v>72</v>
      </c>
      <c r="AY254" s="164" t="s">
        <v>115</v>
      </c>
    </row>
    <row r="255" spans="1:65" s="14" customFormat="1" x14ac:dyDescent="0.2">
      <c r="B255" s="163"/>
      <c r="D255" s="157" t="s">
        <v>125</v>
      </c>
      <c r="E255" s="164" t="s">
        <v>1</v>
      </c>
      <c r="F255" s="165" t="s">
        <v>632</v>
      </c>
      <c r="H255" s="166">
        <v>8.94</v>
      </c>
      <c r="L255" s="163"/>
      <c r="M255" s="167"/>
      <c r="N255" s="168"/>
      <c r="O255" s="168"/>
      <c r="P255" s="168"/>
      <c r="Q255" s="168"/>
      <c r="R255" s="168"/>
      <c r="S255" s="168"/>
      <c r="T255" s="169"/>
      <c r="AT255" s="164" t="s">
        <v>125</v>
      </c>
      <c r="AU255" s="164" t="s">
        <v>123</v>
      </c>
      <c r="AV255" s="14" t="s">
        <v>123</v>
      </c>
      <c r="AW255" s="14" t="s">
        <v>27</v>
      </c>
      <c r="AX255" s="14" t="s">
        <v>72</v>
      </c>
      <c r="AY255" s="164" t="s">
        <v>115</v>
      </c>
    </row>
    <row r="256" spans="1:65" s="16" customFormat="1" x14ac:dyDescent="0.2">
      <c r="B256" s="177"/>
      <c r="D256" s="157" t="s">
        <v>125</v>
      </c>
      <c r="E256" s="178" t="s">
        <v>1</v>
      </c>
      <c r="F256" s="179" t="s">
        <v>177</v>
      </c>
      <c r="H256" s="180">
        <v>29.3</v>
      </c>
      <c r="L256" s="177"/>
      <c r="M256" s="181"/>
      <c r="N256" s="182"/>
      <c r="O256" s="182"/>
      <c r="P256" s="182"/>
      <c r="Q256" s="182"/>
      <c r="R256" s="182"/>
      <c r="S256" s="182"/>
      <c r="T256" s="183"/>
      <c r="AT256" s="178" t="s">
        <v>125</v>
      </c>
      <c r="AU256" s="178" t="s">
        <v>123</v>
      </c>
      <c r="AV256" s="16" t="s">
        <v>133</v>
      </c>
      <c r="AW256" s="16" t="s">
        <v>27</v>
      </c>
      <c r="AX256" s="16" t="s">
        <v>72</v>
      </c>
      <c r="AY256" s="178" t="s">
        <v>115</v>
      </c>
    </row>
    <row r="257" spans="1:65" s="14" customFormat="1" x14ac:dyDescent="0.2">
      <c r="B257" s="163"/>
      <c r="D257" s="157" t="s">
        <v>125</v>
      </c>
      <c r="E257" s="164" t="s">
        <v>1</v>
      </c>
      <c r="F257" s="165" t="s">
        <v>633</v>
      </c>
      <c r="H257" s="166">
        <v>1.4650000000000001</v>
      </c>
      <c r="L257" s="163"/>
      <c r="M257" s="167"/>
      <c r="N257" s="168"/>
      <c r="O257" s="168"/>
      <c r="P257" s="168"/>
      <c r="Q257" s="168"/>
      <c r="R257" s="168"/>
      <c r="S257" s="168"/>
      <c r="T257" s="169"/>
      <c r="AT257" s="164" t="s">
        <v>125</v>
      </c>
      <c r="AU257" s="164" t="s">
        <v>123</v>
      </c>
      <c r="AV257" s="14" t="s">
        <v>123</v>
      </c>
      <c r="AW257" s="14" t="s">
        <v>27</v>
      </c>
      <c r="AX257" s="14" t="s">
        <v>72</v>
      </c>
      <c r="AY257" s="164" t="s">
        <v>115</v>
      </c>
    </row>
    <row r="258" spans="1:65" s="14" customFormat="1" x14ac:dyDescent="0.2">
      <c r="B258" s="163"/>
      <c r="D258" s="157" t="s">
        <v>125</v>
      </c>
      <c r="E258" s="164" t="s">
        <v>1</v>
      </c>
      <c r="F258" s="165" t="s">
        <v>634</v>
      </c>
      <c r="H258" s="166">
        <v>2.93</v>
      </c>
      <c r="L258" s="163"/>
      <c r="M258" s="167"/>
      <c r="N258" s="168"/>
      <c r="O258" s="168"/>
      <c r="P258" s="168"/>
      <c r="Q258" s="168"/>
      <c r="R258" s="168"/>
      <c r="S258" s="168"/>
      <c r="T258" s="169"/>
      <c r="AT258" s="164" t="s">
        <v>125</v>
      </c>
      <c r="AU258" s="164" t="s">
        <v>123</v>
      </c>
      <c r="AV258" s="14" t="s">
        <v>123</v>
      </c>
      <c r="AW258" s="14" t="s">
        <v>27</v>
      </c>
      <c r="AX258" s="14" t="s">
        <v>72</v>
      </c>
      <c r="AY258" s="164" t="s">
        <v>115</v>
      </c>
    </row>
    <row r="259" spans="1:65" s="16" customFormat="1" x14ac:dyDescent="0.2">
      <c r="B259" s="177"/>
      <c r="D259" s="157" t="s">
        <v>125</v>
      </c>
      <c r="E259" s="178" t="s">
        <v>1</v>
      </c>
      <c r="F259" s="179" t="s">
        <v>177</v>
      </c>
      <c r="H259" s="180">
        <v>4.3949999999999996</v>
      </c>
      <c r="L259" s="177"/>
      <c r="M259" s="181"/>
      <c r="N259" s="182"/>
      <c r="O259" s="182"/>
      <c r="P259" s="182"/>
      <c r="Q259" s="182"/>
      <c r="R259" s="182"/>
      <c r="S259" s="182"/>
      <c r="T259" s="183"/>
      <c r="AT259" s="178" t="s">
        <v>125</v>
      </c>
      <c r="AU259" s="178" t="s">
        <v>123</v>
      </c>
      <c r="AV259" s="16" t="s">
        <v>133</v>
      </c>
      <c r="AW259" s="16" t="s">
        <v>27</v>
      </c>
      <c r="AX259" s="16" t="s">
        <v>72</v>
      </c>
      <c r="AY259" s="178" t="s">
        <v>115</v>
      </c>
    </row>
    <row r="260" spans="1:65" s="15" customFormat="1" x14ac:dyDescent="0.2">
      <c r="B260" s="170"/>
      <c r="D260" s="157" t="s">
        <v>125</v>
      </c>
      <c r="E260" s="171" t="s">
        <v>1</v>
      </c>
      <c r="F260" s="172" t="s">
        <v>128</v>
      </c>
      <c r="H260" s="173">
        <v>33.695</v>
      </c>
      <c r="L260" s="170"/>
      <c r="M260" s="174"/>
      <c r="N260" s="175"/>
      <c r="O260" s="175"/>
      <c r="P260" s="175"/>
      <c r="Q260" s="175"/>
      <c r="R260" s="175"/>
      <c r="S260" s="175"/>
      <c r="T260" s="176"/>
      <c r="AT260" s="171" t="s">
        <v>125</v>
      </c>
      <c r="AU260" s="171" t="s">
        <v>123</v>
      </c>
      <c r="AV260" s="15" t="s">
        <v>122</v>
      </c>
      <c r="AW260" s="15" t="s">
        <v>27</v>
      </c>
      <c r="AX260" s="15" t="s">
        <v>80</v>
      </c>
      <c r="AY260" s="171" t="s">
        <v>115</v>
      </c>
    </row>
    <row r="261" spans="1:65" s="2" customFormat="1" ht="37.9" customHeight="1" x14ac:dyDescent="0.2">
      <c r="A261" s="30"/>
      <c r="B261" s="142"/>
      <c r="C261" s="184" t="s">
        <v>371</v>
      </c>
      <c r="D261" s="184" t="s">
        <v>194</v>
      </c>
      <c r="E261" s="185" t="s">
        <v>635</v>
      </c>
      <c r="F261" s="186" t="s">
        <v>636</v>
      </c>
      <c r="G261" s="187" t="s">
        <v>241</v>
      </c>
      <c r="H261" s="188">
        <v>30.704999999999998</v>
      </c>
      <c r="I261" s="188"/>
      <c r="J261" s="188">
        <f>ROUND(I261*H261,3)</f>
        <v>0</v>
      </c>
      <c r="K261" s="189"/>
      <c r="L261" s="190"/>
      <c r="M261" s="191" t="s">
        <v>1</v>
      </c>
      <c r="N261" s="192" t="s">
        <v>38</v>
      </c>
      <c r="O261" s="151">
        <v>0</v>
      </c>
      <c r="P261" s="151">
        <f>O261*H261</f>
        <v>0</v>
      </c>
      <c r="Q261" s="151">
        <v>8.1200000000000005E-3</v>
      </c>
      <c r="R261" s="151">
        <f>Q261*H261</f>
        <v>0.24932460000000001</v>
      </c>
      <c r="S261" s="151">
        <v>0</v>
      </c>
      <c r="T261" s="152">
        <f>S261*H261</f>
        <v>0</v>
      </c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R261" s="153" t="s">
        <v>197</v>
      </c>
      <c r="AT261" s="153" t="s">
        <v>194</v>
      </c>
      <c r="AU261" s="153" t="s">
        <v>123</v>
      </c>
      <c r="AY261" s="18" t="s">
        <v>115</v>
      </c>
      <c r="BE261" s="154">
        <f>IF(N261="základná",J261,0)</f>
        <v>0</v>
      </c>
      <c r="BF261" s="154">
        <f>IF(N261="znížená",J261,0)</f>
        <v>0</v>
      </c>
      <c r="BG261" s="154">
        <f>IF(N261="zákl. prenesená",J261,0)</f>
        <v>0</v>
      </c>
      <c r="BH261" s="154">
        <f>IF(N261="zníž. prenesená",J261,0)</f>
        <v>0</v>
      </c>
      <c r="BI261" s="154">
        <f>IF(N261="nulová",J261,0)</f>
        <v>0</v>
      </c>
      <c r="BJ261" s="18" t="s">
        <v>123</v>
      </c>
      <c r="BK261" s="155">
        <f>ROUND(I261*H261,3)</f>
        <v>0</v>
      </c>
      <c r="BL261" s="18" t="s">
        <v>174</v>
      </c>
      <c r="BM261" s="153" t="s">
        <v>637</v>
      </c>
    </row>
    <row r="262" spans="1:65" s="13" customFormat="1" ht="22.5" x14ac:dyDescent="0.2">
      <c r="B262" s="156"/>
      <c r="D262" s="157" t="s">
        <v>125</v>
      </c>
      <c r="E262" s="158" t="s">
        <v>1</v>
      </c>
      <c r="F262" s="159" t="s">
        <v>638</v>
      </c>
      <c r="H262" s="158" t="s">
        <v>1</v>
      </c>
      <c r="L262" s="156"/>
      <c r="M262" s="160"/>
      <c r="N262" s="161"/>
      <c r="O262" s="161"/>
      <c r="P262" s="161"/>
      <c r="Q262" s="161"/>
      <c r="R262" s="161"/>
      <c r="S262" s="161"/>
      <c r="T262" s="162"/>
      <c r="AT262" s="158" t="s">
        <v>125</v>
      </c>
      <c r="AU262" s="158" t="s">
        <v>123</v>
      </c>
      <c r="AV262" s="13" t="s">
        <v>80</v>
      </c>
      <c r="AW262" s="13" t="s">
        <v>27</v>
      </c>
      <c r="AX262" s="13" t="s">
        <v>72</v>
      </c>
      <c r="AY262" s="158" t="s">
        <v>115</v>
      </c>
    </row>
    <row r="263" spans="1:65" s="14" customFormat="1" x14ac:dyDescent="0.2">
      <c r="B263" s="163"/>
      <c r="D263" s="157" t="s">
        <v>125</v>
      </c>
      <c r="E263" s="164" t="s">
        <v>1</v>
      </c>
      <c r="F263" s="165" t="s">
        <v>639</v>
      </c>
      <c r="H263" s="166">
        <v>10.77</v>
      </c>
      <c r="L263" s="163"/>
      <c r="M263" s="167"/>
      <c r="N263" s="168"/>
      <c r="O263" s="168"/>
      <c r="P263" s="168"/>
      <c r="Q263" s="168"/>
      <c r="R263" s="168"/>
      <c r="S263" s="168"/>
      <c r="T263" s="169"/>
      <c r="AT263" s="164" t="s">
        <v>125</v>
      </c>
      <c r="AU263" s="164" t="s">
        <v>123</v>
      </c>
      <c r="AV263" s="14" t="s">
        <v>123</v>
      </c>
      <c r="AW263" s="14" t="s">
        <v>27</v>
      </c>
      <c r="AX263" s="14" t="s">
        <v>72</v>
      </c>
      <c r="AY263" s="164" t="s">
        <v>115</v>
      </c>
    </row>
    <row r="264" spans="1:65" s="14" customFormat="1" x14ac:dyDescent="0.2">
      <c r="B264" s="163"/>
      <c r="D264" s="157" t="s">
        <v>125</v>
      </c>
      <c r="E264" s="164" t="s">
        <v>1</v>
      </c>
      <c r="F264" s="165" t="s">
        <v>640</v>
      </c>
      <c r="H264" s="166">
        <v>8.2899999999999991</v>
      </c>
      <c r="L264" s="163"/>
      <c r="M264" s="167"/>
      <c r="N264" s="168"/>
      <c r="O264" s="168"/>
      <c r="P264" s="168"/>
      <c r="Q264" s="168"/>
      <c r="R264" s="168"/>
      <c r="S264" s="168"/>
      <c r="T264" s="169"/>
      <c r="AT264" s="164" t="s">
        <v>125</v>
      </c>
      <c r="AU264" s="164" t="s">
        <v>123</v>
      </c>
      <c r="AV264" s="14" t="s">
        <v>123</v>
      </c>
      <c r="AW264" s="14" t="s">
        <v>27</v>
      </c>
      <c r="AX264" s="14" t="s">
        <v>72</v>
      </c>
      <c r="AY264" s="164" t="s">
        <v>115</v>
      </c>
    </row>
    <row r="265" spans="1:65" s="14" customFormat="1" x14ac:dyDescent="0.2">
      <c r="B265" s="163"/>
      <c r="D265" s="157" t="s">
        <v>125</v>
      </c>
      <c r="E265" s="164" t="s">
        <v>1</v>
      </c>
      <c r="F265" s="165" t="s">
        <v>641</v>
      </c>
      <c r="H265" s="166">
        <v>7.64</v>
      </c>
      <c r="L265" s="163"/>
      <c r="M265" s="167"/>
      <c r="N265" s="168"/>
      <c r="O265" s="168"/>
      <c r="P265" s="168"/>
      <c r="Q265" s="168"/>
      <c r="R265" s="168"/>
      <c r="S265" s="168"/>
      <c r="T265" s="169"/>
      <c r="AT265" s="164" t="s">
        <v>125</v>
      </c>
      <c r="AU265" s="164" t="s">
        <v>123</v>
      </c>
      <c r="AV265" s="14" t="s">
        <v>123</v>
      </c>
      <c r="AW265" s="14" t="s">
        <v>27</v>
      </c>
      <c r="AX265" s="14" t="s">
        <v>72</v>
      </c>
      <c r="AY265" s="164" t="s">
        <v>115</v>
      </c>
    </row>
    <row r="266" spans="1:65" s="16" customFormat="1" x14ac:dyDescent="0.2">
      <c r="B266" s="177"/>
      <c r="D266" s="157" t="s">
        <v>125</v>
      </c>
      <c r="E266" s="178" t="s">
        <v>1</v>
      </c>
      <c r="F266" s="179" t="s">
        <v>177</v>
      </c>
      <c r="H266" s="180">
        <v>26.7</v>
      </c>
      <c r="L266" s="177"/>
      <c r="M266" s="181"/>
      <c r="N266" s="182"/>
      <c r="O266" s="182"/>
      <c r="P266" s="182"/>
      <c r="Q266" s="182"/>
      <c r="R266" s="182"/>
      <c r="S266" s="182"/>
      <c r="T266" s="183"/>
      <c r="AT266" s="178" t="s">
        <v>125</v>
      </c>
      <c r="AU266" s="178" t="s">
        <v>123</v>
      </c>
      <c r="AV266" s="16" t="s">
        <v>133</v>
      </c>
      <c r="AW266" s="16" t="s">
        <v>27</v>
      </c>
      <c r="AX266" s="16" t="s">
        <v>72</v>
      </c>
      <c r="AY266" s="178" t="s">
        <v>115</v>
      </c>
    </row>
    <row r="267" spans="1:65" s="14" customFormat="1" x14ac:dyDescent="0.2">
      <c r="B267" s="163"/>
      <c r="D267" s="157" t="s">
        <v>125</v>
      </c>
      <c r="E267" s="164" t="s">
        <v>1</v>
      </c>
      <c r="F267" s="165" t="s">
        <v>642</v>
      </c>
      <c r="H267" s="166">
        <v>1.335</v>
      </c>
      <c r="L267" s="163"/>
      <c r="M267" s="167"/>
      <c r="N267" s="168"/>
      <c r="O267" s="168"/>
      <c r="P267" s="168"/>
      <c r="Q267" s="168"/>
      <c r="R267" s="168"/>
      <c r="S267" s="168"/>
      <c r="T267" s="169"/>
      <c r="AT267" s="164" t="s">
        <v>125</v>
      </c>
      <c r="AU267" s="164" t="s">
        <v>123</v>
      </c>
      <c r="AV267" s="14" t="s">
        <v>123</v>
      </c>
      <c r="AW267" s="14" t="s">
        <v>27</v>
      </c>
      <c r="AX267" s="14" t="s">
        <v>72</v>
      </c>
      <c r="AY267" s="164" t="s">
        <v>115</v>
      </c>
    </row>
    <row r="268" spans="1:65" s="14" customFormat="1" x14ac:dyDescent="0.2">
      <c r="B268" s="163"/>
      <c r="D268" s="157" t="s">
        <v>125</v>
      </c>
      <c r="E268" s="164" t="s">
        <v>1</v>
      </c>
      <c r="F268" s="165" t="s">
        <v>643</v>
      </c>
      <c r="H268" s="166">
        <v>2.67</v>
      </c>
      <c r="L268" s="163"/>
      <c r="M268" s="167"/>
      <c r="N268" s="168"/>
      <c r="O268" s="168"/>
      <c r="P268" s="168"/>
      <c r="Q268" s="168"/>
      <c r="R268" s="168"/>
      <c r="S268" s="168"/>
      <c r="T268" s="169"/>
      <c r="AT268" s="164" t="s">
        <v>125</v>
      </c>
      <c r="AU268" s="164" t="s">
        <v>123</v>
      </c>
      <c r="AV268" s="14" t="s">
        <v>123</v>
      </c>
      <c r="AW268" s="14" t="s">
        <v>27</v>
      </c>
      <c r="AX268" s="14" t="s">
        <v>72</v>
      </c>
      <c r="AY268" s="164" t="s">
        <v>115</v>
      </c>
    </row>
    <row r="269" spans="1:65" s="16" customFormat="1" x14ac:dyDescent="0.2">
      <c r="B269" s="177"/>
      <c r="D269" s="157" t="s">
        <v>125</v>
      </c>
      <c r="E269" s="178" t="s">
        <v>1</v>
      </c>
      <c r="F269" s="179" t="s">
        <v>177</v>
      </c>
      <c r="H269" s="180">
        <v>4.0049999999999999</v>
      </c>
      <c r="L269" s="177"/>
      <c r="M269" s="181"/>
      <c r="N269" s="182"/>
      <c r="O269" s="182"/>
      <c r="P269" s="182"/>
      <c r="Q269" s="182"/>
      <c r="R269" s="182"/>
      <c r="S269" s="182"/>
      <c r="T269" s="183"/>
      <c r="AT269" s="178" t="s">
        <v>125</v>
      </c>
      <c r="AU269" s="178" t="s">
        <v>123</v>
      </c>
      <c r="AV269" s="16" t="s">
        <v>133</v>
      </c>
      <c r="AW269" s="16" t="s">
        <v>27</v>
      </c>
      <c r="AX269" s="16" t="s">
        <v>72</v>
      </c>
      <c r="AY269" s="178" t="s">
        <v>115</v>
      </c>
    </row>
    <row r="270" spans="1:65" s="15" customFormat="1" x14ac:dyDescent="0.2">
      <c r="B270" s="170"/>
      <c r="D270" s="157" t="s">
        <v>125</v>
      </c>
      <c r="E270" s="171" t="s">
        <v>1</v>
      </c>
      <c r="F270" s="172" t="s">
        <v>128</v>
      </c>
      <c r="H270" s="173">
        <v>30.704999999999998</v>
      </c>
      <c r="L270" s="170"/>
      <c r="M270" s="174"/>
      <c r="N270" s="175"/>
      <c r="O270" s="175"/>
      <c r="P270" s="175"/>
      <c r="Q270" s="175"/>
      <c r="R270" s="175"/>
      <c r="S270" s="175"/>
      <c r="T270" s="176"/>
      <c r="AT270" s="171" t="s">
        <v>125</v>
      </c>
      <c r="AU270" s="171" t="s">
        <v>123</v>
      </c>
      <c r="AV270" s="15" t="s">
        <v>122</v>
      </c>
      <c r="AW270" s="15" t="s">
        <v>27</v>
      </c>
      <c r="AX270" s="15" t="s">
        <v>80</v>
      </c>
      <c r="AY270" s="171" t="s">
        <v>115</v>
      </c>
    </row>
    <row r="271" spans="1:65" s="2" customFormat="1" ht="37.9" customHeight="1" x14ac:dyDescent="0.2">
      <c r="A271" s="30"/>
      <c r="B271" s="142"/>
      <c r="C271" s="184" t="s">
        <v>376</v>
      </c>
      <c r="D271" s="184" t="s">
        <v>194</v>
      </c>
      <c r="E271" s="185" t="s">
        <v>644</v>
      </c>
      <c r="F271" s="186" t="s">
        <v>645</v>
      </c>
      <c r="G271" s="187" t="s">
        <v>241</v>
      </c>
      <c r="H271" s="188">
        <v>247.13499999999999</v>
      </c>
      <c r="I271" s="188"/>
      <c r="J271" s="188">
        <f>ROUND(I271*H271,3)</f>
        <v>0</v>
      </c>
      <c r="K271" s="189"/>
      <c r="L271" s="190"/>
      <c r="M271" s="191" t="s">
        <v>1</v>
      </c>
      <c r="N271" s="192" t="s">
        <v>38</v>
      </c>
      <c r="O271" s="151">
        <v>0</v>
      </c>
      <c r="P271" s="151">
        <f>O271*H271</f>
        <v>0</v>
      </c>
      <c r="Q271" s="151">
        <v>8.1200000000000005E-3</v>
      </c>
      <c r="R271" s="151">
        <f>Q271*H271</f>
        <v>2.0067362000000002</v>
      </c>
      <c r="S271" s="151">
        <v>0</v>
      </c>
      <c r="T271" s="152">
        <f>S271*H271</f>
        <v>0</v>
      </c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R271" s="153" t="s">
        <v>197</v>
      </c>
      <c r="AT271" s="153" t="s">
        <v>194</v>
      </c>
      <c r="AU271" s="153" t="s">
        <v>123</v>
      </c>
      <c r="AY271" s="18" t="s">
        <v>115</v>
      </c>
      <c r="BE271" s="154">
        <f>IF(N271="základná",J271,0)</f>
        <v>0</v>
      </c>
      <c r="BF271" s="154">
        <f>IF(N271="znížená",J271,0)</f>
        <v>0</v>
      </c>
      <c r="BG271" s="154">
        <f>IF(N271="zákl. prenesená",J271,0)</f>
        <v>0</v>
      </c>
      <c r="BH271" s="154">
        <f>IF(N271="zníž. prenesená",J271,0)</f>
        <v>0</v>
      </c>
      <c r="BI271" s="154">
        <f>IF(N271="nulová",J271,0)</f>
        <v>0</v>
      </c>
      <c r="BJ271" s="18" t="s">
        <v>123</v>
      </c>
      <c r="BK271" s="155">
        <f>ROUND(I271*H271,3)</f>
        <v>0</v>
      </c>
      <c r="BL271" s="18" t="s">
        <v>174</v>
      </c>
      <c r="BM271" s="153" t="s">
        <v>646</v>
      </c>
    </row>
    <row r="272" spans="1:65" s="13" customFormat="1" ht="22.5" x14ac:dyDescent="0.2">
      <c r="B272" s="156"/>
      <c r="D272" s="157" t="s">
        <v>125</v>
      </c>
      <c r="E272" s="158" t="s">
        <v>1</v>
      </c>
      <c r="F272" s="159" t="s">
        <v>647</v>
      </c>
      <c r="H272" s="158" t="s">
        <v>1</v>
      </c>
      <c r="L272" s="156"/>
      <c r="M272" s="160"/>
      <c r="N272" s="161"/>
      <c r="O272" s="161"/>
      <c r="P272" s="161"/>
      <c r="Q272" s="161"/>
      <c r="R272" s="161"/>
      <c r="S272" s="161"/>
      <c r="T272" s="162"/>
      <c r="AT272" s="158" t="s">
        <v>125</v>
      </c>
      <c r="AU272" s="158" t="s">
        <v>123</v>
      </c>
      <c r="AV272" s="13" t="s">
        <v>80</v>
      </c>
      <c r="AW272" s="13" t="s">
        <v>27</v>
      </c>
      <c r="AX272" s="13" t="s">
        <v>72</v>
      </c>
      <c r="AY272" s="158" t="s">
        <v>115</v>
      </c>
    </row>
    <row r="273" spans="1:65" s="14" customFormat="1" x14ac:dyDescent="0.2">
      <c r="B273" s="163"/>
      <c r="D273" s="157" t="s">
        <v>125</v>
      </c>
      <c r="E273" s="164" t="s">
        <v>1</v>
      </c>
      <c r="F273" s="165" t="s">
        <v>648</v>
      </c>
      <c r="H273" s="166">
        <v>188.5</v>
      </c>
      <c r="L273" s="163"/>
      <c r="M273" s="167"/>
      <c r="N273" s="168"/>
      <c r="O273" s="168"/>
      <c r="P273" s="168"/>
      <c r="Q273" s="168"/>
      <c r="R273" s="168"/>
      <c r="S273" s="168"/>
      <c r="T273" s="169"/>
      <c r="AT273" s="164" t="s">
        <v>125</v>
      </c>
      <c r="AU273" s="164" t="s">
        <v>123</v>
      </c>
      <c r="AV273" s="14" t="s">
        <v>123</v>
      </c>
      <c r="AW273" s="14" t="s">
        <v>27</v>
      </c>
      <c r="AX273" s="14" t="s">
        <v>72</v>
      </c>
      <c r="AY273" s="164" t="s">
        <v>115</v>
      </c>
    </row>
    <row r="274" spans="1:65" s="14" customFormat="1" x14ac:dyDescent="0.2">
      <c r="B274" s="163"/>
      <c r="D274" s="157" t="s">
        <v>125</v>
      </c>
      <c r="E274" s="164" t="s">
        <v>1</v>
      </c>
      <c r="F274" s="165" t="s">
        <v>649</v>
      </c>
      <c r="H274" s="166">
        <v>26.4</v>
      </c>
      <c r="L274" s="163"/>
      <c r="M274" s="167"/>
      <c r="N274" s="168"/>
      <c r="O274" s="168"/>
      <c r="P274" s="168"/>
      <c r="Q274" s="168"/>
      <c r="R274" s="168"/>
      <c r="S274" s="168"/>
      <c r="T274" s="169"/>
      <c r="AT274" s="164" t="s">
        <v>125</v>
      </c>
      <c r="AU274" s="164" t="s">
        <v>123</v>
      </c>
      <c r="AV274" s="14" t="s">
        <v>123</v>
      </c>
      <c r="AW274" s="14" t="s">
        <v>27</v>
      </c>
      <c r="AX274" s="14" t="s">
        <v>72</v>
      </c>
      <c r="AY274" s="164" t="s">
        <v>115</v>
      </c>
    </row>
    <row r="275" spans="1:65" s="16" customFormat="1" x14ac:dyDescent="0.2">
      <c r="B275" s="177"/>
      <c r="D275" s="157" t="s">
        <v>125</v>
      </c>
      <c r="E275" s="178" t="s">
        <v>1</v>
      </c>
      <c r="F275" s="179" t="s">
        <v>177</v>
      </c>
      <c r="H275" s="180">
        <v>214.9</v>
      </c>
      <c r="L275" s="177"/>
      <c r="M275" s="181"/>
      <c r="N275" s="182"/>
      <c r="O275" s="182"/>
      <c r="P275" s="182"/>
      <c r="Q275" s="182"/>
      <c r="R275" s="182"/>
      <c r="S275" s="182"/>
      <c r="T275" s="183"/>
      <c r="AT275" s="178" t="s">
        <v>125</v>
      </c>
      <c r="AU275" s="178" t="s">
        <v>123</v>
      </c>
      <c r="AV275" s="16" t="s">
        <v>133</v>
      </c>
      <c r="AW275" s="16" t="s">
        <v>27</v>
      </c>
      <c r="AX275" s="16" t="s">
        <v>72</v>
      </c>
      <c r="AY275" s="178" t="s">
        <v>115</v>
      </c>
    </row>
    <row r="276" spans="1:65" s="14" customFormat="1" x14ac:dyDescent="0.2">
      <c r="B276" s="163"/>
      <c r="D276" s="157" t="s">
        <v>125</v>
      </c>
      <c r="E276" s="164" t="s">
        <v>1</v>
      </c>
      <c r="F276" s="165" t="s">
        <v>650</v>
      </c>
      <c r="H276" s="166">
        <v>10.744999999999999</v>
      </c>
      <c r="L276" s="163"/>
      <c r="M276" s="167"/>
      <c r="N276" s="168"/>
      <c r="O276" s="168"/>
      <c r="P276" s="168"/>
      <c r="Q276" s="168"/>
      <c r="R276" s="168"/>
      <c r="S276" s="168"/>
      <c r="T276" s="169"/>
      <c r="AT276" s="164" t="s">
        <v>125</v>
      </c>
      <c r="AU276" s="164" t="s">
        <v>123</v>
      </c>
      <c r="AV276" s="14" t="s">
        <v>123</v>
      </c>
      <c r="AW276" s="14" t="s">
        <v>27</v>
      </c>
      <c r="AX276" s="14" t="s">
        <v>72</v>
      </c>
      <c r="AY276" s="164" t="s">
        <v>115</v>
      </c>
    </row>
    <row r="277" spans="1:65" s="14" customFormat="1" x14ac:dyDescent="0.2">
      <c r="B277" s="163"/>
      <c r="D277" s="157" t="s">
        <v>125</v>
      </c>
      <c r="E277" s="164" t="s">
        <v>1</v>
      </c>
      <c r="F277" s="165" t="s">
        <v>651</v>
      </c>
      <c r="H277" s="166">
        <v>21.49</v>
      </c>
      <c r="L277" s="163"/>
      <c r="M277" s="167"/>
      <c r="N277" s="168"/>
      <c r="O277" s="168"/>
      <c r="P277" s="168"/>
      <c r="Q277" s="168"/>
      <c r="R277" s="168"/>
      <c r="S277" s="168"/>
      <c r="T277" s="169"/>
      <c r="AT277" s="164" t="s">
        <v>125</v>
      </c>
      <c r="AU277" s="164" t="s">
        <v>123</v>
      </c>
      <c r="AV277" s="14" t="s">
        <v>123</v>
      </c>
      <c r="AW277" s="14" t="s">
        <v>27</v>
      </c>
      <c r="AX277" s="14" t="s">
        <v>72</v>
      </c>
      <c r="AY277" s="164" t="s">
        <v>115</v>
      </c>
    </row>
    <row r="278" spans="1:65" s="16" customFormat="1" x14ac:dyDescent="0.2">
      <c r="B278" s="177"/>
      <c r="D278" s="157" t="s">
        <v>125</v>
      </c>
      <c r="E278" s="178" t="s">
        <v>1</v>
      </c>
      <c r="F278" s="179" t="s">
        <v>177</v>
      </c>
      <c r="H278" s="180">
        <v>32.234999999999999</v>
      </c>
      <c r="L278" s="177"/>
      <c r="M278" s="181"/>
      <c r="N278" s="182"/>
      <c r="O278" s="182"/>
      <c r="P278" s="182"/>
      <c r="Q278" s="182"/>
      <c r="R278" s="182"/>
      <c r="S278" s="182"/>
      <c r="T278" s="183"/>
      <c r="AT278" s="178" t="s">
        <v>125</v>
      </c>
      <c r="AU278" s="178" t="s">
        <v>123</v>
      </c>
      <c r="AV278" s="16" t="s">
        <v>133</v>
      </c>
      <c r="AW278" s="16" t="s">
        <v>27</v>
      </c>
      <c r="AX278" s="16" t="s">
        <v>72</v>
      </c>
      <c r="AY278" s="178" t="s">
        <v>115</v>
      </c>
    </row>
    <row r="279" spans="1:65" s="15" customFormat="1" x14ac:dyDescent="0.2">
      <c r="B279" s="170"/>
      <c r="D279" s="157" t="s">
        <v>125</v>
      </c>
      <c r="E279" s="171" t="s">
        <v>1</v>
      </c>
      <c r="F279" s="172" t="s">
        <v>128</v>
      </c>
      <c r="H279" s="173">
        <v>247.13499999999999</v>
      </c>
      <c r="L279" s="170"/>
      <c r="M279" s="174"/>
      <c r="N279" s="175"/>
      <c r="O279" s="175"/>
      <c r="P279" s="175"/>
      <c r="Q279" s="175"/>
      <c r="R279" s="175"/>
      <c r="S279" s="175"/>
      <c r="T279" s="176"/>
      <c r="AT279" s="171" t="s">
        <v>125</v>
      </c>
      <c r="AU279" s="171" t="s">
        <v>123</v>
      </c>
      <c r="AV279" s="15" t="s">
        <v>122</v>
      </c>
      <c r="AW279" s="15" t="s">
        <v>27</v>
      </c>
      <c r="AX279" s="15" t="s">
        <v>80</v>
      </c>
      <c r="AY279" s="171" t="s">
        <v>115</v>
      </c>
    </row>
    <row r="280" spans="1:65" s="2" customFormat="1" ht="37.9" customHeight="1" x14ac:dyDescent="0.2">
      <c r="A280" s="30"/>
      <c r="B280" s="142"/>
      <c r="C280" s="184" t="s">
        <v>381</v>
      </c>
      <c r="D280" s="184" t="s">
        <v>194</v>
      </c>
      <c r="E280" s="185" t="s">
        <v>652</v>
      </c>
      <c r="F280" s="186" t="s">
        <v>653</v>
      </c>
      <c r="G280" s="187" t="s">
        <v>241</v>
      </c>
      <c r="H280" s="188">
        <v>47.494999999999997</v>
      </c>
      <c r="I280" s="188"/>
      <c r="J280" s="188">
        <f>ROUND(I280*H280,3)</f>
        <v>0</v>
      </c>
      <c r="K280" s="189"/>
      <c r="L280" s="190"/>
      <c r="M280" s="191" t="s">
        <v>1</v>
      </c>
      <c r="N280" s="192" t="s">
        <v>38</v>
      </c>
      <c r="O280" s="151">
        <v>0</v>
      </c>
      <c r="P280" s="151">
        <f>O280*H280</f>
        <v>0</v>
      </c>
      <c r="Q280" s="151">
        <v>8.1200000000000005E-3</v>
      </c>
      <c r="R280" s="151">
        <f>Q280*H280</f>
        <v>0.38565939999999999</v>
      </c>
      <c r="S280" s="151">
        <v>0</v>
      </c>
      <c r="T280" s="152">
        <f>S280*H280</f>
        <v>0</v>
      </c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R280" s="153" t="s">
        <v>197</v>
      </c>
      <c r="AT280" s="153" t="s">
        <v>194</v>
      </c>
      <c r="AU280" s="153" t="s">
        <v>123</v>
      </c>
      <c r="AY280" s="18" t="s">
        <v>115</v>
      </c>
      <c r="BE280" s="154">
        <f>IF(N280="základná",J280,0)</f>
        <v>0</v>
      </c>
      <c r="BF280" s="154">
        <f>IF(N280="znížená",J280,0)</f>
        <v>0</v>
      </c>
      <c r="BG280" s="154">
        <f>IF(N280="zákl. prenesená",J280,0)</f>
        <v>0</v>
      </c>
      <c r="BH280" s="154">
        <f>IF(N280="zníž. prenesená",J280,0)</f>
        <v>0</v>
      </c>
      <c r="BI280" s="154">
        <f>IF(N280="nulová",J280,0)</f>
        <v>0</v>
      </c>
      <c r="BJ280" s="18" t="s">
        <v>123</v>
      </c>
      <c r="BK280" s="155">
        <f>ROUND(I280*H280,3)</f>
        <v>0</v>
      </c>
      <c r="BL280" s="18" t="s">
        <v>174</v>
      </c>
      <c r="BM280" s="153" t="s">
        <v>654</v>
      </c>
    </row>
    <row r="281" spans="1:65" s="13" customFormat="1" ht="22.5" x14ac:dyDescent="0.2">
      <c r="B281" s="156"/>
      <c r="D281" s="157" t="s">
        <v>125</v>
      </c>
      <c r="E281" s="158" t="s">
        <v>1</v>
      </c>
      <c r="F281" s="159" t="s">
        <v>655</v>
      </c>
      <c r="H281" s="158" t="s">
        <v>1</v>
      </c>
      <c r="L281" s="156"/>
      <c r="M281" s="160"/>
      <c r="N281" s="161"/>
      <c r="O281" s="161"/>
      <c r="P281" s="161"/>
      <c r="Q281" s="161"/>
      <c r="R281" s="161"/>
      <c r="S281" s="161"/>
      <c r="T281" s="162"/>
      <c r="AT281" s="158" t="s">
        <v>125</v>
      </c>
      <c r="AU281" s="158" t="s">
        <v>123</v>
      </c>
      <c r="AV281" s="13" t="s">
        <v>80</v>
      </c>
      <c r="AW281" s="13" t="s">
        <v>27</v>
      </c>
      <c r="AX281" s="13" t="s">
        <v>72</v>
      </c>
      <c r="AY281" s="158" t="s">
        <v>115</v>
      </c>
    </row>
    <row r="282" spans="1:65" s="14" customFormat="1" x14ac:dyDescent="0.2">
      <c r="B282" s="163"/>
      <c r="D282" s="157" t="s">
        <v>125</v>
      </c>
      <c r="E282" s="164" t="s">
        <v>1</v>
      </c>
      <c r="F282" s="165" t="s">
        <v>656</v>
      </c>
      <c r="H282" s="166">
        <v>32.5</v>
      </c>
      <c r="L282" s="163"/>
      <c r="M282" s="167"/>
      <c r="N282" s="168"/>
      <c r="O282" s="168"/>
      <c r="P282" s="168"/>
      <c r="Q282" s="168"/>
      <c r="R282" s="168"/>
      <c r="S282" s="168"/>
      <c r="T282" s="169"/>
      <c r="AT282" s="164" t="s">
        <v>125</v>
      </c>
      <c r="AU282" s="164" t="s">
        <v>123</v>
      </c>
      <c r="AV282" s="14" t="s">
        <v>123</v>
      </c>
      <c r="AW282" s="14" t="s">
        <v>27</v>
      </c>
      <c r="AX282" s="14" t="s">
        <v>72</v>
      </c>
      <c r="AY282" s="164" t="s">
        <v>115</v>
      </c>
    </row>
    <row r="283" spans="1:65" s="14" customFormat="1" x14ac:dyDescent="0.2">
      <c r="B283" s="163"/>
      <c r="D283" s="157" t="s">
        <v>125</v>
      </c>
      <c r="E283" s="164" t="s">
        <v>1</v>
      </c>
      <c r="F283" s="165" t="s">
        <v>657</v>
      </c>
      <c r="H283" s="166">
        <v>6.8</v>
      </c>
      <c r="L283" s="163"/>
      <c r="M283" s="167"/>
      <c r="N283" s="168"/>
      <c r="O283" s="168"/>
      <c r="P283" s="168"/>
      <c r="Q283" s="168"/>
      <c r="R283" s="168"/>
      <c r="S283" s="168"/>
      <c r="T283" s="169"/>
      <c r="AT283" s="164" t="s">
        <v>125</v>
      </c>
      <c r="AU283" s="164" t="s">
        <v>123</v>
      </c>
      <c r="AV283" s="14" t="s">
        <v>123</v>
      </c>
      <c r="AW283" s="14" t="s">
        <v>27</v>
      </c>
      <c r="AX283" s="14" t="s">
        <v>72</v>
      </c>
      <c r="AY283" s="164" t="s">
        <v>115</v>
      </c>
    </row>
    <row r="284" spans="1:65" s="14" customFormat="1" x14ac:dyDescent="0.2">
      <c r="B284" s="163"/>
      <c r="D284" s="157" t="s">
        <v>125</v>
      </c>
      <c r="E284" s="164" t="s">
        <v>1</v>
      </c>
      <c r="F284" s="165" t="s">
        <v>658</v>
      </c>
      <c r="H284" s="166">
        <v>2</v>
      </c>
      <c r="L284" s="163"/>
      <c r="M284" s="167"/>
      <c r="N284" s="168"/>
      <c r="O284" s="168"/>
      <c r="P284" s="168"/>
      <c r="Q284" s="168"/>
      <c r="R284" s="168"/>
      <c r="S284" s="168"/>
      <c r="T284" s="169"/>
      <c r="AT284" s="164" t="s">
        <v>125</v>
      </c>
      <c r="AU284" s="164" t="s">
        <v>123</v>
      </c>
      <c r="AV284" s="14" t="s">
        <v>123</v>
      </c>
      <c r="AW284" s="14" t="s">
        <v>27</v>
      </c>
      <c r="AX284" s="14" t="s">
        <v>72</v>
      </c>
      <c r="AY284" s="164" t="s">
        <v>115</v>
      </c>
    </row>
    <row r="285" spans="1:65" s="16" customFormat="1" x14ac:dyDescent="0.2">
      <c r="B285" s="177"/>
      <c r="D285" s="157" t="s">
        <v>125</v>
      </c>
      <c r="E285" s="178" t="s">
        <v>1</v>
      </c>
      <c r="F285" s="179" t="s">
        <v>177</v>
      </c>
      <c r="H285" s="180">
        <v>41.3</v>
      </c>
      <c r="L285" s="177"/>
      <c r="M285" s="181"/>
      <c r="N285" s="182"/>
      <c r="O285" s="182"/>
      <c r="P285" s="182"/>
      <c r="Q285" s="182"/>
      <c r="R285" s="182"/>
      <c r="S285" s="182"/>
      <c r="T285" s="183"/>
      <c r="AT285" s="178" t="s">
        <v>125</v>
      </c>
      <c r="AU285" s="178" t="s">
        <v>123</v>
      </c>
      <c r="AV285" s="16" t="s">
        <v>133</v>
      </c>
      <c r="AW285" s="16" t="s">
        <v>27</v>
      </c>
      <c r="AX285" s="16" t="s">
        <v>72</v>
      </c>
      <c r="AY285" s="178" t="s">
        <v>115</v>
      </c>
    </row>
    <row r="286" spans="1:65" s="14" customFormat="1" x14ac:dyDescent="0.2">
      <c r="B286" s="163"/>
      <c r="D286" s="157" t="s">
        <v>125</v>
      </c>
      <c r="E286" s="164" t="s">
        <v>1</v>
      </c>
      <c r="F286" s="165" t="s">
        <v>659</v>
      </c>
      <c r="H286" s="166">
        <v>2.0649999999999999</v>
      </c>
      <c r="L286" s="163"/>
      <c r="M286" s="167"/>
      <c r="N286" s="168"/>
      <c r="O286" s="168"/>
      <c r="P286" s="168"/>
      <c r="Q286" s="168"/>
      <c r="R286" s="168"/>
      <c r="S286" s="168"/>
      <c r="T286" s="169"/>
      <c r="AT286" s="164" t="s">
        <v>125</v>
      </c>
      <c r="AU286" s="164" t="s">
        <v>123</v>
      </c>
      <c r="AV286" s="14" t="s">
        <v>123</v>
      </c>
      <c r="AW286" s="14" t="s">
        <v>27</v>
      </c>
      <c r="AX286" s="14" t="s">
        <v>72</v>
      </c>
      <c r="AY286" s="164" t="s">
        <v>115</v>
      </c>
    </row>
    <row r="287" spans="1:65" s="14" customFormat="1" x14ac:dyDescent="0.2">
      <c r="B287" s="163"/>
      <c r="D287" s="157" t="s">
        <v>125</v>
      </c>
      <c r="E287" s="164" t="s">
        <v>1</v>
      </c>
      <c r="F287" s="165" t="s">
        <v>660</v>
      </c>
      <c r="H287" s="166">
        <v>4.13</v>
      </c>
      <c r="L287" s="163"/>
      <c r="M287" s="167"/>
      <c r="N287" s="168"/>
      <c r="O287" s="168"/>
      <c r="P287" s="168"/>
      <c r="Q287" s="168"/>
      <c r="R287" s="168"/>
      <c r="S287" s="168"/>
      <c r="T287" s="169"/>
      <c r="AT287" s="164" t="s">
        <v>125</v>
      </c>
      <c r="AU287" s="164" t="s">
        <v>123</v>
      </c>
      <c r="AV287" s="14" t="s">
        <v>123</v>
      </c>
      <c r="AW287" s="14" t="s">
        <v>27</v>
      </c>
      <c r="AX287" s="14" t="s">
        <v>72</v>
      </c>
      <c r="AY287" s="164" t="s">
        <v>115</v>
      </c>
    </row>
    <row r="288" spans="1:65" s="16" customFormat="1" x14ac:dyDescent="0.2">
      <c r="B288" s="177"/>
      <c r="D288" s="157" t="s">
        <v>125</v>
      </c>
      <c r="E288" s="178" t="s">
        <v>1</v>
      </c>
      <c r="F288" s="179" t="s">
        <v>177</v>
      </c>
      <c r="H288" s="180">
        <v>6.1950000000000003</v>
      </c>
      <c r="L288" s="177"/>
      <c r="M288" s="181"/>
      <c r="N288" s="182"/>
      <c r="O288" s="182"/>
      <c r="P288" s="182"/>
      <c r="Q288" s="182"/>
      <c r="R288" s="182"/>
      <c r="S288" s="182"/>
      <c r="T288" s="183"/>
      <c r="AT288" s="178" t="s">
        <v>125</v>
      </c>
      <c r="AU288" s="178" t="s">
        <v>123</v>
      </c>
      <c r="AV288" s="16" t="s">
        <v>133</v>
      </c>
      <c r="AW288" s="16" t="s">
        <v>27</v>
      </c>
      <c r="AX288" s="16" t="s">
        <v>72</v>
      </c>
      <c r="AY288" s="178" t="s">
        <v>115</v>
      </c>
    </row>
    <row r="289" spans="1:65" s="15" customFormat="1" x14ac:dyDescent="0.2">
      <c r="B289" s="170"/>
      <c r="D289" s="157" t="s">
        <v>125</v>
      </c>
      <c r="E289" s="171" t="s">
        <v>1</v>
      </c>
      <c r="F289" s="172" t="s">
        <v>128</v>
      </c>
      <c r="H289" s="173">
        <v>47.494999999999997</v>
      </c>
      <c r="L289" s="170"/>
      <c r="M289" s="174"/>
      <c r="N289" s="175"/>
      <c r="O289" s="175"/>
      <c r="P289" s="175"/>
      <c r="Q289" s="175"/>
      <c r="R289" s="175"/>
      <c r="S289" s="175"/>
      <c r="T289" s="176"/>
      <c r="AT289" s="171" t="s">
        <v>125</v>
      </c>
      <c r="AU289" s="171" t="s">
        <v>123</v>
      </c>
      <c r="AV289" s="15" t="s">
        <v>122</v>
      </c>
      <c r="AW289" s="15" t="s">
        <v>27</v>
      </c>
      <c r="AX289" s="15" t="s">
        <v>80</v>
      </c>
      <c r="AY289" s="171" t="s">
        <v>115</v>
      </c>
    </row>
    <row r="290" spans="1:65" s="2" customFormat="1" ht="24.2" customHeight="1" x14ac:dyDescent="0.2">
      <c r="A290" s="30"/>
      <c r="B290" s="142"/>
      <c r="C290" s="184" t="s">
        <v>391</v>
      </c>
      <c r="D290" s="184" t="s">
        <v>194</v>
      </c>
      <c r="E290" s="185" t="s">
        <v>661</v>
      </c>
      <c r="F290" s="186" t="s">
        <v>662</v>
      </c>
      <c r="G290" s="187" t="s">
        <v>216</v>
      </c>
      <c r="H290" s="188">
        <v>130</v>
      </c>
      <c r="I290" s="188"/>
      <c r="J290" s="188">
        <f>ROUND(I290*H290,3)</f>
        <v>0</v>
      </c>
      <c r="K290" s="189"/>
      <c r="L290" s="190"/>
      <c r="M290" s="191" t="s">
        <v>1</v>
      </c>
      <c r="N290" s="192" t="s">
        <v>38</v>
      </c>
      <c r="O290" s="151">
        <v>0</v>
      </c>
      <c r="P290" s="151">
        <f>O290*H290</f>
        <v>0</v>
      </c>
      <c r="Q290" s="151">
        <v>2.2000000000000001E-4</v>
      </c>
      <c r="R290" s="151">
        <f>Q290*H290</f>
        <v>2.86E-2</v>
      </c>
      <c r="S290" s="151">
        <v>0</v>
      </c>
      <c r="T290" s="152">
        <f>S290*H290</f>
        <v>0</v>
      </c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R290" s="153" t="s">
        <v>197</v>
      </c>
      <c r="AT290" s="153" t="s">
        <v>194</v>
      </c>
      <c r="AU290" s="153" t="s">
        <v>123</v>
      </c>
      <c r="AY290" s="18" t="s">
        <v>115</v>
      </c>
      <c r="BE290" s="154">
        <f>IF(N290="základná",J290,0)</f>
        <v>0</v>
      </c>
      <c r="BF290" s="154">
        <f>IF(N290="znížená",J290,0)</f>
        <v>0</v>
      </c>
      <c r="BG290" s="154">
        <f>IF(N290="zákl. prenesená",J290,0)</f>
        <v>0</v>
      </c>
      <c r="BH290" s="154">
        <f>IF(N290="zníž. prenesená",J290,0)</f>
        <v>0</v>
      </c>
      <c r="BI290" s="154">
        <f>IF(N290="nulová",J290,0)</f>
        <v>0</v>
      </c>
      <c r="BJ290" s="18" t="s">
        <v>123</v>
      </c>
      <c r="BK290" s="155">
        <f>ROUND(I290*H290,3)</f>
        <v>0</v>
      </c>
      <c r="BL290" s="18" t="s">
        <v>174</v>
      </c>
      <c r="BM290" s="153" t="s">
        <v>663</v>
      </c>
    </row>
    <row r="291" spans="1:65" s="2" customFormat="1" ht="14.45" customHeight="1" x14ac:dyDescent="0.2">
      <c r="A291" s="30"/>
      <c r="B291" s="142"/>
      <c r="C291" s="184" t="s">
        <v>401</v>
      </c>
      <c r="D291" s="184" t="s">
        <v>194</v>
      </c>
      <c r="E291" s="185" t="s">
        <v>664</v>
      </c>
      <c r="F291" s="186" t="s">
        <v>665</v>
      </c>
      <c r="G291" s="187" t="s">
        <v>216</v>
      </c>
      <c r="H291" s="188">
        <v>130</v>
      </c>
      <c r="I291" s="188"/>
      <c r="J291" s="188">
        <f>ROUND(I291*H291,3)</f>
        <v>0</v>
      </c>
      <c r="K291" s="189"/>
      <c r="L291" s="190"/>
      <c r="M291" s="191" t="s">
        <v>1</v>
      </c>
      <c r="N291" s="192" t="s">
        <v>38</v>
      </c>
      <c r="O291" s="151">
        <v>0</v>
      </c>
      <c r="P291" s="151">
        <f>O291*H291</f>
        <v>0</v>
      </c>
      <c r="Q291" s="151">
        <v>5.0000000000000002E-5</v>
      </c>
      <c r="R291" s="151">
        <f>Q291*H291</f>
        <v>6.5000000000000006E-3</v>
      </c>
      <c r="S291" s="151">
        <v>0</v>
      </c>
      <c r="T291" s="152">
        <f>S291*H291</f>
        <v>0</v>
      </c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R291" s="153" t="s">
        <v>197</v>
      </c>
      <c r="AT291" s="153" t="s">
        <v>194</v>
      </c>
      <c r="AU291" s="153" t="s">
        <v>123</v>
      </c>
      <c r="AY291" s="18" t="s">
        <v>115</v>
      </c>
      <c r="BE291" s="154">
        <f>IF(N291="základná",J291,0)</f>
        <v>0</v>
      </c>
      <c r="BF291" s="154">
        <f>IF(N291="znížená",J291,0)</f>
        <v>0</v>
      </c>
      <c r="BG291" s="154">
        <f>IF(N291="zákl. prenesená",J291,0)</f>
        <v>0</v>
      </c>
      <c r="BH291" s="154">
        <f>IF(N291="zníž. prenesená",J291,0)</f>
        <v>0</v>
      </c>
      <c r="BI291" s="154">
        <f>IF(N291="nulová",J291,0)</f>
        <v>0</v>
      </c>
      <c r="BJ291" s="18" t="s">
        <v>123</v>
      </c>
      <c r="BK291" s="155">
        <f>ROUND(I291*H291,3)</f>
        <v>0</v>
      </c>
      <c r="BL291" s="18" t="s">
        <v>174</v>
      </c>
      <c r="BM291" s="153" t="s">
        <v>666</v>
      </c>
    </row>
    <row r="292" spans="1:65" s="2" customFormat="1" ht="24.2" customHeight="1" x14ac:dyDescent="0.2">
      <c r="A292" s="30"/>
      <c r="B292" s="142"/>
      <c r="C292" s="143" t="s">
        <v>408</v>
      </c>
      <c r="D292" s="143" t="s">
        <v>118</v>
      </c>
      <c r="E292" s="144" t="s">
        <v>667</v>
      </c>
      <c r="F292" s="145" t="s">
        <v>668</v>
      </c>
      <c r="G292" s="146" t="s">
        <v>241</v>
      </c>
      <c r="H292" s="197">
        <v>1235.451</v>
      </c>
      <c r="I292" s="147"/>
      <c r="J292" s="147">
        <f>ROUND(I292*H292,3)</f>
        <v>0</v>
      </c>
      <c r="K292" s="148"/>
      <c r="L292" s="31"/>
      <c r="M292" s="149" t="s">
        <v>1</v>
      </c>
      <c r="N292" s="150" t="s">
        <v>38</v>
      </c>
      <c r="O292" s="151">
        <v>2.4E-2</v>
      </c>
      <c r="P292" s="151">
        <f>O292*H292</f>
        <v>29.650824</v>
      </c>
      <c r="Q292" s="151">
        <v>5.0000000000000002E-5</v>
      </c>
      <c r="R292" s="151">
        <f>Q292*H292</f>
        <v>6.1772550000000002E-2</v>
      </c>
      <c r="S292" s="151">
        <v>0</v>
      </c>
      <c r="T292" s="152">
        <f>S292*H292</f>
        <v>0</v>
      </c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R292" s="153" t="s">
        <v>174</v>
      </c>
      <c r="AT292" s="153" t="s">
        <v>118</v>
      </c>
      <c r="AU292" s="153" t="s">
        <v>123</v>
      </c>
      <c r="AY292" s="18" t="s">
        <v>115</v>
      </c>
      <c r="BE292" s="154">
        <f>IF(N292="základná",J292,0)</f>
        <v>0</v>
      </c>
      <c r="BF292" s="154">
        <f>IF(N292="znížená",J292,0)</f>
        <v>0</v>
      </c>
      <c r="BG292" s="154">
        <f>IF(N292="zákl. prenesená",J292,0)</f>
        <v>0</v>
      </c>
      <c r="BH292" s="154">
        <f>IF(N292="zníž. prenesená",J292,0)</f>
        <v>0</v>
      </c>
      <c r="BI292" s="154">
        <f>IF(N292="nulová",J292,0)</f>
        <v>0</v>
      </c>
      <c r="BJ292" s="18" t="s">
        <v>123</v>
      </c>
      <c r="BK292" s="155">
        <f>ROUND(I292*H292,3)</f>
        <v>0</v>
      </c>
      <c r="BL292" s="18" t="s">
        <v>174</v>
      </c>
      <c r="BM292" s="153" t="s">
        <v>669</v>
      </c>
    </row>
    <row r="293" spans="1:65" s="13" customFormat="1" ht="22.5" x14ac:dyDescent="0.2">
      <c r="B293" s="156"/>
      <c r="D293" s="157" t="s">
        <v>125</v>
      </c>
      <c r="E293" s="158" t="s">
        <v>1</v>
      </c>
      <c r="F293" s="159" t="s">
        <v>670</v>
      </c>
      <c r="H293" s="158" t="s">
        <v>1</v>
      </c>
      <c r="L293" s="156"/>
      <c r="M293" s="160"/>
      <c r="N293" s="161"/>
      <c r="O293" s="161"/>
      <c r="P293" s="161"/>
      <c r="Q293" s="161"/>
      <c r="R293" s="161"/>
      <c r="S293" s="161"/>
      <c r="T293" s="162"/>
      <c r="AT293" s="158" t="s">
        <v>125</v>
      </c>
      <c r="AU293" s="158" t="s">
        <v>123</v>
      </c>
      <c r="AV293" s="13" t="s">
        <v>80</v>
      </c>
      <c r="AW293" s="13" t="s">
        <v>27</v>
      </c>
      <c r="AX293" s="13" t="s">
        <v>72</v>
      </c>
      <c r="AY293" s="158" t="s">
        <v>115</v>
      </c>
    </row>
    <row r="294" spans="1:65" s="14" customFormat="1" ht="33.75" x14ac:dyDescent="0.2">
      <c r="B294" s="163"/>
      <c r="D294" s="157" t="s">
        <v>125</v>
      </c>
      <c r="E294" s="164" t="s">
        <v>1</v>
      </c>
      <c r="F294" s="165" t="s">
        <v>671</v>
      </c>
      <c r="H294" s="166">
        <v>86.816999999999993</v>
      </c>
      <c r="L294" s="163"/>
      <c r="M294" s="167"/>
      <c r="N294" s="168"/>
      <c r="O294" s="168"/>
      <c r="P294" s="168"/>
      <c r="Q294" s="168"/>
      <c r="R294" s="168"/>
      <c r="S294" s="168"/>
      <c r="T294" s="169"/>
      <c r="AT294" s="164" t="s">
        <v>125</v>
      </c>
      <c r="AU294" s="164" t="s">
        <v>123</v>
      </c>
      <c r="AV294" s="14" t="s">
        <v>123</v>
      </c>
      <c r="AW294" s="14" t="s">
        <v>27</v>
      </c>
      <c r="AX294" s="14" t="s">
        <v>72</v>
      </c>
      <c r="AY294" s="164" t="s">
        <v>115</v>
      </c>
    </row>
    <row r="295" spans="1:65" s="16" customFormat="1" x14ac:dyDescent="0.2">
      <c r="B295" s="177"/>
      <c r="D295" s="157" t="s">
        <v>125</v>
      </c>
      <c r="E295" s="178" t="s">
        <v>1</v>
      </c>
      <c r="F295" s="179" t="s">
        <v>177</v>
      </c>
      <c r="H295" s="180">
        <v>86.816999999999993</v>
      </c>
      <c r="L295" s="177"/>
      <c r="M295" s="181"/>
      <c r="N295" s="182"/>
      <c r="O295" s="182"/>
      <c r="P295" s="182"/>
      <c r="Q295" s="182"/>
      <c r="R295" s="182"/>
      <c r="S295" s="182"/>
      <c r="T295" s="183"/>
      <c r="AT295" s="178" t="s">
        <v>125</v>
      </c>
      <c r="AU295" s="178" t="s">
        <v>123</v>
      </c>
      <c r="AV295" s="16" t="s">
        <v>133</v>
      </c>
      <c r="AW295" s="16" t="s">
        <v>27</v>
      </c>
      <c r="AX295" s="16" t="s">
        <v>72</v>
      </c>
      <c r="AY295" s="178" t="s">
        <v>115</v>
      </c>
    </row>
    <row r="296" spans="1:65" s="13" customFormat="1" ht="22.5" x14ac:dyDescent="0.2">
      <c r="B296" s="156"/>
      <c r="D296" s="157" t="s">
        <v>125</v>
      </c>
      <c r="E296" s="158" t="s">
        <v>1</v>
      </c>
      <c r="F296" s="159" t="s">
        <v>672</v>
      </c>
      <c r="H296" s="158" t="s">
        <v>1</v>
      </c>
      <c r="L296" s="156"/>
      <c r="M296" s="160"/>
      <c r="N296" s="161"/>
      <c r="O296" s="161"/>
      <c r="P296" s="161"/>
      <c r="Q296" s="161"/>
      <c r="R296" s="161"/>
      <c r="S296" s="161"/>
      <c r="T296" s="162"/>
      <c r="AT296" s="158" t="s">
        <v>125</v>
      </c>
      <c r="AU296" s="158" t="s">
        <v>123</v>
      </c>
      <c r="AV296" s="13" t="s">
        <v>80</v>
      </c>
      <c r="AW296" s="13" t="s">
        <v>27</v>
      </c>
      <c r="AX296" s="13" t="s">
        <v>72</v>
      </c>
      <c r="AY296" s="158" t="s">
        <v>115</v>
      </c>
    </row>
    <row r="297" spans="1:65" s="14" customFormat="1" ht="22.5" x14ac:dyDescent="0.2">
      <c r="B297" s="163"/>
      <c r="D297" s="157" t="s">
        <v>125</v>
      </c>
      <c r="E297" s="164" t="s">
        <v>1</v>
      </c>
      <c r="F297" s="165" t="s">
        <v>673</v>
      </c>
      <c r="H297" s="166">
        <v>188.125</v>
      </c>
      <c r="L297" s="163"/>
      <c r="M297" s="167"/>
      <c r="N297" s="168"/>
      <c r="O297" s="168"/>
      <c r="P297" s="168"/>
      <c r="Q297" s="168"/>
      <c r="R297" s="168"/>
      <c r="S297" s="168"/>
      <c r="T297" s="169"/>
      <c r="AT297" s="164" t="s">
        <v>125</v>
      </c>
      <c r="AU297" s="164" t="s">
        <v>123</v>
      </c>
      <c r="AV297" s="14" t="s">
        <v>123</v>
      </c>
      <c r="AW297" s="14" t="s">
        <v>27</v>
      </c>
      <c r="AX297" s="14" t="s">
        <v>72</v>
      </c>
      <c r="AY297" s="164" t="s">
        <v>115</v>
      </c>
    </row>
    <row r="298" spans="1:65" s="16" customFormat="1" x14ac:dyDescent="0.2">
      <c r="B298" s="177"/>
      <c r="D298" s="157" t="s">
        <v>125</v>
      </c>
      <c r="E298" s="178" t="s">
        <v>1</v>
      </c>
      <c r="F298" s="179" t="s">
        <v>177</v>
      </c>
      <c r="H298" s="180">
        <v>188.125</v>
      </c>
      <c r="L298" s="177"/>
      <c r="M298" s="181"/>
      <c r="N298" s="182"/>
      <c r="O298" s="182"/>
      <c r="P298" s="182"/>
      <c r="Q298" s="182"/>
      <c r="R298" s="182"/>
      <c r="S298" s="182"/>
      <c r="T298" s="183"/>
      <c r="AT298" s="178" t="s">
        <v>125</v>
      </c>
      <c r="AU298" s="178" t="s">
        <v>123</v>
      </c>
      <c r="AV298" s="16" t="s">
        <v>133</v>
      </c>
      <c r="AW298" s="16" t="s">
        <v>27</v>
      </c>
      <c r="AX298" s="16" t="s">
        <v>72</v>
      </c>
      <c r="AY298" s="178" t="s">
        <v>115</v>
      </c>
    </row>
    <row r="299" spans="1:65" s="13" customFormat="1" ht="22.5" x14ac:dyDescent="0.2">
      <c r="B299" s="156"/>
      <c r="D299" s="157" t="s">
        <v>125</v>
      </c>
      <c r="E299" s="158" t="s">
        <v>1</v>
      </c>
      <c r="F299" s="159" t="s">
        <v>674</v>
      </c>
      <c r="H299" s="158" t="s">
        <v>1</v>
      </c>
      <c r="L299" s="156"/>
      <c r="M299" s="160"/>
      <c r="N299" s="161"/>
      <c r="O299" s="161"/>
      <c r="P299" s="161"/>
      <c r="Q299" s="161"/>
      <c r="R299" s="161"/>
      <c r="S299" s="161"/>
      <c r="T299" s="162"/>
      <c r="AT299" s="158" t="s">
        <v>125</v>
      </c>
      <c r="AU299" s="158" t="s">
        <v>123</v>
      </c>
      <c r="AV299" s="13" t="s">
        <v>80</v>
      </c>
      <c r="AW299" s="13" t="s">
        <v>27</v>
      </c>
      <c r="AX299" s="13" t="s">
        <v>72</v>
      </c>
      <c r="AY299" s="158" t="s">
        <v>115</v>
      </c>
    </row>
    <row r="300" spans="1:65" s="14" customFormat="1" ht="33.75" x14ac:dyDescent="0.2">
      <c r="B300" s="163"/>
      <c r="D300" s="157" t="s">
        <v>125</v>
      </c>
      <c r="E300" s="164" t="s">
        <v>1</v>
      </c>
      <c r="F300" s="165" t="s">
        <v>675</v>
      </c>
      <c r="H300" s="166">
        <v>874.47</v>
      </c>
      <c r="L300" s="163"/>
      <c r="M300" s="167"/>
      <c r="N300" s="168"/>
      <c r="O300" s="168"/>
      <c r="P300" s="168"/>
      <c r="Q300" s="168"/>
      <c r="R300" s="168"/>
      <c r="S300" s="168"/>
      <c r="T300" s="169"/>
      <c r="AT300" s="164" t="s">
        <v>125</v>
      </c>
      <c r="AU300" s="164" t="s">
        <v>123</v>
      </c>
      <c r="AV300" s="14" t="s">
        <v>123</v>
      </c>
      <c r="AW300" s="14" t="s">
        <v>27</v>
      </c>
      <c r="AX300" s="14" t="s">
        <v>72</v>
      </c>
      <c r="AY300" s="164" t="s">
        <v>115</v>
      </c>
    </row>
    <row r="301" spans="1:65" s="16" customFormat="1" x14ac:dyDescent="0.2">
      <c r="B301" s="177"/>
      <c r="D301" s="157" t="s">
        <v>125</v>
      </c>
      <c r="E301" s="178" t="s">
        <v>1</v>
      </c>
      <c r="F301" s="179" t="s">
        <v>177</v>
      </c>
      <c r="H301" s="180">
        <v>874.47</v>
      </c>
      <c r="L301" s="177"/>
      <c r="M301" s="181"/>
      <c r="N301" s="182"/>
      <c r="O301" s="182"/>
      <c r="P301" s="182"/>
      <c r="Q301" s="182"/>
      <c r="R301" s="182"/>
      <c r="S301" s="182"/>
      <c r="T301" s="183"/>
      <c r="AT301" s="178" t="s">
        <v>125</v>
      </c>
      <c r="AU301" s="178" t="s">
        <v>123</v>
      </c>
      <c r="AV301" s="16" t="s">
        <v>133</v>
      </c>
      <c r="AW301" s="16" t="s">
        <v>27</v>
      </c>
      <c r="AX301" s="16" t="s">
        <v>72</v>
      </c>
      <c r="AY301" s="178" t="s">
        <v>115</v>
      </c>
    </row>
    <row r="302" spans="1:65" s="13" customFormat="1" ht="22.5" x14ac:dyDescent="0.2">
      <c r="B302" s="156"/>
      <c r="D302" s="157" t="s">
        <v>125</v>
      </c>
      <c r="E302" s="158" t="s">
        <v>1</v>
      </c>
      <c r="F302" s="159" t="s">
        <v>676</v>
      </c>
      <c r="H302" s="158" t="s">
        <v>1</v>
      </c>
      <c r="L302" s="156"/>
      <c r="M302" s="160"/>
      <c r="N302" s="161"/>
      <c r="O302" s="161"/>
      <c r="P302" s="161"/>
      <c r="Q302" s="161"/>
      <c r="R302" s="161"/>
      <c r="S302" s="161"/>
      <c r="T302" s="162"/>
      <c r="AT302" s="158" t="s">
        <v>125</v>
      </c>
      <c r="AU302" s="158" t="s">
        <v>123</v>
      </c>
      <c r="AV302" s="13" t="s">
        <v>80</v>
      </c>
      <c r="AW302" s="13" t="s">
        <v>27</v>
      </c>
      <c r="AX302" s="13" t="s">
        <v>72</v>
      </c>
      <c r="AY302" s="158" t="s">
        <v>115</v>
      </c>
    </row>
    <row r="303" spans="1:65" s="14" customFormat="1" x14ac:dyDescent="0.2">
      <c r="B303" s="163"/>
      <c r="D303" s="157" t="s">
        <v>125</v>
      </c>
      <c r="E303" s="164" t="s">
        <v>1</v>
      </c>
      <c r="F303" s="165" t="s">
        <v>677</v>
      </c>
      <c r="H303" s="166">
        <v>3.0409999999999999</v>
      </c>
      <c r="L303" s="163"/>
      <c r="M303" s="167"/>
      <c r="N303" s="168"/>
      <c r="O303" s="168"/>
      <c r="P303" s="168"/>
      <c r="Q303" s="168"/>
      <c r="R303" s="168"/>
      <c r="S303" s="168"/>
      <c r="T303" s="169"/>
      <c r="AT303" s="164" t="s">
        <v>125</v>
      </c>
      <c r="AU303" s="164" t="s">
        <v>123</v>
      </c>
      <c r="AV303" s="14" t="s">
        <v>123</v>
      </c>
      <c r="AW303" s="14" t="s">
        <v>27</v>
      </c>
      <c r="AX303" s="14" t="s">
        <v>72</v>
      </c>
      <c r="AY303" s="164" t="s">
        <v>115</v>
      </c>
    </row>
    <row r="304" spans="1:65" s="14" customFormat="1" x14ac:dyDescent="0.2">
      <c r="B304" s="163"/>
      <c r="D304" s="157" t="s">
        <v>125</v>
      </c>
      <c r="E304" s="164" t="s">
        <v>1</v>
      </c>
      <c r="F304" s="165" t="s">
        <v>678</v>
      </c>
      <c r="H304" s="166">
        <v>2.5099999999999998</v>
      </c>
      <c r="L304" s="163"/>
      <c r="M304" s="167"/>
      <c r="N304" s="168"/>
      <c r="O304" s="168"/>
      <c r="P304" s="168"/>
      <c r="Q304" s="168"/>
      <c r="R304" s="168"/>
      <c r="S304" s="168"/>
      <c r="T304" s="169"/>
      <c r="AT304" s="164" t="s">
        <v>125</v>
      </c>
      <c r="AU304" s="164" t="s">
        <v>123</v>
      </c>
      <c r="AV304" s="14" t="s">
        <v>123</v>
      </c>
      <c r="AW304" s="14" t="s">
        <v>27</v>
      </c>
      <c r="AX304" s="14" t="s">
        <v>72</v>
      </c>
      <c r="AY304" s="164" t="s">
        <v>115</v>
      </c>
    </row>
    <row r="305" spans="1:65" s="14" customFormat="1" x14ac:dyDescent="0.2">
      <c r="B305" s="163"/>
      <c r="D305" s="157" t="s">
        <v>125</v>
      </c>
      <c r="E305" s="164" t="s">
        <v>1</v>
      </c>
      <c r="F305" s="165" t="s">
        <v>679</v>
      </c>
      <c r="H305" s="166">
        <v>1.9790000000000001</v>
      </c>
      <c r="L305" s="163"/>
      <c r="M305" s="167"/>
      <c r="N305" s="168"/>
      <c r="O305" s="168"/>
      <c r="P305" s="168"/>
      <c r="Q305" s="168"/>
      <c r="R305" s="168"/>
      <c r="S305" s="168"/>
      <c r="T305" s="169"/>
      <c r="AT305" s="164" t="s">
        <v>125</v>
      </c>
      <c r="AU305" s="164" t="s">
        <v>123</v>
      </c>
      <c r="AV305" s="14" t="s">
        <v>123</v>
      </c>
      <c r="AW305" s="14" t="s">
        <v>27</v>
      </c>
      <c r="AX305" s="14" t="s">
        <v>72</v>
      </c>
      <c r="AY305" s="164" t="s">
        <v>115</v>
      </c>
    </row>
    <row r="306" spans="1:65" s="14" customFormat="1" x14ac:dyDescent="0.2">
      <c r="B306" s="163"/>
      <c r="D306" s="157" t="s">
        <v>125</v>
      </c>
      <c r="E306" s="164" t="s">
        <v>1</v>
      </c>
      <c r="F306" s="165" t="s">
        <v>680</v>
      </c>
      <c r="H306" s="166">
        <v>1.266</v>
      </c>
      <c r="L306" s="163"/>
      <c r="M306" s="167"/>
      <c r="N306" s="168"/>
      <c r="O306" s="168"/>
      <c r="P306" s="168"/>
      <c r="Q306" s="168"/>
      <c r="R306" s="168"/>
      <c r="S306" s="168"/>
      <c r="T306" s="169"/>
      <c r="AT306" s="164" t="s">
        <v>125</v>
      </c>
      <c r="AU306" s="164" t="s">
        <v>123</v>
      </c>
      <c r="AV306" s="14" t="s">
        <v>123</v>
      </c>
      <c r="AW306" s="14" t="s">
        <v>27</v>
      </c>
      <c r="AX306" s="14" t="s">
        <v>72</v>
      </c>
      <c r="AY306" s="164" t="s">
        <v>115</v>
      </c>
    </row>
    <row r="307" spans="1:65" s="14" customFormat="1" x14ac:dyDescent="0.2">
      <c r="B307" s="163"/>
      <c r="D307" s="157" t="s">
        <v>125</v>
      </c>
      <c r="E307" s="164" t="s">
        <v>1</v>
      </c>
      <c r="F307" s="165" t="s">
        <v>681</v>
      </c>
      <c r="H307" s="166">
        <v>0.95699999999999996</v>
      </c>
      <c r="L307" s="163"/>
      <c r="M307" s="167"/>
      <c r="N307" s="168"/>
      <c r="O307" s="168"/>
      <c r="P307" s="168"/>
      <c r="Q307" s="168"/>
      <c r="R307" s="168"/>
      <c r="S307" s="168"/>
      <c r="T307" s="169"/>
      <c r="AT307" s="164" t="s">
        <v>125</v>
      </c>
      <c r="AU307" s="164" t="s">
        <v>123</v>
      </c>
      <c r="AV307" s="14" t="s">
        <v>123</v>
      </c>
      <c r="AW307" s="14" t="s">
        <v>27</v>
      </c>
      <c r="AX307" s="14" t="s">
        <v>72</v>
      </c>
      <c r="AY307" s="164" t="s">
        <v>115</v>
      </c>
    </row>
    <row r="308" spans="1:65" s="14" customFormat="1" x14ac:dyDescent="0.2">
      <c r="B308" s="163"/>
      <c r="D308" s="157" t="s">
        <v>125</v>
      </c>
      <c r="E308" s="164" t="s">
        <v>1</v>
      </c>
      <c r="F308" s="165" t="s">
        <v>682</v>
      </c>
      <c r="H308" s="166">
        <v>0.25</v>
      </c>
      <c r="L308" s="163"/>
      <c r="M308" s="167"/>
      <c r="N308" s="168"/>
      <c r="O308" s="168"/>
      <c r="P308" s="168"/>
      <c r="Q308" s="168"/>
      <c r="R308" s="168"/>
      <c r="S308" s="168"/>
      <c r="T308" s="169"/>
      <c r="AT308" s="164" t="s">
        <v>125</v>
      </c>
      <c r="AU308" s="164" t="s">
        <v>123</v>
      </c>
      <c r="AV308" s="14" t="s">
        <v>123</v>
      </c>
      <c r="AW308" s="14" t="s">
        <v>27</v>
      </c>
      <c r="AX308" s="14" t="s">
        <v>72</v>
      </c>
      <c r="AY308" s="164" t="s">
        <v>115</v>
      </c>
    </row>
    <row r="309" spans="1:65" s="16" customFormat="1" x14ac:dyDescent="0.2">
      <c r="B309" s="177"/>
      <c r="D309" s="157" t="s">
        <v>125</v>
      </c>
      <c r="E309" s="178" t="s">
        <v>1</v>
      </c>
      <c r="F309" s="179" t="s">
        <v>177</v>
      </c>
      <c r="H309" s="180">
        <v>10.003</v>
      </c>
      <c r="L309" s="177"/>
      <c r="M309" s="181"/>
      <c r="N309" s="182"/>
      <c r="O309" s="182"/>
      <c r="P309" s="182"/>
      <c r="Q309" s="182"/>
      <c r="R309" s="182"/>
      <c r="S309" s="182"/>
      <c r="T309" s="183"/>
      <c r="AT309" s="178" t="s">
        <v>125</v>
      </c>
      <c r="AU309" s="178" t="s">
        <v>123</v>
      </c>
      <c r="AV309" s="16" t="s">
        <v>133</v>
      </c>
      <c r="AW309" s="16" t="s">
        <v>27</v>
      </c>
      <c r="AX309" s="16" t="s">
        <v>72</v>
      </c>
      <c r="AY309" s="178" t="s">
        <v>115</v>
      </c>
    </row>
    <row r="310" spans="1:65" s="15" customFormat="1" x14ac:dyDescent="0.2">
      <c r="B310" s="170"/>
      <c r="D310" s="157" t="s">
        <v>125</v>
      </c>
      <c r="E310" s="171" t="s">
        <v>1</v>
      </c>
      <c r="F310" s="172" t="s">
        <v>128</v>
      </c>
      <c r="H310" s="173">
        <v>1159.415</v>
      </c>
      <c r="L310" s="170"/>
      <c r="M310" s="174"/>
      <c r="N310" s="175"/>
      <c r="O310" s="175"/>
      <c r="P310" s="175"/>
      <c r="Q310" s="175"/>
      <c r="R310" s="175"/>
      <c r="S310" s="175"/>
      <c r="T310" s="176"/>
      <c r="AT310" s="171" t="s">
        <v>125</v>
      </c>
      <c r="AU310" s="171" t="s">
        <v>123</v>
      </c>
      <c r="AV310" s="15" t="s">
        <v>122</v>
      </c>
      <c r="AW310" s="15" t="s">
        <v>27</v>
      </c>
      <c r="AX310" s="15" t="s">
        <v>80</v>
      </c>
      <c r="AY310" s="171" t="s">
        <v>115</v>
      </c>
    </row>
    <row r="311" spans="1:65" s="2" customFormat="1" ht="24.2" customHeight="1" x14ac:dyDescent="0.2">
      <c r="A311" s="30"/>
      <c r="B311" s="142"/>
      <c r="C311" s="184" t="s">
        <v>419</v>
      </c>
      <c r="D311" s="184" t="s">
        <v>194</v>
      </c>
      <c r="E311" s="185" t="s">
        <v>683</v>
      </c>
      <c r="F311" s="186" t="s">
        <v>684</v>
      </c>
      <c r="G311" s="187" t="s">
        <v>241</v>
      </c>
      <c r="H311" s="198">
        <v>1235.489</v>
      </c>
      <c r="I311" s="188"/>
      <c r="J311" s="188">
        <f>ROUND(I311*H311,3)</f>
        <v>0</v>
      </c>
      <c r="K311" s="189"/>
      <c r="L311" s="190"/>
      <c r="M311" s="191" t="s">
        <v>1</v>
      </c>
      <c r="N311" s="192" t="s">
        <v>38</v>
      </c>
      <c r="O311" s="151">
        <v>0</v>
      </c>
      <c r="P311" s="151">
        <f>O311*H311</f>
        <v>0</v>
      </c>
      <c r="Q311" s="151">
        <v>6.2700000000000004E-3</v>
      </c>
      <c r="R311" s="151">
        <f>Q311*H311</f>
        <v>7.7465160300000004</v>
      </c>
      <c r="S311" s="151">
        <v>0</v>
      </c>
      <c r="T311" s="152">
        <f>S311*H311</f>
        <v>0</v>
      </c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R311" s="153" t="s">
        <v>197</v>
      </c>
      <c r="AT311" s="153" t="s">
        <v>194</v>
      </c>
      <c r="AU311" s="153" t="s">
        <v>123</v>
      </c>
      <c r="AY311" s="18" t="s">
        <v>115</v>
      </c>
      <c r="BE311" s="154">
        <f>IF(N311="základná",J311,0)</f>
        <v>0</v>
      </c>
      <c r="BF311" s="154">
        <f>IF(N311="znížená",J311,0)</f>
        <v>0</v>
      </c>
      <c r="BG311" s="154">
        <f>IF(N311="zákl. prenesená",J311,0)</f>
        <v>0</v>
      </c>
      <c r="BH311" s="154">
        <f>IF(N311="zníž. prenesená",J311,0)</f>
        <v>0</v>
      </c>
      <c r="BI311" s="154">
        <f>IF(N311="nulová",J311,0)</f>
        <v>0</v>
      </c>
      <c r="BJ311" s="18" t="s">
        <v>123</v>
      </c>
      <c r="BK311" s="155">
        <f>ROUND(I311*H311,3)</f>
        <v>0</v>
      </c>
      <c r="BL311" s="18" t="s">
        <v>174</v>
      </c>
      <c r="BM311" s="153" t="s">
        <v>685</v>
      </c>
    </row>
    <row r="312" spans="1:65" s="13" customFormat="1" ht="22.5" x14ac:dyDescent="0.2">
      <c r="B312" s="156"/>
      <c r="D312" s="157" t="s">
        <v>125</v>
      </c>
      <c r="E312" s="158" t="s">
        <v>1</v>
      </c>
      <c r="F312" s="159" t="s">
        <v>686</v>
      </c>
      <c r="H312" s="158" t="s">
        <v>1</v>
      </c>
      <c r="L312" s="156"/>
      <c r="M312" s="160"/>
      <c r="N312" s="161"/>
      <c r="O312" s="161"/>
      <c r="P312" s="161"/>
      <c r="Q312" s="161"/>
      <c r="R312" s="161"/>
      <c r="S312" s="161"/>
      <c r="T312" s="162"/>
      <c r="AT312" s="158" t="s">
        <v>125</v>
      </c>
      <c r="AU312" s="158" t="s">
        <v>123</v>
      </c>
      <c r="AV312" s="13" t="s">
        <v>80</v>
      </c>
      <c r="AW312" s="13" t="s">
        <v>27</v>
      </c>
      <c r="AX312" s="13" t="s">
        <v>72</v>
      </c>
      <c r="AY312" s="158" t="s">
        <v>115</v>
      </c>
    </row>
    <row r="313" spans="1:65" s="14" customFormat="1" ht="33.75" x14ac:dyDescent="0.2">
      <c r="B313" s="163"/>
      <c r="D313" s="157" t="s">
        <v>125</v>
      </c>
      <c r="E313" s="164" t="s">
        <v>1</v>
      </c>
      <c r="F313" s="165" t="s">
        <v>671</v>
      </c>
      <c r="H313" s="166">
        <v>86.816999999999993</v>
      </c>
      <c r="L313" s="163"/>
      <c r="M313" s="167"/>
      <c r="N313" s="168"/>
      <c r="O313" s="168"/>
      <c r="P313" s="168"/>
      <c r="Q313" s="168"/>
      <c r="R313" s="168"/>
      <c r="S313" s="168"/>
      <c r="T313" s="169"/>
      <c r="AT313" s="164" t="s">
        <v>125</v>
      </c>
      <c r="AU313" s="164" t="s">
        <v>123</v>
      </c>
      <c r="AV313" s="14" t="s">
        <v>123</v>
      </c>
      <c r="AW313" s="14" t="s">
        <v>27</v>
      </c>
      <c r="AX313" s="14" t="s">
        <v>72</v>
      </c>
      <c r="AY313" s="164" t="s">
        <v>115</v>
      </c>
    </row>
    <row r="314" spans="1:65" s="16" customFormat="1" x14ac:dyDescent="0.2">
      <c r="B314" s="177"/>
      <c r="D314" s="157" t="s">
        <v>125</v>
      </c>
      <c r="E314" s="178" t="s">
        <v>1</v>
      </c>
      <c r="F314" s="179" t="s">
        <v>177</v>
      </c>
      <c r="H314" s="180">
        <v>86.816999999999993</v>
      </c>
      <c r="L314" s="177"/>
      <c r="M314" s="181"/>
      <c r="N314" s="182"/>
      <c r="O314" s="182"/>
      <c r="P314" s="182"/>
      <c r="Q314" s="182"/>
      <c r="R314" s="182"/>
      <c r="S314" s="182"/>
      <c r="T314" s="183"/>
      <c r="AT314" s="178" t="s">
        <v>125</v>
      </c>
      <c r="AU314" s="178" t="s">
        <v>123</v>
      </c>
      <c r="AV314" s="16" t="s">
        <v>133</v>
      </c>
      <c r="AW314" s="16" t="s">
        <v>27</v>
      </c>
      <c r="AX314" s="16" t="s">
        <v>72</v>
      </c>
      <c r="AY314" s="178" t="s">
        <v>115</v>
      </c>
    </row>
    <row r="315" spans="1:65" s="13" customFormat="1" ht="22.5" x14ac:dyDescent="0.2">
      <c r="B315" s="156"/>
      <c r="D315" s="157" t="s">
        <v>125</v>
      </c>
      <c r="E315" s="158" t="s">
        <v>1</v>
      </c>
      <c r="F315" s="159" t="s">
        <v>687</v>
      </c>
      <c r="H315" s="158" t="s">
        <v>1</v>
      </c>
      <c r="L315" s="156"/>
      <c r="M315" s="160"/>
      <c r="N315" s="161"/>
      <c r="O315" s="161"/>
      <c r="P315" s="161"/>
      <c r="Q315" s="161"/>
      <c r="R315" s="161"/>
      <c r="S315" s="161"/>
      <c r="T315" s="162"/>
      <c r="AT315" s="158" t="s">
        <v>125</v>
      </c>
      <c r="AU315" s="158" t="s">
        <v>123</v>
      </c>
      <c r="AV315" s="13" t="s">
        <v>80</v>
      </c>
      <c r="AW315" s="13" t="s">
        <v>27</v>
      </c>
      <c r="AX315" s="13" t="s">
        <v>72</v>
      </c>
      <c r="AY315" s="158" t="s">
        <v>115</v>
      </c>
    </row>
    <row r="316" spans="1:65" s="14" customFormat="1" ht="22.5" x14ac:dyDescent="0.2">
      <c r="B316" s="163"/>
      <c r="D316" s="157" t="s">
        <v>125</v>
      </c>
      <c r="E316" s="164" t="s">
        <v>1</v>
      </c>
      <c r="F316" s="165" t="s">
        <v>673</v>
      </c>
      <c r="H316" s="166">
        <v>188.125</v>
      </c>
      <c r="L316" s="163"/>
      <c r="M316" s="167"/>
      <c r="N316" s="168"/>
      <c r="O316" s="168"/>
      <c r="P316" s="168"/>
      <c r="Q316" s="168"/>
      <c r="R316" s="168"/>
      <c r="S316" s="168"/>
      <c r="T316" s="169"/>
      <c r="AT316" s="164" t="s">
        <v>125</v>
      </c>
      <c r="AU316" s="164" t="s">
        <v>123</v>
      </c>
      <c r="AV316" s="14" t="s">
        <v>123</v>
      </c>
      <c r="AW316" s="14" t="s">
        <v>27</v>
      </c>
      <c r="AX316" s="14" t="s">
        <v>72</v>
      </c>
      <c r="AY316" s="164" t="s">
        <v>115</v>
      </c>
    </row>
    <row r="317" spans="1:65" s="13" customFormat="1" ht="22.5" x14ac:dyDescent="0.2">
      <c r="B317" s="156"/>
      <c r="D317" s="157" t="s">
        <v>125</v>
      </c>
      <c r="E317" s="158" t="s">
        <v>1</v>
      </c>
      <c r="F317" s="159" t="s">
        <v>688</v>
      </c>
      <c r="H317" s="158" t="s">
        <v>1</v>
      </c>
      <c r="L317" s="156"/>
      <c r="M317" s="160"/>
      <c r="N317" s="161"/>
      <c r="O317" s="161"/>
      <c r="P317" s="161"/>
      <c r="Q317" s="161"/>
      <c r="R317" s="161"/>
      <c r="S317" s="161"/>
      <c r="T317" s="162"/>
      <c r="AT317" s="158" t="s">
        <v>125</v>
      </c>
      <c r="AU317" s="158" t="s">
        <v>123</v>
      </c>
      <c r="AV317" s="13" t="s">
        <v>80</v>
      </c>
      <c r="AW317" s="13" t="s">
        <v>27</v>
      </c>
      <c r="AX317" s="13" t="s">
        <v>72</v>
      </c>
      <c r="AY317" s="158" t="s">
        <v>115</v>
      </c>
    </row>
    <row r="318" spans="1:65" s="14" customFormat="1" ht="33.75" x14ac:dyDescent="0.2">
      <c r="B318" s="163"/>
      <c r="D318" s="157" t="s">
        <v>125</v>
      </c>
      <c r="E318" s="164" t="s">
        <v>1</v>
      </c>
      <c r="F318" s="165" t="s">
        <v>689</v>
      </c>
      <c r="H318" s="166">
        <v>874.50800000000004</v>
      </c>
      <c r="L318" s="163"/>
      <c r="M318" s="167"/>
      <c r="N318" s="168"/>
      <c r="O318" s="168"/>
      <c r="P318" s="168"/>
      <c r="Q318" s="168"/>
      <c r="R318" s="168"/>
      <c r="S318" s="168"/>
      <c r="T318" s="169"/>
      <c r="AT318" s="164" t="s">
        <v>125</v>
      </c>
      <c r="AU318" s="164" t="s">
        <v>123</v>
      </c>
      <c r="AV318" s="14" t="s">
        <v>123</v>
      </c>
      <c r="AW318" s="14" t="s">
        <v>27</v>
      </c>
      <c r="AX318" s="14" t="s">
        <v>72</v>
      </c>
      <c r="AY318" s="164" t="s">
        <v>115</v>
      </c>
    </row>
    <row r="319" spans="1:65" s="16" customFormat="1" x14ac:dyDescent="0.2">
      <c r="B319" s="177"/>
      <c r="D319" s="157" t="s">
        <v>125</v>
      </c>
      <c r="E319" s="178" t="s">
        <v>1</v>
      </c>
      <c r="F319" s="179" t="s">
        <v>177</v>
      </c>
      <c r="H319" s="180">
        <v>1062.633</v>
      </c>
      <c r="L319" s="177"/>
      <c r="M319" s="181"/>
      <c r="N319" s="182"/>
      <c r="O319" s="182"/>
      <c r="P319" s="182"/>
      <c r="Q319" s="182"/>
      <c r="R319" s="182"/>
      <c r="S319" s="182"/>
      <c r="T319" s="183"/>
      <c r="AT319" s="178" t="s">
        <v>125</v>
      </c>
      <c r="AU319" s="178" t="s">
        <v>123</v>
      </c>
      <c r="AV319" s="16" t="s">
        <v>133</v>
      </c>
      <c r="AW319" s="16" t="s">
        <v>27</v>
      </c>
      <c r="AX319" s="16" t="s">
        <v>72</v>
      </c>
      <c r="AY319" s="178" t="s">
        <v>115</v>
      </c>
    </row>
    <row r="320" spans="1:65" s="13" customFormat="1" ht="22.5" x14ac:dyDescent="0.2">
      <c r="B320" s="156"/>
      <c r="D320" s="157" t="s">
        <v>125</v>
      </c>
      <c r="E320" s="158" t="s">
        <v>1</v>
      </c>
      <c r="F320" s="159" t="s">
        <v>690</v>
      </c>
      <c r="H320" s="158" t="s">
        <v>1</v>
      </c>
      <c r="L320" s="156"/>
      <c r="M320" s="160"/>
      <c r="N320" s="161"/>
      <c r="O320" s="161"/>
      <c r="P320" s="161"/>
      <c r="Q320" s="161"/>
      <c r="R320" s="161"/>
      <c r="S320" s="161"/>
      <c r="T320" s="162"/>
      <c r="AT320" s="158" t="s">
        <v>125</v>
      </c>
      <c r="AU320" s="158" t="s">
        <v>123</v>
      </c>
      <c r="AV320" s="13" t="s">
        <v>80</v>
      </c>
      <c r="AW320" s="13" t="s">
        <v>27</v>
      </c>
      <c r="AX320" s="13" t="s">
        <v>72</v>
      </c>
      <c r="AY320" s="158" t="s">
        <v>115</v>
      </c>
    </row>
    <row r="321" spans="1:65" s="14" customFormat="1" x14ac:dyDescent="0.2">
      <c r="B321" s="163"/>
      <c r="D321" s="157" t="s">
        <v>125</v>
      </c>
      <c r="E321" s="164" t="s">
        <v>1</v>
      </c>
      <c r="F321" s="165" t="s">
        <v>691</v>
      </c>
      <c r="H321" s="166">
        <v>65.370999999999995</v>
      </c>
      <c r="L321" s="163"/>
      <c r="M321" s="167"/>
      <c r="N321" s="168"/>
      <c r="O321" s="168"/>
      <c r="P321" s="168"/>
      <c r="Q321" s="168"/>
      <c r="R321" s="168"/>
      <c r="S321" s="168"/>
      <c r="T321" s="169"/>
      <c r="AT321" s="164" t="s">
        <v>125</v>
      </c>
      <c r="AU321" s="164" t="s">
        <v>123</v>
      </c>
      <c r="AV321" s="14" t="s">
        <v>123</v>
      </c>
      <c r="AW321" s="14" t="s">
        <v>27</v>
      </c>
      <c r="AX321" s="14" t="s">
        <v>72</v>
      </c>
      <c r="AY321" s="164" t="s">
        <v>115</v>
      </c>
    </row>
    <row r="322" spans="1:65" s="14" customFormat="1" x14ac:dyDescent="0.2">
      <c r="B322" s="163"/>
      <c r="D322" s="157" t="s">
        <v>125</v>
      </c>
      <c r="E322" s="164" t="s">
        <v>1</v>
      </c>
      <c r="F322" s="165" t="s">
        <v>692</v>
      </c>
      <c r="H322" s="166">
        <v>53.954000000000001</v>
      </c>
      <c r="L322" s="163"/>
      <c r="M322" s="167"/>
      <c r="N322" s="168"/>
      <c r="O322" s="168"/>
      <c r="P322" s="168"/>
      <c r="Q322" s="168"/>
      <c r="R322" s="168"/>
      <c r="S322" s="168"/>
      <c r="T322" s="169"/>
      <c r="AT322" s="164" t="s">
        <v>125</v>
      </c>
      <c r="AU322" s="164" t="s">
        <v>123</v>
      </c>
      <c r="AV322" s="14" t="s">
        <v>123</v>
      </c>
      <c r="AW322" s="14" t="s">
        <v>27</v>
      </c>
      <c r="AX322" s="14" t="s">
        <v>72</v>
      </c>
      <c r="AY322" s="164" t="s">
        <v>115</v>
      </c>
    </row>
    <row r="323" spans="1:65" s="14" customFormat="1" x14ac:dyDescent="0.2">
      <c r="B323" s="163"/>
      <c r="D323" s="157" t="s">
        <v>125</v>
      </c>
      <c r="E323" s="164" t="s">
        <v>1</v>
      </c>
      <c r="F323" s="165" t="s">
        <v>693</v>
      </c>
      <c r="H323" s="166">
        <v>42.537999999999997</v>
      </c>
      <c r="L323" s="163"/>
      <c r="M323" s="167"/>
      <c r="N323" s="168"/>
      <c r="O323" s="168"/>
      <c r="P323" s="168"/>
      <c r="Q323" s="168"/>
      <c r="R323" s="168"/>
      <c r="S323" s="168"/>
      <c r="T323" s="169"/>
      <c r="AT323" s="164" t="s">
        <v>125</v>
      </c>
      <c r="AU323" s="164" t="s">
        <v>123</v>
      </c>
      <c r="AV323" s="14" t="s">
        <v>123</v>
      </c>
      <c r="AW323" s="14" t="s">
        <v>27</v>
      </c>
      <c r="AX323" s="14" t="s">
        <v>72</v>
      </c>
      <c r="AY323" s="164" t="s">
        <v>115</v>
      </c>
    </row>
    <row r="324" spans="1:65" s="14" customFormat="1" x14ac:dyDescent="0.2">
      <c r="B324" s="163"/>
      <c r="D324" s="157" t="s">
        <v>125</v>
      </c>
      <c r="E324" s="164" t="s">
        <v>1</v>
      </c>
      <c r="F324" s="165" t="s">
        <v>694</v>
      </c>
      <c r="H324" s="166">
        <v>27.225000000000001</v>
      </c>
      <c r="L324" s="163"/>
      <c r="M324" s="167"/>
      <c r="N324" s="168"/>
      <c r="O324" s="168"/>
      <c r="P324" s="168"/>
      <c r="Q324" s="168"/>
      <c r="R324" s="168"/>
      <c r="S324" s="168"/>
      <c r="T324" s="169"/>
      <c r="AT324" s="164" t="s">
        <v>125</v>
      </c>
      <c r="AU324" s="164" t="s">
        <v>123</v>
      </c>
      <c r="AV324" s="14" t="s">
        <v>123</v>
      </c>
      <c r="AW324" s="14" t="s">
        <v>27</v>
      </c>
      <c r="AX324" s="14" t="s">
        <v>72</v>
      </c>
      <c r="AY324" s="164" t="s">
        <v>115</v>
      </c>
    </row>
    <row r="325" spans="1:65" s="14" customFormat="1" x14ac:dyDescent="0.2">
      <c r="B325" s="163"/>
      <c r="D325" s="157" t="s">
        <v>125</v>
      </c>
      <c r="E325" s="164" t="s">
        <v>1</v>
      </c>
      <c r="F325" s="165" t="s">
        <v>695</v>
      </c>
      <c r="H325" s="166">
        <v>20.576000000000001</v>
      </c>
      <c r="L325" s="163"/>
      <c r="M325" s="167"/>
      <c r="N325" s="168"/>
      <c r="O325" s="168"/>
      <c r="P325" s="168"/>
      <c r="Q325" s="168"/>
      <c r="R325" s="168"/>
      <c r="S325" s="168"/>
      <c r="T325" s="169"/>
      <c r="AT325" s="164" t="s">
        <v>125</v>
      </c>
      <c r="AU325" s="164" t="s">
        <v>123</v>
      </c>
      <c r="AV325" s="14" t="s">
        <v>123</v>
      </c>
      <c r="AW325" s="14" t="s">
        <v>27</v>
      </c>
      <c r="AX325" s="14" t="s">
        <v>72</v>
      </c>
      <c r="AY325" s="164" t="s">
        <v>115</v>
      </c>
    </row>
    <row r="326" spans="1:65" s="14" customFormat="1" x14ac:dyDescent="0.2">
      <c r="B326" s="163"/>
      <c r="D326" s="157" t="s">
        <v>125</v>
      </c>
      <c r="E326" s="164" t="s">
        <v>1</v>
      </c>
      <c r="F326" s="165" t="s">
        <v>696</v>
      </c>
      <c r="H326" s="166">
        <v>5.375</v>
      </c>
      <c r="L326" s="163"/>
      <c r="M326" s="167"/>
      <c r="N326" s="168"/>
      <c r="O326" s="168"/>
      <c r="P326" s="168"/>
      <c r="Q326" s="168"/>
      <c r="R326" s="168"/>
      <c r="S326" s="168"/>
      <c r="T326" s="169"/>
      <c r="AT326" s="164" t="s">
        <v>125</v>
      </c>
      <c r="AU326" s="164" t="s">
        <v>123</v>
      </c>
      <c r="AV326" s="14" t="s">
        <v>123</v>
      </c>
      <c r="AW326" s="14" t="s">
        <v>27</v>
      </c>
      <c r="AX326" s="14" t="s">
        <v>72</v>
      </c>
      <c r="AY326" s="164" t="s">
        <v>115</v>
      </c>
    </row>
    <row r="327" spans="1:65" s="16" customFormat="1" x14ac:dyDescent="0.2">
      <c r="B327" s="177"/>
      <c r="D327" s="157" t="s">
        <v>125</v>
      </c>
      <c r="E327" s="178" t="s">
        <v>1</v>
      </c>
      <c r="F327" s="179" t="s">
        <v>177</v>
      </c>
      <c r="H327" s="180">
        <v>215.03899999999999</v>
      </c>
      <c r="L327" s="177"/>
      <c r="M327" s="181"/>
      <c r="N327" s="182"/>
      <c r="O327" s="182"/>
      <c r="P327" s="182"/>
      <c r="Q327" s="182"/>
      <c r="R327" s="182"/>
      <c r="S327" s="182"/>
      <c r="T327" s="183"/>
      <c r="AT327" s="178" t="s">
        <v>125</v>
      </c>
      <c r="AU327" s="178" t="s">
        <v>123</v>
      </c>
      <c r="AV327" s="16" t="s">
        <v>133</v>
      </c>
      <c r="AW327" s="16" t="s">
        <v>27</v>
      </c>
      <c r="AX327" s="16" t="s">
        <v>72</v>
      </c>
      <c r="AY327" s="178" t="s">
        <v>115</v>
      </c>
    </row>
    <row r="328" spans="1:65" s="15" customFormat="1" x14ac:dyDescent="0.2">
      <c r="B328" s="170"/>
      <c r="D328" s="157" t="s">
        <v>125</v>
      </c>
      <c r="E328" s="171" t="s">
        <v>1</v>
      </c>
      <c r="F328" s="172" t="s">
        <v>128</v>
      </c>
      <c r="H328" s="173">
        <v>1364.489</v>
      </c>
      <c r="L328" s="170"/>
      <c r="M328" s="174"/>
      <c r="N328" s="175"/>
      <c r="O328" s="175"/>
      <c r="P328" s="175"/>
      <c r="Q328" s="175"/>
      <c r="R328" s="175"/>
      <c r="S328" s="175"/>
      <c r="T328" s="176"/>
      <c r="AT328" s="171" t="s">
        <v>125</v>
      </c>
      <c r="AU328" s="171" t="s">
        <v>123</v>
      </c>
      <c r="AV328" s="15" t="s">
        <v>122</v>
      </c>
      <c r="AW328" s="15" t="s">
        <v>27</v>
      </c>
      <c r="AX328" s="15" t="s">
        <v>80</v>
      </c>
      <c r="AY328" s="171" t="s">
        <v>115</v>
      </c>
    </row>
    <row r="329" spans="1:65" s="2" customFormat="1" ht="24.2" customHeight="1" x14ac:dyDescent="0.2">
      <c r="A329" s="30"/>
      <c r="B329" s="142"/>
      <c r="C329" s="184" t="s">
        <v>425</v>
      </c>
      <c r="D329" s="184" t="s">
        <v>194</v>
      </c>
      <c r="E329" s="185" t="s">
        <v>697</v>
      </c>
      <c r="F329" s="186" t="s">
        <v>698</v>
      </c>
      <c r="G329" s="187" t="s">
        <v>699</v>
      </c>
      <c r="H329" s="188">
        <v>1</v>
      </c>
      <c r="I329" s="188"/>
      <c r="J329" s="188">
        <f>ROUND(I329*H329,3)</f>
        <v>0</v>
      </c>
      <c r="K329" s="189"/>
      <c r="L329" s="190"/>
      <c r="M329" s="191" t="s">
        <v>1</v>
      </c>
      <c r="N329" s="192" t="s">
        <v>38</v>
      </c>
      <c r="O329" s="151">
        <v>0</v>
      </c>
      <c r="P329" s="151">
        <f>O329*H329</f>
        <v>0</v>
      </c>
      <c r="Q329" s="151">
        <v>6.2700000000000004E-3</v>
      </c>
      <c r="R329" s="151">
        <f>Q329*H329</f>
        <v>6.2700000000000004E-3</v>
      </c>
      <c r="S329" s="151">
        <v>0</v>
      </c>
      <c r="T329" s="152">
        <f>S329*H329</f>
        <v>0</v>
      </c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R329" s="153" t="s">
        <v>197</v>
      </c>
      <c r="AT329" s="153" t="s">
        <v>194</v>
      </c>
      <c r="AU329" s="153" t="s">
        <v>123</v>
      </c>
      <c r="AY329" s="18" t="s">
        <v>115</v>
      </c>
      <c r="BE329" s="154">
        <f>IF(N329="základná",J329,0)</f>
        <v>0</v>
      </c>
      <c r="BF329" s="154">
        <f>IF(N329="znížená",J329,0)</f>
        <v>0</v>
      </c>
      <c r="BG329" s="154">
        <f>IF(N329="zákl. prenesená",J329,0)</f>
        <v>0</v>
      </c>
      <c r="BH329" s="154">
        <f>IF(N329="zníž. prenesená",J329,0)</f>
        <v>0</v>
      </c>
      <c r="BI329" s="154">
        <f>IF(N329="nulová",J329,0)</f>
        <v>0</v>
      </c>
      <c r="BJ329" s="18" t="s">
        <v>123</v>
      </c>
      <c r="BK329" s="155">
        <f>ROUND(I329*H329,3)</f>
        <v>0</v>
      </c>
      <c r="BL329" s="18" t="s">
        <v>174</v>
      </c>
      <c r="BM329" s="153" t="s">
        <v>700</v>
      </c>
    </row>
    <row r="330" spans="1:65" s="2" customFormat="1" ht="24.2" customHeight="1" x14ac:dyDescent="0.2">
      <c r="A330" s="30"/>
      <c r="B330" s="142"/>
      <c r="C330" s="143" t="s">
        <v>430</v>
      </c>
      <c r="D330" s="143" t="s">
        <v>118</v>
      </c>
      <c r="E330" s="144" t="s">
        <v>701</v>
      </c>
      <c r="F330" s="145" t="s">
        <v>702</v>
      </c>
      <c r="G330" s="146" t="s">
        <v>241</v>
      </c>
      <c r="H330" s="197">
        <v>270.89999999999998</v>
      </c>
      <c r="I330" s="147"/>
      <c r="J330" s="147">
        <f>ROUND(I330*H330,3)</f>
        <v>0</v>
      </c>
      <c r="K330" s="148"/>
      <c r="L330" s="31"/>
      <c r="M330" s="149" t="s">
        <v>1</v>
      </c>
      <c r="N330" s="150" t="s">
        <v>38</v>
      </c>
      <c r="O330" s="151">
        <v>0.42199999999999999</v>
      </c>
      <c r="P330" s="151">
        <f>O330*H330</f>
        <v>114.31979999999999</v>
      </c>
      <c r="Q330" s="151">
        <v>8.0000000000000007E-5</v>
      </c>
      <c r="R330" s="151">
        <f>Q330*H330</f>
        <v>2.1672E-2</v>
      </c>
      <c r="S330" s="151">
        <v>0</v>
      </c>
      <c r="T330" s="152">
        <f>S330*H330</f>
        <v>0</v>
      </c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R330" s="153" t="s">
        <v>174</v>
      </c>
      <c r="AT330" s="153" t="s">
        <v>118</v>
      </c>
      <c r="AU330" s="153" t="s">
        <v>123</v>
      </c>
      <c r="AY330" s="18" t="s">
        <v>115</v>
      </c>
      <c r="BE330" s="154">
        <f>IF(N330="základná",J330,0)</f>
        <v>0</v>
      </c>
      <c r="BF330" s="154">
        <f>IF(N330="znížená",J330,0)</f>
        <v>0</v>
      </c>
      <c r="BG330" s="154">
        <f>IF(N330="zákl. prenesená",J330,0)</f>
        <v>0</v>
      </c>
      <c r="BH330" s="154">
        <f>IF(N330="zníž. prenesená",J330,0)</f>
        <v>0</v>
      </c>
      <c r="BI330" s="154">
        <f>IF(N330="nulová",J330,0)</f>
        <v>0</v>
      </c>
      <c r="BJ330" s="18" t="s">
        <v>123</v>
      </c>
      <c r="BK330" s="155">
        <f>ROUND(I330*H330,3)</f>
        <v>0</v>
      </c>
      <c r="BL330" s="18" t="s">
        <v>174</v>
      </c>
      <c r="BM330" s="153" t="s">
        <v>703</v>
      </c>
    </row>
    <row r="331" spans="1:65" s="13" customFormat="1" ht="22.5" x14ac:dyDescent="0.2">
      <c r="B331" s="156"/>
      <c r="D331" s="157" t="s">
        <v>125</v>
      </c>
      <c r="E331" s="158" t="s">
        <v>1</v>
      </c>
      <c r="F331" s="159" t="s">
        <v>704</v>
      </c>
      <c r="H331" s="158" t="s">
        <v>1</v>
      </c>
      <c r="L331" s="156"/>
      <c r="M331" s="160"/>
      <c r="N331" s="161"/>
      <c r="O331" s="161"/>
      <c r="P331" s="161"/>
      <c r="Q331" s="161"/>
      <c r="R331" s="161"/>
      <c r="S331" s="161"/>
      <c r="T331" s="162"/>
      <c r="AT331" s="158" t="s">
        <v>125</v>
      </c>
      <c r="AU331" s="158" t="s">
        <v>123</v>
      </c>
      <c r="AV331" s="13" t="s">
        <v>80</v>
      </c>
      <c r="AW331" s="13" t="s">
        <v>27</v>
      </c>
      <c r="AX331" s="13" t="s">
        <v>72</v>
      </c>
      <c r="AY331" s="158" t="s">
        <v>115</v>
      </c>
    </row>
    <row r="332" spans="1:65" s="14" customFormat="1" x14ac:dyDescent="0.2">
      <c r="B332" s="163"/>
      <c r="D332" s="157" t="s">
        <v>125</v>
      </c>
      <c r="E332" s="164" t="s">
        <v>1</v>
      </c>
      <c r="F332" s="165" t="s">
        <v>705</v>
      </c>
      <c r="H332" s="166">
        <v>8.6199999999999992</v>
      </c>
      <c r="L332" s="163"/>
      <c r="M332" s="167"/>
      <c r="N332" s="168"/>
      <c r="O332" s="168"/>
      <c r="P332" s="168"/>
      <c r="Q332" s="168"/>
      <c r="R332" s="168"/>
      <c r="S332" s="168"/>
      <c r="T332" s="169"/>
      <c r="AT332" s="164" t="s">
        <v>125</v>
      </c>
      <c r="AU332" s="164" t="s">
        <v>123</v>
      </c>
      <c r="AV332" s="14" t="s">
        <v>123</v>
      </c>
      <c r="AW332" s="14" t="s">
        <v>27</v>
      </c>
      <c r="AX332" s="14" t="s">
        <v>72</v>
      </c>
      <c r="AY332" s="164" t="s">
        <v>115</v>
      </c>
    </row>
    <row r="333" spans="1:65" s="14" customFormat="1" x14ac:dyDescent="0.2">
      <c r="B333" s="163"/>
      <c r="D333" s="157" t="s">
        <v>125</v>
      </c>
      <c r="E333" s="164" t="s">
        <v>1</v>
      </c>
      <c r="F333" s="165" t="s">
        <v>706</v>
      </c>
      <c r="H333" s="166">
        <v>46</v>
      </c>
      <c r="L333" s="163"/>
      <c r="M333" s="167"/>
      <c r="N333" s="168"/>
      <c r="O333" s="168"/>
      <c r="P333" s="168"/>
      <c r="Q333" s="168"/>
      <c r="R333" s="168"/>
      <c r="S333" s="168"/>
      <c r="T333" s="169"/>
      <c r="AT333" s="164" t="s">
        <v>125</v>
      </c>
      <c r="AU333" s="164" t="s">
        <v>123</v>
      </c>
      <c r="AV333" s="14" t="s">
        <v>123</v>
      </c>
      <c r="AW333" s="14" t="s">
        <v>27</v>
      </c>
      <c r="AX333" s="14" t="s">
        <v>72</v>
      </c>
      <c r="AY333" s="164" t="s">
        <v>115</v>
      </c>
    </row>
    <row r="334" spans="1:65" s="14" customFormat="1" x14ac:dyDescent="0.2">
      <c r="B334" s="163"/>
      <c r="D334" s="157" t="s">
        <v>125</v>
      </c>
      <c r="E334" s="164" t="s">
        <v>1</v>
      </c>
      <c r="F334" s="165" t="s">
        <v>707</v>
      </c>
      <c r="H334" s="166">
        <v>5.28</v>
      </c>
      <c r="L334" s="163"/>
      <c r="M334" s="167"/>
      <c r="N334" s="168"/>
      <c r="O334" s="168"/>
      <c r="P334" s="168"/>
      <c r="Q334" s="168"/>
      <c r="R334" s="168"/>
      <c r="S334" s="168"/>
      <c r="T334" s="169"/>
      <c r="AT334" s="164" t="s">
        <v>125</v>
      </c>
      <c r="AU334" s="164" t="s">
        <v>123</v>
      </c>
      <c r="AV334" s="14" t="s">
        <v>123</v>
      </c>
      <c r="AW334" s="14" t="s">
        <v>27</v>
      </c>
      <c r="AX334" s="14" t="s">
        <v>72</v>
      </c>
      <c r="AY334" s="164" t="s">
        <v>115</v>
      </c>
    </row>
    <row r="335" spans="1:65" s="16" customFormat="1" x14ac:dyDescent="0.2">
      <c r="B335" s="177"/>
      <c r="D335" s="157" t="s">
        <v>125</v>
      </c>
      <c r="E335" s="178" t="s">
        <v>1</v>
      </c>
      <c r="F335" s="179" t="s">
        <v>177</v>
      </c>
      <c r="H335" s="180">
        <v>59.9</v>
      </c>
      <c r="L335" s="177"/>
      <c r="M335" s="181"/>
      <c r="N335" s="182"/>
      <c r="O335" s="182"/>
      <c r="P335" s="182"/>
      <c r="Q335" s="182"/>
      <c r="R335" s="182"/>
      <c r="S335" s="182"/>
      <c r="T335" s="183"/>
      <c r="AT335" s="178" t="s">
        <v>125</v>
      </c>
      <c r="AU335" s="178" t="s">
        <v>123</v>
      </c>
      <c r="AV335" s="16" t="s">
        <v>133</v>
      </c>
      <c r="AW335" s="16" t="s">
        <v>27</v>
      </c>
      <c r="AX335" s="16" t="s">
        <v>72</v>
      </c>
      <c r="AY335" s="178" t="s">
        <v>115</v>
      </c>
    </row>
    <row r="336" spans="1:65" s="14" customFormat="1" x14ac:dyDescent="0.2">
      <c r="B336" s="163"/>
      <c r="D336" s="157" t="s">
        <v>125</v>
      </c>
      <c r="E336" s="164" t="s">
        <v>1</v>
      </c>
      <c r="F336" s="165" t="s">
        <v>708</v>
      </c>
      <c r="H336" s="166">
        <v>2.9950000000000001</v>
      </c>
      <c r="L336" s="163"/>
      <c r="M336" s="167"/>
      <c r="N336" s="168"/>
      <c r="O336" s="168"/>
      <c r="P336" s="168"/>
      <c r="Q336" s="168"/>
      <c r="R336" s="168"/>
      <c r="S336" s="168"/>
      <c r="T336" s="169"/>
      <c r="AT336" s="164" t="s">
        <v>125</v>
      </c>
      <c r="AU336" s="164" t="s">
        <v>123</v>
      </c>
      <c r="AV336" s="14" t="s">
        <v>123</v>
      </c>
      <c r="AW336" s="14" t="s">
        <v>27</v>
      </c>
      <c r="AX336" s="14" t="s">
        <v>72</v>
      </c>
      <c r="AY336" s="164" t="s">
        <v>115</v>
      </c>
    </row>
    <row r="337" spans="2:51" s="16" customFormat="1" x14ac:dyDescent="0.2">
      <c r="B337" s="177"/>
      <c r="D337" s="157" t="s">
        <v>125</v>
      </c>
      <c r="E337" s="178" t="s">
        <v>1</v>
      </c>
      <c r="F337" s="179" t="s">
        <v>177</v>
      </c>
      <c r="H337" s="180">
        <v>2.9950000000000001</v>
      </c>
      <c r="L337" s="177"/>
      <c r="M337" s="181"/>
      <c r="N337" s="182"/>
      <c r="O337" s="182"/>
      <c r="P337" s="182"/>
      <c r="Q337" s="182"/>
      <c r="R337" s="182"/>
      <c r="S337" s="182"/>
      <c r="T337" s="183"/>
      <c r="AT337" s="178" t="s">
        <v>125</v>
      </c>
      <c r="AU337" s="178" t="s">
        <v>123</v>
      </c>
      <c r="AV337" s="16" t="s">
        <v>133</v>
      </c>
      <c r="AW337" s="16" t="s">
        <v>27</v>
      </c>
      <c r="AX337" s="16" t="s">
        <v>72</v>
      </c>
      <c r="AY337" s="178" t="s">
        <v>115</v>
      </c>
    </row>
    <row r="338" spans="2:51" s="15" customFormat="1" x14ac:dyDescent="0.2">
      <c r="B338" s="170"/>
      <c r="D338" s="157" t="s">
        <v>125</v>
      </c>
      <c r="E338" s="171" t="s">
        <v>1</v>
      </c>
      <c r="F338" s="172" t="s">
        <v>128</v>
      </c>
      <c r="H338" s="173">
        <v>62.895000000000003</v>
      </c>
      <c r="L338" s="170"/>
      <c r="M338" s="174"/>
      <c r="N338" s="175"/>
      <c r="O338" s="175"/>
      <c r="P338" s="175"/>
      <c r="Q338" s="175"/>
      <c r="R338" s="175"/>
      <c r="S338" s="175"/>
      <c r="T338" s="176"/>
      <c r="AT338" s="171" t="s">
        <v>125</v>
      </c>
      <c r="AU338" s="171" t="s">
        <v>123</v>
      </c>
      <c r="AV338" s="15" t="s">
        <v>122</v>
      </c>
      <c r="AW338" s="15" t="s">
        <v>27</v>
      </c>
      <c r="AX338" s="15" t="s">
        <v>72</v>
      </c>
      <c r="AY338" s="171" t="s">
        <v>115</v>
      </c>
    </row>
    <row r="339" spans="2:51" s="13" customFormat="1" ht="22.5" x14ac:dyDescent="0.2">
      <c r="B339" s="156"/>
      <c r="D339" s="157" t="s">
        <v>125</v>
      </c>
      <c r="E339" s="158" t="s">
        <v>1</v>
      </c>
      <c r="F339" s="159" t="s">
        <v>709</v>
      </c>
      <c r="H339" s="158" t="s">
        <v>1</v>
      </c>
      <c r="L339" s="156"/>
      <c r="M339" s="160"/>
      <c r="N339" s="161"/>
      <c r="O339" s="161"/>
      <c r="P339" s="161"/>
      <c r="Q339" s="161"/>
      <c r="R339" s="161"/>
      <c r="S339" s="161"/>
      <c r="T339" s="162"/>
      <c r="AT339" s="158" t="s">
        <v>125</v>
      </c>
      <c r="AU339" s="158" t="s">
        <v>123</v>
      </c>
      <c r="AV339" s="13" t="s">
        <v>80</v>
      </c>
      <c r="AW339" s="13" t="s">
        <v>27</v>
      </c>
      <c r="AX339" s="13" t="s">
        <v>72</v>
      </c>
      <c r="AY339" s="158" t="s">
        <v>115</v>
      </c>
    </row>
    <row r="340" spans="2:51" s="14" customFormat="1" x14ac:dyDescent="0.2">
      <c r="B340" s="163"/>
      <c r="D340" s="157" t="s">
        <v>125</v>
      </c>
      <c r="E340" s="164" t="s">
        <v>1</v>
      </c>
      <c r="F340" s="165" t="s">
        <v>710</v>
      </c>
      <c r="H340" s="166">
        <v>8.6199999999999992</v>
      </c>
      <c r="L340" s="163"/>
      <c r="M340" s="167"/>
      <c r="N340" s="168"/>
      <c r="O340" s="168"/>
      <c r="P340" s="168"/>
      <c r="Q340" s="168"/>
      <c r="R340" s="168"/>
      <c r="S340" s="168"/>
      <c r="T340" s="169"/>
      <c r="AT340" s="164" t="s">
        <v>125</v>
      </c>
      <c r="AU340" s="164" t="s">
        <v>123</v>
      </c>
      <c r="AV340" s="14" t="s">
        <v>123</v>
      </c>
      <c r="AW340" s="14" t="s">
        <v>27</v>
      </c>
      <c r="AX340" s="14" t="s">
        <v>72</v>
      </c>
      <c r="AY340" s="164" t="s">
        <v>115</v>
      </c>
    </row>
    <row r="341" spans="2:51" s="14" customFormat="1" x14ac:dyDescent="0.2">
      <c r="B341" s="163"/>
      <c r="D341" s="157" t="s">
        <v>125</v>
      </c>
      <c r="E341" s="164" t="s">
        <v>1</v>
      </c>
      <c r="F341" s="165" t="s">
        <v>711</v>
      </c>
      <c r="H341" s="166">
        <v>41.4</v>
      </c>
      <c r="L341" s="163"/>
      <c r="M341" s="167"/>
      <c r="N341" s="168"/>
      <c r="O341" s="168"/>
      <c r="P341" s="168"/>
      <c r="Q341" s="168"/>
      <c r="R341" s="168"/>
      <c r="S341" s="168"/>
      <c r="T341" s="169"/>
      <c r="AT341" s="164" t="s">
        <v>125</v>
      </c>
      <c r="AU341" s="164" t="s">
        <v>123</v>
      </c>
      <c r="AV341" s="14" t="s">
        <v>123</v>
      </c>
      <c r="AW341" s="14" t="s">
        <v>27</v>
      </c>
      <c r="AX341" s="14" t="s">
        <v>72</v>
      </c>
      <c r="AY341" s="164" t="s">
        <v>115</v>
      </c>
    </row>
    <row r="342" spans="2:51" s="14" customFormat="1" x14ac:dyDescent="0.2">
      <c r="B342" s="163"/>
      <c r="D342" s="157" t="s">
        <v>125</v>
      </c>
      <c r="E342" s="164" t="s">
        <v>1</v>
      </c>
      <c r="F342" s="165" t="s">
        <v>707</v>
      </c>
      <c r="H342" s="166">
        <v>5.28</v>
      </c>
      <c r="L342" s="163"/>
      <c r="M342" s="167"/>
      <c r="N342" s="168"/>
      <c r="O342" s="168"/>
      <c r="P342" s="168"/>
      <c r="Q342" s="168"/>
      <c r="R342" s="168"/>
      <c r="S342" s="168"/>
      <c r="T342" s="169"/>
      <c r="AT342" s="164" t="s">
        <v>125</v>
      </c>
      <c r="AU342" s="164" t="s">
        <v>123</v>
      </c>
      <c r="AV342" s="14" t="s">
        <v>123</v>
      </c>
      <c r="AW342" s="14" t="s">
        <v>27</v>
      </c>
      <c r="AX342" s="14" t="s">
        <v>72</v>
      </c>
      <c r="AY342" s="164" t="s">
        <v>115</v>
      </c>
    </row>
    <row r="343" spans="2:51" s="14" customFormat="1" x14ac:dyDescent="0.2">
      <c r="B343" s="163"/>
      <c r="D343" s="157" t="s">
        <v>125</v>
      </c>
      <c r="E343" s="164" t="s">
        <v>1</v>
      </c>
      <c r="F343" s="165" t="s">
        <v>712</v>
      </c>
      <c r="H343" s="166">
        <v>3.6</v>
      </c>
      <c r="L343" s="163"/>
      <c r="M343" s="167"/>
      <c r="N343" s="168"/>
      <c r="O343" s="168"/>
      <c r="P343" s="168"/>
      <c r="Q343" s="168"/>
      <c r="R343" s="168"/>
      <c r="S343" s="168"/>
      <c r="T343" s="169"/>
      <c r="AT343" s="164" t="s">
        <v>125</v>
      </c>
      <c r="AU343" s="164" t="s">
        <v>123</v>
      </c>
      <c r="AV343" s="14" t="s">
        <v>123</v>
      </c>
      <c r="AW343" s="14" t="s">
        <v>27</v>
      </c>
      <c r="AX343" s="14" t="s">
        <v>72</v>
      </c>
      <c r="AY343" s="164" t="s">
        <v>115</v>
      </c>
    </row>
    <row r="344" spans="2:51" s="16" customFormat="1" x14ac:dyDescent="0.2">
      <c r="B344" s="177"/>
      <c r="D344" s="157" t="s">
        <v>125</v>
      </c>
      <c r="E344" s="178" t="s">
        <v>1</v>
      </c>
      <c r="F344" s="179" t="s">
        <v>177</v>
      </c>
      <c r="H344" s="180">
        <v>58.9</v>
      </c>
      <c r="L344" s="177"/>
      <c r="M344" s="181"/>
      <c r="N344" s="182"/>
      <c r="O344" s="182"/>
      <c r="P344" s="182"/>
      <c r="Q344" s="182"/>
      <c r="R344" s="182"/>
      <c r="S344" s="182"/>
      <c r="T344" s="183"/>
      <c r="AT344" s="178" t="s">
        <v>125</v>
      </c>
      <c r="AU344" s="178" t="s">
        <v>123</v>
      </c>
      <c r="AV344" s="16" t="s">
        <v>133</v>
      </c>
      <c r="AW344" s="16" t="s">
        <v>27</v>
      </c>
      <c r="AX344" s="16" t="s">
        <v>72</v>
      </c>
      <c r="AY344" s="178" t="s">
        <v>115</v>
      </c>
    </row>
    <row r="345" spans="2:51" s="14" customFormat="1" x14ac:dyDescent="0.2">
      <c r="B345" s="163"/>
      <c r="D345" s="157" t="s">
        <v>125</v>
      </c>
      <c r="E345" s="164" t="s">
        <v>1</v>
      </c>
      <c r="F345" s="165" t="s">
        <v>713</v>
      </c>
      <c r="H345" s="166">
        <v>2.9449999999999998</v>
      </c>
      <c r="L345" s="163"/>
      <c r="M345" s="167"/>
      <c r="N345" s="168"/>
      <c r="O345" s="168"/>
      <c r="P345" s="168"/>
      <c r="Q345" s="168"/>
      <c r="R345" s="168"/>
      <c r="S345" s="168"/>
      <c r="T345" s="169"/>
      <c r="AT345" s="164" t="s">
        <v>125</v>
      </c>
      <c r="AU345" s="164" t="s">
        <v>123</v>
      </c>
      <c r="AV345" s="14" t="s">
        <v>123</v>
      </c>
      <c r="AW345" s="14" t="s">
        <v>27</v>
      </c>
      <c r="AX345" s="14" t="s">
        <v>72</v>
      </c>
      <c r="AY345" s="164" t="s">
        <v>115</v>
      </c>
    </row>
    <row r="346" spans="2:51" s="16" customFormat="1" x14ac:dyDescent="0.2">
      <c r="B346" s="177"/>
      <c r="D346" s="157" t="s">
        <v>125</v>
      </c>
      <c r="E346" s="178" t="s">
        <v>1</v>
      </c>
      <c r="F346" s="179" t="s">
        <v>177</v>
      </c>
      <c r="H346" s="180">
        <v>2.9449999999999998</v>
      </c>
      <c r="L346" s="177"/>
      <c r="M346" s="181"/>
      <c r="N346" s="182"/>
      <c r="O346" s="182"/>
      <c r="P346" s="182"/>
      <c r="Q346" s="182"/>
      <c r="R346" s="182"/>
      <c r="S346" s="182"/>
      <c r="T346" s="183"/>
      <c r="AT346" s="178" t="s">
        <v>125</v>
      </c>
      <c r="AU346" s="178" t="s">
        <v>123</v>
      </c>
      <c r="AV346" s="16" t="s">
        <v>133</v>
      </c>
      <c r="AW346" s="16" t="s">
        <v>27</v>
      </c>
      <c r="AX346" s="16" t="s">
        <v>72</v>
      </c>
      <c r="AY346" s="178" t="s">
        <v>115</v>
      </c>
    </row>
    <row r="347" spans="2:51" s="15" customFormat="1" x14ac:dyDescent="0.2">
      <c r="B347" s="170"/>
      <c r="D347" s="157" t="s">
        <v>125</v>
      </c>
      <c r="E347" s="171" t="s">
        <v>1</v>
      </c>
      <c r="F347" s="172" t="s">
        <v>128</v>
      </c>
      <c r="H347" s="173">
        <v>61.844999999999999</v>
      </c>
      <c r="L347" s="170"/>
      <c r="M347" s="174"/>
      <c r="N347" s="175"/>
      <c r="O347" s="175"/>
      <c r="P347" s="175"/>
      <c r="Q347" s="175"/>
      <c r="R347" s="175"/>
      <c r="S347" s="175"/>
      <c r="T347" s="176"/>
      <c r="AT347" s="171" t="s">
        <v>125</v>
      </c>
      <c r="AU347" s="171" t="s">
        <v>123</v>
      </c>
      <c r="AV347" s="15" t="s">
        <v>122</v>
      </c>
      <c r="AW347" s="15" t="s">
        <v>27</v>
      </c>
      <c r="AX347" s="15" t="s">
        <v>72</v>
      </c>
      <c r="AY347" s="171" t="s">
        <v>115</v>
      </c>
    </row>
    <row r="348" spans="2:51" s="13" customFormat="1" ht="22.5" x14ac:dyDescent="0.2">
      <c r="B348" s="156"/>
      <c r="D348" s="157" t="s">
        <v>125</v>
      </c>
      <c r="E348" s="158" t="s">
        <v>1</v>
      </c>
      <c r="F348" s="159" t="s">
        <v>714</v>
      </c>
      <c r="H348" s="158" t="s">
        <v>1</v>
      </c>
      <c r="L348" s="156"/>
      <c r="M348" s="160"/>
      <c r="N348" s="161"/>
      <c r="O348" s="161"/>
      <c r="P348" s="161"/>
      <c r="Q348" s="161"/>
      <c r="R348" s="161"/>
      <c r="S348" s="161"/>
      <c r="T348" s="162"/>
      <c r="AT348" s="158" t="s">
        <v>125</v>
      </c>
      <c r="AU348" s="158" t="s">
        <v>123</v>
      </c>
      <c r="AV348" s="13" t="s">
        <v>80</v>
      </c>
      <c r="AW348" s="13" t="s">
        <v>27</v>
      </c>
      <c r="AX348" s="13" t="s">
        <v>72</v>
      </c>
      <c r="AY348" s="158" t="s">
        <v>115</v>
      </c>
    </row>
    <row r="349" spans="2:51" s="14" customFormat="1" x14ac:dyDescent="0.2">
      <c r="B349" s="163"/>
      <c r="D349" s="157" t="s">
        <v>125</v>
      </c>
      <c r="E349" s="164" t="s">
        <v>1</v>
      </c>
      <c r="F349" s="165" t="s">
        <v>715</v>
      </c>
      <c r="H349" s="166">
        <v>55.44</v>
      </c>
      <c r="L349" s="163"/>
      <c r="M349" s="167"/>
      <c r="N349" s="168"/>
      <c r="O349" s="168"/>
      <c r="P349" s="168"/>
      <c r="Q349" s="168"/>
      <c r="R349" s="168"/>
      <c r="S349" s="168"/>
      <c r="T349" s="169"/>
      <c r="AT349" s="164" t="s">
        <v>125</v>
      </c>
      <c r="AU349" s="164" t="s">
        <v>123</v>
      </c>
      <c r="AV349" s="14" t="s">
        <v>123</v>
      </c>
      <c r="AW349" s="14" t="s">
        <v>27</v>
      </c>
      <c r="AX349" s="14" t="s">
        <v>72</v>
      </c>
      <c r="AY349" s="164" t="s">
        <v>115</v>
      </c>
    </row>
    <row r="350" spans="2:51" s="16" customFormat="1" x14ac:dyDescent="0.2">
      <c r="B350" s="177"/>
      <c r="D350" s="157" t="s">
        <v>125</v>
      </c>
      <c r="E350" s="178" t="s">
        <v>1</v>
      </c>
      <c r="F350" s="179" t="s">
        <v>177</v>
      </c>
      <c r="H350" s="180">
        <v>55.44</v>
      </c>
      <c r="L350" s="177"/>
      <c r="M350" s="181"/>
      <c r="N350" s="182"/>
      <c r="O350" s="182"/>
      <c r="P350" s="182"/>
      <c r="Q350" s="182"/>
      <c r="R350" s="182"/>
      <c r="S350" s="182"/>
      <c r="T350" s="183"/>
      <c r="AT350" s="178" t="s">
        <v>125</v>
      </c>
      <c r="AU350" s="178" t="s">
        <v>123</v>
      </c>
      <c r="AV350" s="16" t="s">
        <v>133</v>
      </c>
      <c r="AW350" s="16" t="s">
        <v>27</v>
      </c>
      <c r="AX350" s="16" t="s">
        <v>72</v>
      </c>
      <c r="AY350" s="178" t="s">
        <v>115</v>
      </c>
    </row>
    <row r="351" spans="2:51" s="14" customFormat="1" x14ac:dyDescent="0.2">
      <c r="B351" s="163"/>
      <c r="D351" s="157" t="s">
        <v>125</v>
      </c>
      <c r="E351" s="164" t="s">
        <v>1</v>
      </c>
      <c r="F351" s="165" t="s">
        <v>716</v>
      </c>
      <c r="H351" s="166">
        <v>2.7719999999999998</v>
      </c>
      <c r="L351" s="163"/>
      <c r="M351" s="167"/>
      <c r="N351" s="168"/>
      <c r="O351" s="168"/>
      <c r="P351" s="168"/>
      <c r="Q351" s="168"/>
      <c r="R351" s="168"/>
      <c r="S351" s="168"/>
      <c r="T351" s="169"/>
      <c r="AT351" s="164" t="s">
        <v>125</v>
      </c>
      <c r="AU351" s="164" t="s">
        <v>123</v>
      </c>
      <c r="AV351" s="14" t="s">
        <v>123</v>
      </c>
      <c r="AW351" s="14" t="s">
        <v>27</v>
      </c>
      <c r="AX351" s="14" t="s">
        <v>72</v>
      </c>
      <c r="AY351" s="164" t="s">
        <v>115</v>
      </c>
    </row>
    <row r="352" spans="2:51" s="16" customFormat="1" x14ac:dyDescent="0.2">
      <c r="B352" s="177"/>
      <c r="D352" s="157" t="s">
        <v>125</v>
      </c>
      <c r="E352" s="178" t="s">
        <v>1</v>
      </c>
      <c r="F352" s="179" t="s">
        <v>177</v>
      </c>
      <c r="H352" s="180">
        <v>2.7719999999999998</v>
      </c>
      <c r="L352" s="177"/>
      <c r="M352" s="181"/>
      <c r="N352" s="182"/>
      <c r="O352" s="182"/>
      <c r="P352" s="182"/>
      <c r="Q352" s="182"/>
      <c r="R352" s="182"/>
      <c r="S352" s="182"/>
      <c r="T352" s="183"/>
      <c r="AT352" s="178" t="s">
        <v>125</v>
      </c>
      <c r="AU352" s="178" t="s">
        <v>123</v>
      </c>
      <c r="AV352" s="16" t="s">
        <v>133</v>
      </c>
      <c r="AW352" s="16" t="s">
        <v>27</v>
      </c>
      <c r="AX352" s="16" t="s">
        <v>72</v>
      </c>
      <c r="AY352" s="178" t="s">
        <v>115</v>
      </c>
    </row>
    <row r="353" spans="1:65" s="15" customFormat="1" x14ac:dyDescent="0.2">
      <c r="B353" s="170"/>
      <c r="D353" s="157" t="s">
        <v>125</v>
      </c>
      <c r="E353" s="171" t="s">
        <v>1</v>
      </c>
      <c r="F353" s="172" t="s">
        <v>128</v>
      </c>
      <c r="H353" s="173">
        <v>58.212000000000003</v>
      </c>
      <c r="L353" s="170"/>
      <c r="M353" s="174"/>
      <c r="N353" s="175"/>
      <c r="O353" s="175"/>
      <c r="P353" s="175"/>
      <c r="Q353" s="175"/>
      <c r="R353" s="175"/>
      <c r="S353" s="175"/>
      <c r="T353" s="176"/>
      <c r="AT353" s="171" t="s">
        <v>125</v>
      </c>
      <c r="AU353" s="171" t="s">
        <v>123</v>
      </c>
      <c r="AV353" s="15" t="s">
        <v>122</v>
      </c>
      <c r="AW353" s="15" t="s">
        <v>27</v>
      </c>
      <c r="AX353" s="15" t="s">
        <v>72</v>
      </c>
      <c r="AY353" s="171" t="s">
        <v>115</v>
      </c>
    </row>
    <row r="354" spans="1:65" s="13" customFormat="1" x14ac:dyDescent="0.2">
      <c r="B354" s="156"/>
      <c r="D354" s="157" t="s">
        <v>125</v>
      </c>
      <c r="E354" s="158" t="s">
        <v>1</v>
      </c>
      <c r="F354" s="159" t="s">
        <v>717</v>
      </c>
      <c r="H354" s="158" t="s">
        <v>1</v>
      </c>
      <c r="L354" s="156"/>
      <c r="M354" s="160"/>
      <c r="N354" s="161"/>
      <c r="O354" s="161"/>
      <c r="P354" s="161"/>
      <c r="Q354" s="161"/>
      <c r="R354" s="161"/>
      <c r="S354" s="161"/>
      <c r="T354" s="162"/>
      <c r="AT354" s="158" t="s">
        <v>125</v>
      </c>
      <c r="AU354" s="158" t="s">
        <v>123</v>
      </c>
      <c r="AV354" s="13" t="s">
        <v>80</v>
      </c>
      <c r="AW354" s="13" t="s">
        <v>27</v>
      </c>
      <c r="AX354" s="13" t="s">
        <v>72</v>
      </c>
      <c r="AY354" s="158" t="s">
        <v>115</v>
      </c>
    </row>
    <row r="355" spans="1:65" s="14" customFormat="1" x14ac:dyDescent="0.2">
      <c r="B355" s="163"/>
      <c r="D355" s="157" t="s">
        <v>125</v>
      </c>
      <c r="E355" s="164" t="s">
        <v>1</v>
      </c>
      <c r="F355" s="165" t="s">
        <v>718</v>
      </c>
      <c r="H355" s="166">
        <v>85.68</v>
      </c>
      <c r="L355" s="163"/>
      <c r="M355" s="167"/>
      <c r="N355" s="168"/>
      <c r="O355" s="168"/>
      <c r="P355" s="168"/>
      <c r="Q355" s="168"/>
      <c r="R355" s="168"/>
      <c r="S355" s="168"/>
      <c r="T355" s="169"/>
      <c r="AT355" s="164" t="s">
        <v>125</v>
      </c>
      <c r="AU355" s="164" t="s">
        <v>123</v>
      </c>
      <c r="AV355" s="14" t="s">
        <v>123</v>
      </c>
      <c r="AW355" s="14" t="s">
        <v>27</v>
      </c>
      <c r="AX355" s="14" t="s">
        <v>72</v>
      </c>
      <c r="AY355" s="164" t="s">
        <v>115</v>
      </c>
    </row>
    <row r="356" spans="1:65" s="16" customFormat="1" x14ac:dyDescent="0.2">
      <c r="B356" s="177"/>
      <c r="D356" s="157" t="s">
        <v>125</v>
      </c>
      <c r="E356" s="178" t="s">
        <v>1</v>
      </c>
      <c r="F356" s="179" t="s">
        <v>177</v>
      </c>
      <c r="H356" s="180">
        <v>85.68</v>
      </c>
      <c r="L356" s="177"/>
      <c r="M356" s="181"/>
      <c r="N356" s="182"/>
      <c r="O356" s="182"/>
      <c r="P356" s="182"/>
      <c r="Q356" s="182"/>
      <c r="R356" s="182"/>
      <c r="S356" s="182"/>
      <c r="T356" s="183"/>
      <c r="AT356" s="178" t="s">
        <v>125</v>
      </c>
      <c r="AU356" s="178" t="s">
        <v>123</v>
      </c>
      <c r="AV356" s="16" t="s">
        <v>133</v>
      </c>
      <c r="AW356" s="16" t="s">
        <v>27</v>
      </c>
      <c r="AX356" s="16" t="s">
        <v>72</v>
      </c>
      <c r="AY356" s="178" t="s">
        <v>115</v>
      </c>
    </row>
    <row r="357" spans="1:65" s="14" customFormat="1" x14ac:dyDescent="0.2">
      <c r="B357" s="163"/>
      <c r="D357" s="157" t="s">
        <v>125</v>
      </c>
      <c r="E357" s="164" t="s">
        <v>1</v>
      </c>
      <c r="F357" s="165" t="s">
        <v>719</v>
      </c>
      <c r="H357" s="166">
        <v>4.2839999999999998</v>
      </c>
      <c r="L357" s="163"/>
      <c r="M357" s="167"/>
      <c r="N357" s="168"/>
      <c r="O357" s="168"/>
      <c r="P357" s="168"/>
      <c r="Q357" s="168"/>
      <c r="R357" s="168"/>
      <c r="S357" s="168"/>
      <c r="T357" s="169"/>
      <c r="AT357" s="164" t="s">
        <v>125</v>
      </c>
      <c r="AU357" s="164" t="s">
        <v>123</v>
      </c>
      <c r="AV357" s="14" t="s">
        <v>123</v>
      </c>
      <c r="AW357" s="14" t="s">
        <v>27</v>
      </c>
      <c r="AX357" s="14" t="s">
        <v>72</v>
      </c>
      <c r="AY357" s="164" t="s">
        <v>115</v>
      </c>
    </row>
    <row r="358" spans="1:65" s="16" customFormat="1" x14ac:dyDescent="0.2">
      <c r="B358" s="177"/>
      <c r="D358" s="157" t="s">
        <v>125</v>
      </c>
      <c r="E358" s="178" t="s">
        <v>1</v>
      </c>
      <c r="F358" s="179" t="s">
        <v>177</v>
      </c>
      <c r="H358" s="180">
        <v>4.2839999999999998</v>
      </c>
      <c r="L358" s="177"/>
      <c r="M358" s="181"/>
      <c r="N358" s="182"/>
      <c r="O358" s="182"/>
      <c r="P358" s="182"/>
      <c r="Q358" s="182"/>
      <c r="R358" s="182"/>
      <c r="S358" s="182"/>
      <c r="T358" s="183"/>
      <c r="AT358" s="178" t="s">
        <v>125</v>
      </c>
      <c r="AU358" s="178" t="s">
        <v>123</v>
      </c>
      <c r="AV358" s="16" t="s">
        <v>133</v>
      </c>
      <c r="AW358" s="16" t="s">
        <v>27</v>
      </c>
      <c r="AX358" s="16" t="s">
        <v>72</v>
      </c>
      <c r="AY358" s="178" t="s">
        <v>115</v>
      </c>
    </row>
    <row r="359" spans="1:65" s="15" customFormat="1" x14ac:dyDescent="0.2">
      <c r="B359" s="170"/>
      <c r="D359" s="157" t="s">
        <v>125</v>
      </c>
      <c r="E359" s="171" t="s">
        <v>1</v>
      </c>
      <c r="F359" s="172" t="s">
        <v>128</v>
      </c>
      <c r="H359" s="173">
        <v>89.963999999999999</v>
      </c>
      <c r="L359" s="170"/>
      <c r="M359" s="174"/>
      <c r="N359" s="175"/>
      <c r="O359" s="175"/>
      <c r="P359" s="175"/>
      <c r="Q359" s="175"/>
      <c r="R359" s="175"/>
      <c r="S359" s="175"/>
      <c r="T359" s="176"/>
      <c r="AT359" s="171" t="s">
        <v>125</v>
      </c>
      <c r="AU359" s="171" t="s">
        <v>123</v>
      </c>
      <c r="AV359" s="15" t="s">
        <v>122</v>
      </c>
      <c r="AW359" s="15" t="s">
        <v>27</v>
      </c>
      <c r="AX359" s="15" t="s">
        <v>72</v>
      </c>
      <c r="AY359" s="171" t="s">
        <v>115</v>
      </c>
    </row>
    <row r="360" spans="1:65" s="14" customFormat="1" x14ac:dyDescent="0.2">
      <c r="B360" s="163"/>
      <c r="D360" s="157" t="s">
        <v>125</v>
      </c>
      <c r="E360" s="164" t="s">
        <v>1</v>
      </c>
      <c r="F360" s="165" t="s">
        <v>720</v>
      </c>
      <c r="H360" s="166">
        <v>272.916</v>
      </c>
      <c r="L360" s="163"/>
      <c r="M360" s="167"/>
      <c r="N360" s="168"/>
      <c r="O360" s="168"/>
      <c r="P360" s="168"/>
      <c r="Q360" s="168"/>
      <c r="R360" s="168"/>
      <c r="S360" s="168"/>
      <c r="T360" s="169"/>
      <c r="AT360" s="164" t="s">
        <v>125</v>
      </c>
      <c r="AU360" s="164" t="s">
        <v>123</v>
      </c>
      <c r="AV360" s="14" t="s">
        <v>123</v>
      </c>
      <c r="AW360" s="14" t="s">
        <v>27</v>
      </c>
      <c r="AX360" s="14" t="s">
        <v>72</v>
      </c>
      <c r="AY360" s="164" t="s">
        <v>115</v>
      </c>
    </row>
    <row r="361" spans="1:65" s="15" customFormat="1" x14ac:dyDescent="0.2">
      <c r="B361" s="170"/>
      <c r="D361" s="157" t="s">
        <v>125</v>
      </c>
      <c r="E361" s="171" t="s">
        <v>1</v>
      </c>
      <c r="F361" s="172" t="s">
        <v>128</v>
      </c>
      <c r="H361" s="173">
        <v>272.916</v>
      </c>
      <c r="L361" s="170"/>
      <c r="M361" s="174"/>
      <c r="N361" s="175"/>
      <c r="O361" s="175"/>
      <c r="P361" s="175"/>
      <c r="Q361" s="175"/>
      <c r="R361" s="175"/>
      <c r="S361" s="175"/>
      <c r="T361" s="176"/>
      <c r="AT361" s="171" t="s">
        <v>125</v>
      </c>
      <c r="AU361" s="171" t="s">
        <v>123</v>
      </c>
      <c r="AV361" s="15" t="s">
        <v>122</v>
      </c>
      <c r="AW361" s="15" t="s">
        <v>27</v>
      </c>
      <c r="AX361" s="15" t="s">
        <v>80</v>
      </c>
      <c r="AY361" s="171" t="s">
        <v>115</v>
      </c>
    </row>
    <row r="362" spans="1:65" s="2" customFormat="1" ht="24.2" customHeight="1" x14ac:dyDescent="0.2">
      <c r="A362" s="30"/>
      <c r="B362" s="142"/>
      <c r="C362" s="143" t="s">
        <v>436</v>
      </c>
      <c r="D362" s="143" t="s">
        <v>118</v>
      </c>
      <c r="E362" s="144" t="s">
        <v>721</v>
      </c>
      <c r="F362" s="145" t="s">
        <v>722</v>
      </c>
      <c r="G362" s="146" t="s">
        <v>241</v>
      </c>
      <c r="H362" s="197">
        <v>64.784999999999997</v>
      </c>
      <c r="I362" s="147"/>
      <c r="J362" s="147">
        <f>ROUND(I362*H362,3)</f>
        <v>0</v>
      </c>
      <c r="K362" s="148"/>
      <c r="L362" s="31"/>
      <c r="M362" s="149" t="s">
        <v>1</v>
      </c>
      <c r="N362" s="150" t="s">
        <v>38</v>
      </c>
      <c r="O362" s="151">
        <v>0.30099999999999999</v>
      </c>
      <c r="P362" s="151">
        <f>O362*H362</f>
        <v>19.500284999999998</v>
      </c>
      <c r="Q362" s="151">
        <v>6.0000000000000002E-5</v>
      </c>
      <c r="R362" s="151">
        <f>Q362*H362</f>
        <v>3.8871000000000001E-3</v>
      </c>
      <c r="S362" s="151">
        <v>0</v>
      </c>
      <c r="T362" s="152">
        <f>S362*H362</f>
        <v>0</v>
      </c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R362" s="153" t="s">
        <v>174</v>
      </c>
      <c r="AT362" s="153" t="s">
        <v>118</v>
      </c>
      <c r="AU362" s="153" t="s">
        <v>123</v>
      </c>
      <c r="AY362" s="18" t="s">
        <v>115</v>
      </c>
      <c r="BE362" s="154">
        <f>IF(N362="základná",J362,0)</f>
        <v>0</v>
      </c>
      <c r="BF362" s="154">
        <f>IF(N362="znížená",J362,0)</f>
        <v>0</v>
      </c>
      <c r="BG362" s="154">
        <f>IF(N362="zákl. prenesená",J362,0)</f>
        <v>0</v>
      </c>
      <c r="BH362" s="154">
        <f>IF(N362="zníž. prenesená",J362,0)</f>
        <v>0</v>
      </c>
      <c r="BI362" s="154">
        <f>IF(N362="nulová",J362,0)</f>
        <v>0</v>
      </c>
      <c r="BJ362" s="18" t="s">
        <v>123</v>
      </c>
      <c r="BK362" s="155">
        <f>ROUND(I362*H362,3)</f>
        <v>0</v>
      </c>
      <c r="BL362" s="18" t="s">
        <v>174</v>
      </c>
      <c r="BM362" s="153" t="s">
        <v>723</v>
      </c>
    </row>
    <row r="363" spans="1:65" s="13" customFormat="1" ht="22.5" x14ac:dyDescent="0.2">
      <c r="B363" s="156"/>
      <c r="D363" s="157" t="s">
        <v>125</v>
      </c>
      <c r="E363" s="158" t="s">
        <v>1</v>
      </c>
      <c r="F363" s="159" t="s">
        <v>724</v>
      </c>
      <c r="H363" s="158" t="s">
        <v>1</v>
      </c>
      <c r="L363" s="156"/>
      <c r="M363" s="160"/>
      <c r="N363" s="161"/>
      <c r="O363" s="161"/>
      <c r="P363" s="161"/>
      <c r="Q363" s="161"/>
      <c r="R363" s="161"/>
      <c r="S363" s="161"/>
      <c r="T363" s="162"/>
      <c r="AT363" s="158" t="s">
        <v>125</v>
      </c>
      <c r="AU363" s="158" t="s">
        <v>123</v>
      </c>
      <c r="AV363" s="13" t="s">
        <v>80</v>
      </c>
      <c r="AW363" s="13" t="s">
        <v>27</v>
      </c>
      <c r="AX363" s="13" t="s">
        <v>72</v>
      </c>
      <c r="AY363" s="158" t="s">
        <v>115</v>
      </c>
    </row>
    <row r="364" spans="1:65" s="14" customFormat="1" x14ac:dyDescent="0.2">
      <c r="B364" s="163"/>
      <c r="D364" s="157" t="s">
        <v>125</v>
      </c>
      <c r="E364" s="164" t="s">
        <v>1</v>
      </c>
      <c r="F364" s="165" t="s">
        <v>725</v>
      </c>
      <c r="H364" s="166">
        <v>10.5</v>
      </c>
      <c r="L364" s="163"/>
      <c r="M364" s="167"/>
      <c r="N364" s="168"/>
      <c r="O364" s="168"/>
      <c r="P364" s="168"/>
      <c r="Q364" s="168"/>
      <c r="R364" s="168"/>
      <c r="S364" s="168"/>
      <c r="T364" s="169"/>
      <c r="AT364" s="164" t="s">
        <v>125</v>
      </c>
      <c r="AU364" s="164" t="s">
        <v>123</v>
      </c>
      <c r="AV364" s="14" t="s">
        <v>123</v>
      </c>
      <c r="AW364" s="14" t="s">
        <v>27</v>
      </c>
      <c r="AX364" s="14" t="s">
        <v>72</v>
      </c>
      <c r="AY364" s="164" t="s">
        <v>115</v>
      </c>
    </row>
    <row r="365" spans="1:65" s="16" customFormat="1" x14ac:dyDescent="0.2">
      <c r="B365" s="177"/>
      <c r="D365" s="157" t="s">
        <v>125</v>
      </c>
      <c r="E365" s="178" t="s">
        <v>1</v>
      </c>
      <c r="F365" s="179" t="s">
        <v>177</v>
      </c>
      <c r="H365" s="180">
        <v>10.5</v>
      </c>
      <c r="L365" s="177"/>
      <c r="M365" s="181"/>
      <c r="N365" s="182"/>
      <c r="O365" s="182"/>
      <c r="P365" s="182"/>
      <c r="Q365" s="182"/>
      <c r="R365" s="182"/>
      <c r="S365" s="182"/>
      <c r="T365" s="183"/>
      <c r="AT365" s="178" t="s">
        <v>125</v>
      </c>
      <c r="AU365" s="178" t="s">
        <v>123</v>
      </c>
      <c r="AV365" s="16" t="s">
        <v>133</v>
      </c>
      <c r="AW365" s="16" t="s">
        <v>27</v>
      </c>
      <c r="AX365" s="16" t="s">
        <v>72</v>
      </c>
      <c r="AY365" s="178" t="s">
        <v>115</v>
      </c>
    </row>
    <row r="366" spans="1:65" s="14" customFormat="1" x14ac:dyDescent="0.2">
      <c r="B366" s="163"/>
      <c r="D366" s="157" t="s">
        <v>125</v>
      </c>
      <c r="E366" s="164" t="s">
        <v>1</v>
      </c>
      <c r="F366" s="165" t="s">
        <v>726</v>
      </c>
      <c r="H366" s="166">
        <v>0.52500000000000002</v>
      </c>
      <c r="L366" s="163"/>
      <c r="M366" s="167"/>
      <c r="N366" s="168"/>
      <c r="O366" s="168"/>
      <c r="P366" s="168"/>
      <c r="Q366" s="168"/>
      <c r="R366" s="168"/>
      <c r="S366" s="168"/>
      <c r="T366" s="169"/>
      <c r="AT366" s="164" t="s">
        <v>125</v>
      </c>
      <c r="AU366" s="164" t="s">
        <v>123</v>
      </c>
      <c r="AV366" s="14" t="s">
        <v>123</v>
      </c>
      <c r="AW366" s="14" t="s">
        <v>27</v>
      </c>
      <c r="AX366" s="14" t="s">
        <v>72</v>
      </c>
      <c r="AY366" s="164" t="s">
        <v>115</v>
      </c>
    </row>
    <row r="367" spans="1:65" s="16" customFormat="1" x14ac:dyDescent="0.2">
      <c r="B367" s="177"/>
      <c r="D367" s="157" t="s">
        <v>125</v>
      </c>
      <c r="E367" s="178" t="s">
        <v>1</v>
      </c>
      <c r="F367" s="179" t="s">
        <v>177</v>
      </c>
      <c r="H367" s="180">
        <v>0.52500000000000002</v>
      </c>
      <c r="L367" s="177"/>
      <c r="M367" s="181"/>
      <c r="N367" s="182"/>
      <c r="O367" s="182"/>
      <c r="P367" s="182"/>
      <c r="Q367" s="182"/>
      <c r="R367" s="182"/>
      <c r="S367" s="182"/>
      <c r="T367" s="183"/>
      <c r="AT367" s="178" t="s">
        <v>125</v>
      </c>
      <c r="AU367" s="178" t="s">
        <v>123</v>
      </c>
      <c r="AV367" s="16" t="s">
        <v>133</v>
      </c>
      <c r="AW367" s="16" t="s">
        <v>27</v>
      </c>
      <c r="AX367" s="16" t="s">
        <v>72</v>
      </c>
      <c r="AY367" s="178" t="s">
        <v>115</v>
      </c>
    </row>
    <row r="368" spans="1:65" s="15" customFormat="1" x14ac:dyDescent="0.2">
      <c r="B368" s="170"/>
      <c r="D368" s="157" t="s">
        <v>125</v>
      </c>
      <c r="E368" s="171" t="s">
        <v>1</v>
      </c>
      <c r="F368" s="172" t="s">
        <v>128</v>
      </c>
      <c r="H368" s="173">
        <v>11.025</v>
      </c>
      <c r="L368" s="170"/>
      <c r="M368" s="174"/>
      <c r="N368" s="175"/>
      <c r="O368" s="175"/>
      <c r="P368" s="175"/>
      <c r="Q368" s="175"/>
      <c r="R368" s="175"/>
      <c r="S368" s="175"/>
      <c r="T368" s="176"/>
      <c r="AT368" s="171" t="s">
        <v>125</v>
      </c>
      <c r="AU368" s="171" t="s">
        <v>123</v>
      </c>
      <c r="AV368" s="15" t="s">
        <v>122</v>
      </c>
      <c r="AW368" s="15" t="s">
        <v>27</v>
      </c>
      <c r="AX368" s="15" t="s">
        <v>72</v>
      </c>
      <c r="AY368" s="171" t="s">
        <v>115</v>
      </c>
    </row>
    <row r="369" spans="1:65" s="13" customFormat="1" x14ac:dyDescent="0.2">
      <c r="B369" s="156"/>
      <c r="D369" s="157" t="s">
        <v>125</v>
      </c>
      <c r="E369" s="158" t="s">
        <v>1</v>
      </c>
      <c r="F369" s="159" t="s">
        <v>717</v>
      </c>
      <c r="H369" s="158" t="s">
        <v>1</v>
      </c>
      <c r="L369" s="156"/>
      <c r="M369" s="160"/>
      <c r="N369" s="161"/>
      <c r="O369" s="161"/>
      <c r="P369" s="161"/>
      <c r="Q369" s="161"/>
      <c r="R369" s="161"/>
      <c r="S369" s="161"/>
      <c r="T369" s="162"/>
      <c r="AT369" s="158" t="s">
        <v>125</v>
      </c>
      <c r="AU369" s="158" t="s">
        <v>123</v>
      </c>
      <c r="AV369" s="13" t="s">
        <v>80</v>
      </c>
      <c r="AW369" s="13" t="s">
        <v>27</v>
      </c>
      <c r="AX369" s="13" t="s">
        <v>72</v>
      </c>
      <c r="AY369" s="158" t="s">
        <v>115</v>
      </c>
    </row>
    <row r="370" spans="1:65" s="14" customFormat="1" x14ac:dyDescent="0.2">
      <c r="B370" s="163"/>
      <c r="D370" s="157" t="s">
        <v>125</v>
      </c>
      <c r="E370" s="164" t="s">
        <v>1</v>
      </c>
      <c r="F370" s="165" t="s">
        <v>727</v>
      </c>
      <c r="H370" s="166">
        <v>8.6</v>
      </c>
      <c r="L370" s="163"/>
      <c r="M370" s="167"/>
      <c r="N370" s="168"/>
      <c r="O370" s="168"/>
      <c r="P370" s="168"/>
      <c r="Q370" s="168"/>
      <c r="R370" s="168"/>
      <c r="S370" s="168"/>
      <c r="T370" s="169"/>
      <c r="AT370" s="164" t="s">
        <v>125</v>
      </c>
      <c r="AU370" s="164" t="s">
        <v>123</v>
      </c>
      <c r="AV370" s="14" t="s">
        <v>123</v>
      </c>
      <c r="AW370" s="14" t="s">
        <v>27</v>
      </c>
      <c r="AX370" s="14" t="s">
        <v>72</v>
      </c>
      <c r="AY370" s="164" t="s">
        <v>115</v>
      </c>
    </row>
    <row r="371" spans="1:65" s="16" customFormat="1" x14ac:dyDescent="0.2">
      <c r="B371" s="177"/>
      <c r="D371" s="157" t="s">
        <v>125</v>
      </c>
      <c r="E371" s="178" t="s">
        <v>1</v>
      </c>
      <c r="F371" s="179" t="s">
        <v>177</v>
      </c>
      <c r="H371" s="180">
        <v>8.6</v>
      </c>
      <c r="L371" s="177"/>
      <c r="M371" s="181"/>
      <c r="N371" s="182"/>
      <c r="O371" s="182"/>
      <c r="P371" s="182"/>
      <c r="Q371" s="182"/>
      <c r="R371" s="182"/>
      <c r="S371" s="182"/>
      <c r="T371" s="183"/>
      <c r="AT371" s="178" t="s">
        <v>125</v>
      </c>
      <c r="AU371" s="178" t="s">
        <v>123</v>
      </c>
      <c r="AV371" s="16" t="s">
        <v>133</v>
      </c>
      <c r="AW371" s="16" t="s">
        <v>27</v>
      </c>
      <c r="AX371" s="16" t="s">
        <v>72</v>
      </c>
      <c r="AY371" s="178" t="s">
        <v>115</v>
      </c>
    </row>
    <row r="372" spans="1:65" s="14" customFormat="1" x14ac:dyDescent="0.2">
      <c r="B372" s="163"/>
      <c r="D372" s="157" t="s">
        <v>125</v>
      </c>
      <c r="E372" s="164" t="s">
        <v>1</v>
      </c>
      <c r="F372" s="165" t="s">
        <v>728</v>
      </c>
      <c r="H372" s="166">
        <v>0.43</v>
      </c>
      <c r="L372" s="163"/>
      <c r="M372" s="167"/>
      <c r="N372" s="168"/>
      <c r="O372" s="168"/>
      <c r="P372" s="168"/>
      <c r="Q372" s="168"/>
      <c r="R372" s="168"/>
      <c r="S372" s="168"/>
      <c r="T372" s="169"/>
      <c r="AT372" s="164" t="s">
        <v>125</v>
      </c>
      <c r="AU372" s="164" t="s">
        <v>123</v>
      </c>
      <c r="AV372" s="14" t="s">
        <v>123</v>
      </c>
      <c r="AW372" s="14" t="s">
        <v>27</v>
      </c>
      <c r="AX372" s="14" t="s">
        <v>72</v>
      </c>
      <c r="AY372" s="164" t="s">
        <v>115</v>
      </c>
    </row>
    <row r="373" spans="1:65" s="16" customFormat="1" x14ac:dyDescent="0.2">
      <c r="B373" s="177"/>
      <c r="D373" s="157" t="s">
        <v>125</v>
      </c>
      <c r="E373" s="178" t="s">
        <v>1</v>
      </c>
      <c r="F373" s="179" t="s">
        <v>177</v>
      </c>
      <c r="H373" s="180">
        <v>0.43</v>
      </c>
      <c r="L373" s="177"/>
      <c r="M373" s="181"/>
      <c r="N373" s="182"/>
      <c r="O373" s="182"/>
      <c r="P373" s="182"/>
      <c r="Q373" s="182"/>
      <c r="R373" s="182"/>
      <c r="S373" s="182"/>
      <c r="T373" s="183"/>
      <c r="AT373" s="178" t="s">
        <v>125</v>
      </c>
      <c r="AU373" s="178" t="s">
        <v>123</v>
      </c>
      <c r="AV373" s="16" t="s">
        <v>133</v>
      </c>
      <c r="AW373" s="16" t="s">
        <v>27</v>
      </c>
      <c r="AX373" s="16" t="s">
        <v>72</v>
      </c>
      <c r="AY373" s="178" t="s">
        <v>115</v>
      </c>
    </row>
    <row r="374" spans="1:65" s="15" customFormat="1" x14ac:dyDescent="0.2">
      <c r="B374" s="170"/>
      <c r="D374" s="157" t="s">
        <v>125</v>
      </c>
      <c r="E374" s="171" t="s">
        <v>1</v>
      </c>
      <c r="F374" s="172" t="s">
        <v>128</v>
      </c>
      <c r="H374" s="173">
        <v>9.0299999999999994</v>
      </c>
      <c r="L374" s="170"/>
      <c r="M374" s="174"/>
      <c r="N374" s="175"/>
      <c r="O374" s="175"/>
      <c r="P374" s="175"/>
      <c r="Q374" s="175"/>
      <c r="R374" s="175"/>
      <c r="S374" s="175"/>
      <c r="T374" s="176"/>
      <c r="AT374" s="171" t="s">
        <v>125</v>
      </c>
      <c r="AU374" s="171" t="s">
        <v>123</v>
      </c>
      <c r="AV374" s="15" t="s">
        <v>122</v>
      </c>
      <c r="AW374" s="15" t="s">
        <v>27</v>
      </c>
      <c r="AX374" s="15" t="s">
        <v>72</v>
      </c>
      <c r="AY374" s="171" t="s">
        <v>115</v>
      </c>
    </row>
    <row r="375" spans="1:65" s="14" customFormat="1" x14ac:dyDescent="0.2">
      <c r="B375" s="163"/>
      <c r="D375" s="157" t="s">
        <v>125</v>
      </c>
      <c r="E375" s="164" t="s">
        <v>1</v>
      </c>
      <c r="F375" s="165" t="s">
        <v>729</v>
      </c>
      <c r="H375" s="166">
        <v>20.055</v>
      </c>
      <c r="L375" s="163"/>
      <c r="M375" s="167"/>
      <c r="N375" s="168"/>
      <c r="O375" s="168"/>
      <c r="P375" s="168"/>
      <c r="Q375" s="168"/>
      <c r="R375" s="168"/>
      <c r="S375" s="168"/>
      <c r="T375" s="169"/>
      <c r="AT375" s="164" t="s">
        <v>125</v>
      </c>
      <c r="AU375" s="164" t="s">
        <v>123</v>
      </c>
      <c r="AV375" s="14" t="s">
        <v>123</v>
      </c>
      <c r="AW375" s="14" t="s">
        <v>27</v>
      </c>
      <c r="AX375" s="14" t="s">
        <v>72</v>
      </c>
      <c r="AY375" s="164" t="s">
        <v>115</v>
      </c>
    </row>
    <row r="376" spans="1:65" s="15" customFormat="1" x14ac:dyDescent="0.2">
      <c r="B376" s="170"/>
      <c r="D376" s="157" t="s">
        <v>125</v>
      </c>
      <c r="E376" s="171" t="s">
        <v>1</v>
      </c>
      <c r="F376" s="172" t="s">
        <v>128</v>
      </c>
      <c r="H376" s="173">
        <v>20.055</v>
      </c>
      <c r="L376" s="170"/>
      <c r="M376" s="174"/>
      <c r="N376" s="175"/>
      <c r="O376" s="175"/>
      <c r="P376" s="175"/>
      <c r="Q376" s="175"/>
      <c r="R376" s="175"/>
      <c r="S376" s="175"/>
      <c r="T376" s="176"/>
      <c r="AT376" s="171" t="s">
        <v>125</v>
      </c>
      <c r="AU376" s="171" t="s">
        <v>123</v>
      </c>
      <c r="AV376" s="15" t="s">
        <v>122</v>
      </c>
      <c r="AW376" s="15" t="s">
        <v>27</v>
      </c>
      <c r="AX376" s="15" t="s">
        <v>80</v>
      </c>
      <c r="AY376" s="171" t="s">
        <v>115</v>
      </c>
    </row>
    <row r="377" spans="1:65" s="2" customFormat="1" ht="24.2" customHeight="1" x14ac:dyDescent="0.2">
      <c r="A377" s="30"/>
      <c r="B377" s="142"/>
      <c r="C377" s="143" t="s">
        <v>442</v>
      </c>
      <c r="D377" s="143" t="s">
        <v>118</v>
      </c>
      <c r="E377" s="144" t="s">
        <v>730</v>
      </c>
      <c r="F377" s="145" t="s">
        <v>731</v>
      </c>
      <c r="G377" s="146" t="s">
        <v>241</v>
      </c>
      <c r="H377" s="197">
        <v>594.86699999999996</v>
      </c>
      <c r="I377" s="147"/>
      <c r="J377" s="147">
        <f>ROUND(I377*H377,3)</f>
        <v>0</v>
      </c>
      <c r="K377" s="148"/>
      <c r="L377" s="31"/>
      <c r="M377" s="149" t="s">
        <v>1</v>
      </c>
      <c r="N377" s="150" t="s">
        <v>38</v>
      </c>
      <c r="O377" s="151">
        <v>9.9000000000000005E-2</v>
      </c>
      <c r="P377" s="151">
        <f>O377*H377</f>
        <v>58.891832999999998</v>
      </c>
      <c r="Q377" s="151">
        <v>5.0000000000000002E-5</v>
      </c>
      <c r="R377" s="151">
        <f>Q377*H377</f>
        <v>2.9743349999999998E-2</v>
      </c>
      <c r="S377" s="151">
        <v>0</v>
      </c>
      <c r="T377" s="152">
        <f>S377*H377</f>
        <v>0</v>
      </c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R377" s="153" t="s">
        <v>174</v>
      </c>
      <c r="AT377" s="153" t="s">
        <v>118</v>
      </c>
      <c r="AU377" s="153" t="s">
        <v>123</v>
      </c>
      <c r="AY377" s="18" t="s">
        <v>115</v>
      </c>
      <c r="BE377" s="154">
        <f>IF(N377="základná",J377,0)</f>
        <v>0</v>
      </c>
      <c r="BF377" s="154">
        <f>IF(N377="znížená",J377,0)</f>
        <v>0</v>
      </c>
      <c r="BG377" s="154">
        <f>IF(N377="zákl. prenesená",J377,0)</f>
        <v>0</v>
      </c>
      <c r="BH377" s="154">
        <f>IF(N377="zníž. prenesená",J377,0)</f>
        <v>0</v>
      </c>
      <c r="BI377" s="154">
        <f>IF(N377="nulová",J377,0)</f>
        <v>0</v>
      </c>
      <c r="BJ377" s="18" t="s">
        <v>123</v>
      </c>
      <c r="BK377" s="155">
        <f>ROUND(I377*H377,3)</f>
        <v>0</v>
      </c>
      <c r="BL377" s="18" t="s">
        <v>174</v>
      </c>
      <c r="BM377" s="153" t="s">
        <v>732</v>
      </c>
    </row>
    <row r="378" spans="1:65" s="13" customFormat="1" ht="22.5" x14ac:dyDescent="0.2">
      <c r="B378" s="156"/>
      <c r="D378" s="157" t="s">
        <v>125</v>
      </c>
      <c r="E378" s="158" t="s">
        <v>1</v>
      </c>
      <c r="F378" s="159" t="s">
        <v>704</v>
      </c>
      <c r="H378" s="158" t="s">
        <v>1</v>
      </c>
      <c r="L378" s="156"/>
      <c r="M378" s="160"/>
      <c r="N378" s="161"/>
      <c r="O378" s="161"/>
      <c r="P378" s="161"/>
      <c r="Q378" s="161"/>
      <c r="R378" s="161"/>
      <c r="S378" s="161"/>
      <c r="T378" s="162"/>
      <c r="AT378" s="158" t="s">
        <v>125</v>
      </c>
      <c r="AU378" s="158" t="s">
        <v>123</v>
      </c>
      <c r="AV378" s="13" t="s">
        <v>80</v>
      </c>
      <c r="AW378" s="13" t="s">
        <v>27</v>
      </c>
      <c r="AX378" s="13" t="s">
        <v>72</v>
      </c>
      <c r="AY378" s="158" t="s">
        <v>115</v>
      </c>
    </row>
    <row r="379" spans="1:65" s="14" customFormat="1" x14ac:dyDescent="0.2">
      <c r="B379" s="163"/>
      <c r="D379" s="157" t="s">
        <v>125</v>
      </c>
      <c r="E379" s="164" t="s">
        <v>1</v>
      </c>
      <c r="F379" s="165" t="s">
        <v>733</v>
      </c>
      <c r="H379" s="166">
        <v>231.28</v>
      </c>
      <c r="L379" s="163"/>
      <c r="M379" s="167"/>
      <c r="N379" s="168"/>
      <c r="O379" s="168"/>
      <c r="P379" s="168"/>
      <c r="Q379" s="168"/>
      <c r="R379" s="168"/>
      <c r="S379" s="168"/>
      <c r="T379" s="169"/>
      <c r="AT379" s="164" t="s">
        <v>125</v>
      </c>
      <c r="AU379" s="164" t="s">
        <v>123</v>
      </c>
      <c r="AV379" s="14" t="s">
        <v>123</v>
      </c>
      <c r="AW379" s="14" t="s">
        <v>27</v>
      </c>
      <c r="AX379" s="14" t="s">
        <v>72</v>
      </c>
      <c r="AY379" s="164" t="s">
        <v>115</v>
      </c>
    </row>
    <row r="380" spans="1:65" s="16" customFormat="1" x14ac:dyDescent="0.2">
      <c r="B380" s="177"/>
      <c r="D380" s="157" t="s">
        <v>125</v>
      </c>
      <c r="E380" s="178" t="s">
        <v>1</v>
      </c>
      <c r="F380" s="179" t="s">
        <v>177</v>
      </c>
      <c r="H380" s="180">
        <v>231.28</v>
      </c>
      <c r="L380" s="177"/>
      <c r="M380" s="181"/>
      <c r="N380" s="182"/>
      <c r="O380" s="182"/>
      <c r="P380" s="182"/>
      <c r="Q380" s="182"/>
      <c r="R380" s="182"/>
      <c r="S380" s="182"/>
      <c r="T380" s="183"/>
      <c r="AT380" s="178" t="s">
        <v>125</v>
      </c>
      <c r="AU380" s="178" t="s">
        <v>123</v>
      </c>
      <c r="AV380" s="16" t="s">
        <v>133</v>
      </c>
      <c r="AW380" s="16" t="s">
        <v>27</v>
      </c>
      <c r="AX380" s="16" t="s">
        <v>72</v>
      </c>
      <c r="AY380" s="178" t="s">
        <v>115</v>
      </c>
    </row>
    <row r="381" spans="1:65" s="14" customFormat="1" x14ac:dyDescent="0.2">
      <c r="B381" s="163"/>
      <c r="D381" s="157" t="s">
        <v>125</v>
      </c>
      <c r="E381" s="164" t="s">
        <v>1</v>
      </c>
      <c r="F381" s="165" t="s">
        <v>734</v>
      </c>
      <c r="H381" s="166">
        <v>11.564</v>
      </c>
      <c r="L381" s="163"/>
      <c r="M381" s="167"/>
      <c r="N381" s="168"/>
      <c r="O381" s="168"/>
      <c r="P381" s="168"/>
      <c r="Q381" s="168"/>
      <c r="R381" s="168"/>
      <c r="S381" s="168"/>
      <c r="T381" s="169"/>
      <c r="AT381" s="164" t="s">
        <v>125</v>
      </c>
      <c r="AU381" s="164" t="s">
        <v>123</v>
      </c>
      <c r="AV381" s="14" t="s">
        <v>123</v>
      </c>
      <c r="AW381" s="14" t="s">
        <v>27</v>
      </c>
      <c r="AX381" s="14" t="s">
        <v>72</v>
      </c>
      <c r="AY381" s="164" t="s">
        <v>115</v>
      </c>
    </row>
    <row r="382" spans="1:65" s="16" customFormat="1" x14ac:dyDescent="0.2">
      <c r="B382" s="177"/>
      <c r="D382" s="157" t="s">
        <v>125</v>
      </c>
      <c r="E382" s="178" t="s">
        <v>1</v>
      </c>
      <c r="F382" s="179" t="s">
        <v>177</v>
      </c>
      <c r="H382" s="180">
        <v>11.564</v>
      </c>
      <c r="L382" s="177"/>
      <c r="M382" s="181"/>
      <c r="N382" s="182"/>
      <c r="O382" s="182"/>
      <c r="P382" s="182"/>
      <c r="Q382" s="182"/>
      <c r="R382" s="182"/>
      <c r="S382" s="182"/>
      <c r="T382" s="183"/>
      <c r="AT382" s="178" t="s">
        <v>125</v>
      </c>
      <c r="AU382" s="178" t="s">
        <v>123</v>
      </c>
      <c r="AV382" s="16" t="s">
        <v>133</v>
      </c>
      <c r="AW382" s="16" t="s">
        <v>27</v>
      </c>
      <c r="AX382" s="16" t="s">
        <v>72</v>
      </c>
      <c r="AY382" s="178" t="s">
        <v>115</v>
      </c>
    </row>
    <row r="383" spans="1:65" s="15" customFormat="1" x14ac:dyDescent="0.2">
      <c r="B383" s="170"/>
      <c r="D383" s="157" t="s">
        <v>125</v>
      </c>
      <c r="E383" s="171" t="s">
        <v>1</v>
      </c>
      <c r="F383" s="172" t="s">
        <v>128</v>
      </c>
      <c r="H383" s="173">
        <v>242.84399999999999</v>
      </c>
      <c r="L383" s="170"/>
      <c r="M383" s="174"/>
      <c r="N383" s="175"/>
      <c r="O383" s="175"/>
      <c r="P383" s="175"/>
      <c r="Q383" s="175"/>
      <c r="R383" s="175"/>
      <c r="S383" s="175"/>
      <c r="T383" s="176"/>
      <c r="AT383" s="171" t="s">
        <v>125</v>
      </c>
      <c r="AU383" s="171" t="s">
        <v>123</v>
      </c>
      <c r="AV383" s="15" t="s">
        <v>122</v>
      </c>
      <c r="AW383" s="15" t="s">
        <v>27</v>
      </c>
      <c r="AX383" s="15" t="s">
        <v>72</v>
      </c>
      <c r="AY383" s="171" t="s">
        <v>115</v>
      </c>
    </row>
    <row r="384" spans="1:65" s="13" customFormat="1" ht="22.5" x14ac:dyDescent="0.2">
      <c r="B384" s="156"/>
      <c r="D384" s="157" t="s">
        <v>125</v>
      </c>
      <c r="E384" s="158" t="s">
        <v>1</v>
      </c>
      <c r="F384" s="159" t="s">
        <v>709</v>
      </c>
      <c r="H384" s="158" t="s">
        <v>1</v>
      </c>
      <c r="L384" s="156"/>
      <c r="M384" s="160"/>
      <c r="N384" s="161"/>
      <c r="O384" s="161"/>
      <c r="P384" s="161"/>
      <c r="Q384" s="161"/>
      <c r="R384" s="161"/>
      <c r="S384" s="161"/>
      <c r="T384" s="162"/>
      <c r="AT384" s="158" t="s">
        <v>125</v>
      </c>
      <c r="AU384" s="158" t="s">
        <v>123</v>
      </c>
      <c r="AV384" s="13" t="s">
        <v>80</v>
      </c>
      <c r="AW384" s="13" t="s">
        <v>27</v>
      </c>
      <c r="AX384" s="13" t="s">
        <v>72</v>
      </c>
      <c r="AY384" s="158" t="s">
        <v>115</v>
      </c>
    </row>
    <row r="385" spans="2:51" s="14" customFormat="1" x14ac:dyDescent="0.2">
      <c r="B385" s="163"/>
      <c r="D385" s="157" t="s">
        <v>125</v>
      </c>
      <c r="E385" s="164" t="s">
        <v>1</v>
      </c>
      <c r="F385" s="165" t="s">
        <v>735</v>
      </c>
      <c r="H385" s="166">
        <v>147.91999999999999</v>
      </c>
      <c r="L385" s="163"/>
      <c r="M385" s="167"/>
      <c r="N385" s="168"/>
      <c r="O385" s="168"/>
      <c r="P385" s="168"/>
      <c r="Q385" s="168"/>
      <c r="R385" s="168"/>
      <c r="S385" s="168"/>
      <c r="T385" s="169"/>
      <c r="AT385" s="164" t="s">
        <v>125</v>
      </c>
      <c r="AU385" s="164" t="s">
        <v>123</v>
      </c>
      <c r="AV385" s="14" t="s">
        <v>123</v>
      </c>
      <c r="AW385" s="14" t="s">
        <v>27</v>
      </c>
      <c r="AX385" s="14" t="s">
        <v>72</v>
      </c>
      <c r="AY385" s="164" t="s">
        <v>115</v>
      </c>
    </row>
    <row r="386" spans="2:51" s="14" customFormat="1" x14ac:dyDescent="0.2">
      <c r="B386" s="163"/>
      <c r="D386" s="157" t="s">
        <v>125</v>
      </c>
      <c r="E386" s="164" t="s">
        <v>1</v>
      </c>
      <c r="F386" s="165" t="s">
        <v>736</v>
      </c>
      <c r="H386" s="166">
        <v>49.98</v>
      </c>
      <c r="L386" s="163"/>
      <c r="M386" s="167"/>
      <c r="N386" s="168"/>
      <c r="O386" s="168"/>
      <c r="P386" s="168"/>
      <c r="Q386" s="168"/>
      <c r="R386" s="168"/>
      <c r="S386" s="168"/>
      <c r="T386" s="169"/>
      <c r="AT386" s="164" t="s">
        <v>125</v>
      </c>
      <c r="AU386" s="164" t="s">
        <v>123</v>
      </c>
      <c r="AV386" s="14" t="s">
        <v>123</v>
      </c>
      <c r="AW386" s="14" t="s">
        <v>27</v>
      </c>
      <c r="AX386" s="14" t="s">
        <v>72</v>
      </c>
      <c r="AY386" s="164" t="s">
        <v>115</v>
      </c>
    </row>
    <row r="387" spans="2:51" s="16" customFormat="1" x14ac:dyDescent="0.2">
      <c r="B387" s="177"/>
      <c r="D387" s="157" t="s">
        <v>125</v>
      </c>
      <c r="E387" s="178" t="s">
        <v>1</v>
      </c>
      <c r="F387" s="179" t="s">
        <v>177</v>
      </c>
      <c r="H387" s="180">
        <v>197.9</v>
      </c>
      <c r="L387" s="177"/>
      <c r="M387" s="181"/>
      <c r="N387" s="182"/>
      <c r="O387" s="182"/>
      <c r="P387" s="182"/>
      <c r="Q387" s="182"/>
      <c r="R387" s="182"/>
      <c r="S387" s="182"/>
      <c r="T387" s="183"/>
      <c r="AT387" s="178" t="s">
        <v>125</v>
      </c>
      <c r="AU387" s="178" t="s">
        <v>123</v>
      </c>
      <c r="AV387" s="16" t="s">
        <v>133</v>
      </c>
      <c r="AW387" s="16" t="s">
        <v>27</v>
      </c>
      <c r="AX387" s="16" t="s">
        <v>72</v>
      </c>
      <c r="AY387" s="178" t="s">
        <v>115</v>
      </c>
    </row>
    <row r="388" spans="2:51" s="14" customFormat="1" x14ac:dyDescent="0.2">
      <c r="B388" s="163"/>
      <c r="D388" s="157" t="s">
        <v>125</v>
      </c>
      <c r="E388" s="164" t="s">
        <v>1</v>
      </c>
      <c r="F388" s="165" t="s">
        <v>737</v>
      </c>
      <c r="H388" s="166">
        <v>9.8949999999999996</v>
      </c>
      <c r="L388" s="163"/>
      <c r="M388" s="167"/>
      <c r="N388" s="168"/>
      <c r="O388" s="168"/>
      <c r="P388" s="168"/>
      <c r="Q388" s="168"/>
      <c r="R388" s="168"/>
      <c r="S388" s="168"/>
      <c r="T388" s="169"/>
      <c r="AT388" s="164" t="s">
        <v>125</v>
      </c>
      <c r="AU388" s="164" t="s">
        <v>123</v>
      </c>
      <c r="AV388" s="14" t="s">
        <v>123</v>
      </c>
      <c r="AW388" s="14" t="s">
        <v>27</v>
      </c>
      <c r="AX388" s="14" t="s">
        <v>72</v>
      </c>
      <c r="AY388" s="164" t="s">
        <v>115</v>
      </c>
    </row>
    <row r="389" spans="2:51" s="16" customFormat="1" x14ac:dyDescent="0.2">
      <c r="B389" s="177"/>
      <c r="D389" s="157" t="s">
        <v>125</v>
      </c>
      <c r="E389" s="178" t="s">
        <v>1</v>
      </c>
      <c r="F389" s="179" t="s">
        <v>177</v>
      </c>
      <c r="H389" s="180">
        <v>9.8949999999999996</v>
      </c>
      <c r="L389" s="177"/>
      <c r="M389" s="181"/>
      <c r="N389" s="182"/>
      <c r="O389" s="182"/>
      <c r="P389" s="182"/>
      <c r="Q389" s="182"/>
      <c r="R389" s="182"/>
      <c r="S389" s="182"/>
      <c r="T389" s="183"/>
      <c r="AT389" s="178" t="s">
        <v>125</v>
      </c>
      <c r="AU389" s="178" t="s">
        <v>123</v>
      </c>
      <c r="AV389" s="16" t="s">
        <v>133</v>
      </c>
      <c r="AW389" s="16" t="s">
        <v>27</v>
      </c>
      <c r="AX389" s="16" t="s">
        <v>72</v>
      </c>
      <c r="AY389" s="178" t="s">
        <v>115</v>
      </c>
    </row>
    <row r="390" spans="2:51" s="15" customFormat="1" x14ac:dyDescent="0.2">
      <c r="B390" s="170"/>
      <c r="D390" s="157" t="s">
        <v>125</v>
      </c>
      <c r="E390" s="171" t="s">
        <v>1</v>
      </c>
      <c r="F390" s="172" t="s">
        <v>128</v>
      </c>
      <c r="H390" s="173">
        <v>207.79499999999999</v>
      </c>
      <c r="L390" s="170"/>
      <c r="M390" s="174"/>
      <c r="N390" s="175"/>
      <c r="O390" s="175"/>
      <c r="P390" s="175"/>
      <c r="Q390" s="175"/>
      <c r="R390" s="175"/>
      <c r="S390" s="175"/>
      <c r="T390" s="176"/>
      <c r="AT390" s="171" t="s">
        <v>125</v>
      </c>
      <c r="AU390" s="171" t="s">
        <v>123</v>
      </c>
      <c r="AV390" s="15" t="s">
        <v>122</v>
      </c>
      <c r="AW390" s="15" t="s">
        <v>27</v>
      </c>
      <c r="AX390" s="15" t="s">
        <v>72</v>
      </c>
      <c r="AY390" s="171" t="s">
        <v>115</v>
      </c>
    </row>
    <row r="391" spans="2:51" s="13" customFormat="1" ht="22.5" x14ac:dyDescent="0.2">
      <c r="B391" s="156"/>
      <c r="D391" s="157" t="s">
        <v>125</v>
      </c>
      <c r="E391" s="158" t="s">
        <v>1</v>
      </c>
      <c r="F391" s="159" t="s">
        <v>738</v>
      </c>
      <c r="H391" s="158" t="s">
        <v>1</v>
      </c>
      <c r="L391" s="156"/>
      <c r="M391" s="160"/>
      <c r="N391" s="161"/>
      <c r="O391" s="161"/>
      <c r="P391" s="161"/>
      <c r="Q391" s="161"/>
      <c r="R391" s="161"/>
      <c r="S391" s="161"/>
      <c r="T391" s="162"/>
      <c r="AT391" s="158" t="s">
        <v>125</v>
      </c>
      <c r="AU391" s="158" t="s">
        <v>123</v>
      </c>
      <c r="AV391" s="13" t="s">
        <v>80</v>
      </c>
      <c r="AW391" s="13" t="s">
        <v>27</v>
      </c>
      <c r="AX391" s="13" t="s">
        <v>72</v>
      </c>
      <c r="AY391" s="158" t="s">
        <v>115</v>
      </c>
    </row>
    <row r="392" spans="2:51" s="14" customFormat="1" x14ac:dyDescent="0.2">
      <c r="B392" s="163"/>
      <c r="D392" s="157" t="s">
        <v>125</v>
      </c>
      <c r="E392" s="164" t="s">
        <v>1</v>
      </c>
      <c r="F392" s="165" t="s">
        <v>739</v>
      </c>
      <c r="H392" s="166">
        <v>79.98</v>
      </c>
      <c r="L392" s="163"/>
      <c r="M392" s="167"/>
      <c r="N392" s="168"/>
      <c r="O392" s="168"/>
      <c r="P392" s="168"/>
      <c r="Q392" s="168"/>
      <c r="R392" s="168"/>
      <c r="S392" s="168"/>
      <c r="T392" s="169"/>
      <c r="AT392" s="164" t="s">
        <v>125</v>
      </c>
      <c r="AU392" s="164" t="s">
        <v>123</v>
      </c>
      <c r="AV392" s="14" t="s">
        <v>123</v>
      </c>
      <c r="AW392" s="14" t="s">
        <v>27</v>
      </c>
      <c r="AX392" s="14" t="s">
        <v>72</v>
      </c>
      <c r="AY392" s="164" t="s">
        <v>115</v>
      </c>
    </row>
    <row r="393" spans="2:51" s="16" customFormat="1" x14ac:dyDescent="0.2">
      <c r="B393" s="177"/>
      <c r="D393" s="157" t="s">
        <v>125</v>
      </c>
      <c r="E393" s="178" t="s">
        <v>1</v>
      </c>
      <c r="F393" s="179" t="s">
        <v>177</v>
      </c>
      <c r="H393" s="180">
        <v>79.98</v>
      </c>
      <c r="L393" s="177"/>
      <c r="M393" s="181"/>
      <c r="N393" s="182"/>
      <c r="O393" s="182"/>
      <c r="P393" s="182"/>
      <c r="Q393" s="182"/>
      <c r="R393" s="182"/>
      <c r="S393" s="182"/>
      <c r="T393" s="183"/>
      <c r="AT393" s="178" t="s">
        <v>125</v>
      </c>
      <c r="AU393" s="178" t="s">
        <v>123</v>
      </c>
      <c r="AV393" s="16" t="s">
        <v>133</v>
      </c>
      <c r="AW393" s="16" t="s">
        <v>27</v>
      </c>
      <c r="AX393" s="16" t="s">
        <v>72</v>
      </c>
      <c r="AY393" s="178" t="s">
        <v>115</v>
      </c>
    </row>
    <row r="394" spans="2:51" s="14" customFormat="1" x14ac:dyDescent="0.2">
      <c r="B394" s="163"/>
      <c r="D394" s="157" t="s">
        <v>125</v>
      </c>
      <c r="E394" s="164" t="s">
        <v>1</v>
      </c>
      <c r="F394" s="165" t="s">
        <v>740</v>
      </c>
      <c r="H394" s="166">
        <v>3.9990000000000001</v>
      </c>
      <c r="L394" s="163"/>
      <c r="M394" s="167"/>
      <c r="N394" s="168"/>
      <c r="O394" s="168"/>
      <c r="P394" s="168"/>
      <c r="Q394" s="168"/>
      <c r="R394" s="168"/>
      <c r="S394" s="168"/>
      <c r="T394" s="169"/>
      <c r="AT394" s="164" t="s">
        <v>125</v>
      </c>
      <c r="AU394" s="164" t="s">
        <v>123</v>
      </c>
      <c r="AV394" s="14" t="s">
        <v>123</v>
      </c>
      <c r="AW394" s="14" t="s">
        <v>27</v>
      </c>
      <c r="AX394" s="14" t="s">
        <v>72</v>
      </c>
      <c r="AY394" s="164" t="s">
        <v>115</v>
      </c>
    </row>
    <row r="395" spans="2:51" s="16" customFormat="1" x14ac:dyDescent="0.2">
      <c r="B395" s="177"/>
      <c r="D395" s="157" t="s">
        <v>125</v>
      </c>
      <c r="E395" s="178" t="s">
        <v>1</v>
      </c>
      <c r="F395" s="179" t="s">
        <v>177</v>
      </c>
      <c r="H395" s="180">
        <v>3.9990000000000001</v>
      </c>
      <c r="L395" s="177"/>
      <c r="M395" s="181"/>
      <c r="N395" s="182"/>
      <c r="O395" s="182"/>
      <c r="P395" s="182"/>
      <c r="Q395" s="182"/>
      <c r="R395" s="182"/>
      <c r="S395" s="182"/>
      <c r="T395" s="183"/>
      <c r="AT395" s="178" t="s">
        <v>125</v>
      </c>
      <c r="AU395" s="178" t="s">
        <v>123</v>
      </c>
      <c r="AV395" s="16" t="s">
        <v>133</v>
      </c>
      <c r="AW395" s="16" t="s">
        <v>27</v>
      </c>
      <c r="AX395" s="16" t="s">
        <v>72</v>
      </c>
      <c r="AY395" s="178" t="s">
        <v>115</v>
      </c>
    </row>
    <row r="396" spans="2:51" s="15" customFormat="1" x14ac:dyDescent="0.2">
      <c r="B396" s="170"/>
      <c r="D396" s="157" t="s">
        <v>125</v>
      </c>
      <c r="E396" s="171" t="s">
        <v>1</v>
      </c>
      <c r="F396" s="172" t="s">
        <v>128</v>
      </c>
      <c r="H396" s="173">
        <v>83.978999999999999</v>
      </c>
      <c r="L396" s="170"/>
      <c r="M396" s="174"/>
      <c r="N396" s="175"/>
      <c r="O396" s="175"/>
      <c r="P396" s="175"/>
      <c r="Q396" s="175"/>
      <c r="R396" s="175"/>
      <c r="S396" s="175"/>
      <c r="T396" s="176"/>
      <c r="AT396" s="171" t="s">
        <v>125</v>
      </c>
      <c r="AU396" s="171" t="s">
        <v>123</v>
      </c>
      <c r="AV396" s="15" t="s">
        <v>122</v>
      </c>
      <c r="AW396" s="15" t="s">
        <v>27</v>
      </c>
      <c r="AX396" s="15" t="s">
        <v>72</v>
      </c>
      <c r="AY396" s="171" t="s">
        <v>115</v>
      </c>
    </row>
    <row r="397" spans="2:51" s="13" customFormat="1" ht="22.5" x14ac:dyDescent="0.2">
      <c r="B397" s="156"/>
      <c r="D397" s="157" t="s">
        <v>125</v>
      </c>
      <c r="E397" s="158" t="s">
        <v>1</v>
      </c>
      <c r="F397" s="159" t="s">
        <v>741</v>
      </c>
      <c r="H397" s="158" t="s">
        <v>1</v>
      </c>
      <c r="L397" s="156"/>
      <c r="M397" s="160"/>
      <c r="N397" s="161"/>
      <c r="O397" s="161"/>
      <c r="P397" s="161"/>
      <c r="Q397" s="161"/>
      <c r="R397" s="161"/>
      <c r="S397" s="161"/>
      <c r="T397" s="162"/>
      <c r="AT397" s="158" t="s">
        <v>125</v>
      </c>
      <c r="AU397" s="158" t="s">
        <v>123</v>
      </c>
      <c r="AV397" s="13" t="s">
        <v>80</v>
      </c>
      <c r="AW397" s="13" t="s">
        <v>27</v>
      </c>
      <c r="AX397" s="13" t="s">
        <v>72</v>
      </c>
      <c r="AY397" s="158" t="s">
        <v>115</v>
      </c>
    </row>
    <row r="398" spans="2:51" s="14" customFormat="1" x14ac:dyDescent="0.2">
      <c r="B398" s="163"/>
      <c r="D398" s="157" t="s">
        <v>125</v>
      </c>
      <c r="E398" s="164" t="s">
        <v>1</v>
      </c>
      <c r="F398" s="165" t="s">
        <v>742</v>
      </c>
      <c r="H398" s="166">
        <v>13.3</v>
      </c>
      <c r="L398" s="163"/>
      <c r="M398" s="167"/>
      <c r="N398" s="168"/>
      <c r="O398" s="168"/>
      <c r="P398" s="168"/>
      <c r="Q398" s="168"/>
      <c r="R398" s="168"/>
      <c r="S398" s="168"/>
      <c r="T398" s="169"/>
      <c r="AT398" s="164" t="s">
        <v>125</v>
      </c>
      <c r="AU398" s="164" t="s">
        <v>123</v>
      </c>
      <c r="AV398" s="14" t="s">
        <v>123</v>
      </c>
      <c r="AW398" s="14" t="s">
        <v>27</v>
      </c>
      <c r="AX398" s="14" t="s">
        <v>72</v>
      </c>
      <c r="AY398" s="164" t="s">
        <v>115</v>
      </c>
    </row>
    <row r="399" spans="2:51" s="14" customFormat="1" x14ac:dyDescent="0.2">
      <c r="B399" s="163"/>
      <c r="D399" s="157" t="s">
        <v>125</v>
      </c>
      <c r="E399" s="164" t="s">
        <v>1</v>
      </c>
      <c r="F399" s="165" t="s">
        <v>743</v>
      </c>
      <c r="H399" s="166">
        <v>5.04</v>
      </c>
      <c r="L399" s="163"/>
      <c r="M399" s="167"/>
      <c r="N399" s="168"/>
      <c r="O399" s="168"/>
      <c r="P399" s="168"/>
      <c r="Q399" s="168"/>
      <c r="R399" s="168"/>
      <c r="S399" s="168"/>
      <c r="T399" s="169"/>
      <c r="AT399" s="164" t="s">
        <v>125</v>
      </c>
      <c r="AU399" s="164" t="s">
        <v>123</v>
      </c>
      <c r="AV399" s="14" t="s">
        <v>123</v>
      </c>
      <c r="AW399" s="14" t="s">
        <v>27</v>
      </c>
      <c r="AX399" s="14" t="s">
        <v>72</v>
      </c>
      <c r="AY399" s="164" t="s">
        <v>115</v>
      </c>
    </row>
    <row r="400" spans="2:51" s="14" customFormat="1" x14ac:dyDescent="0.2">
      <c r="B400" s="163"/>
      <c r="D400" s="157" t="s">
        <v>125</v>
      </c>
      <c r="E400" s="164" t="s">
        <v>1</v>
      </c>
      <c r="F400" s="165" t="s">
        <v>744</v>
      </c>
      <c r="H400" s="166">
        <v>0.9</v>
      </c>
      <c r="L400" s="163"/>
      <c r="M400" s="167"/>
      <c r="N400" s="168"/>
      <c r="O400" s="168"/>
      <c r="P400" s="168"/>
      <c r="Q400" s="168"/>
      <c r="R400" s="168"/>
      <c r="S400" s="168"/>
      <c r="T400" s="169"/>
      <c r="AT400" s="164" t="s">
        <v>125</v>
      </c>
      <c r="AU400" s="164" t="s">
        <v>123</v>
      </c>
      <c r="AV400" s="14" t="s">
        <v>123</v>
      </c>
      <c r="AW400" s="14" t="s">
        <v>27</v>
      </c>
      <c r="AX400" s="14" t="s">
        <v>72</v>
      </c>
      <c r="AY400" s="164" t="s">
        <v>115</v>
      </c>
    </row>
    <row r="401" spans="2:51" s="14" customFormat="1" x14ac:dyDescent="0.2">
      <c r="B401" s="163"/>
      <c r="D401" s="157" t="s">
        <v>125</v>
      </c>
      <c r="E401" s="164" t="s">
        <v>1</v>
      </c>
      <c r="F401" s="165" t="s">
        <v>745</v>
      </c>
      <c r="H401" s="166">
        <v>3.24</v>
      </c>
      <c r="L401" s="163"/>
      <c r="M401" s="167"/>
      <c r="N401" s="168"/>
      <c r="O401" s="168"/>
      <c r="P401" s="168"/>
      <c r="Q401" s="168"/>
      <c r="R401" s="168"/>
      <c r="S401" s="168"/>
      <c r="T401" s="169"/>
      <c r="AT401" s="164" t="s">
        <v>125</v>
      </c>
      <c r="AU401" s="164" t="s">
        <v>123</v>
      </c>
      <c r="AV401" s="14" t="s">
        <v>123</v>
      </c>
      <c r="AW401" s="14" t="s">
        <v>27</v>
      </c>
      <c r="AX401" s="14" t="s">
        <v>72</v>
      </c>
      <c r="AY401" s="164" t="s">
        <v>115</v>
      </c>
    </row>
    <row r="402" spans="2:51" s="14" customFormat="1" x14ac:dyDescent="0.2">
      <c r="B402" s="163"/>
      <c r="D402" s="157" t="s">
        <v>125</v>
      </c>
      <c r="E402" s="164" t="s">
        <v>1</v>
      </c>
      <c r="F402" s="165" t="s">
        <v>746</v>
      </c>
      <c r="H402" s="166">
        <v>3.24</v>
      </c>
      <c r="L402" s="163"/>
      <c r="M402" s="167"/>
      <c r="N402" s="168"/>
      <c r="O402" s="168"/>
      <c r="P402" s="168"/>
      <c r="Q402" s="168"/>
      <c r="R402" s="168"/>
      <c r="S402" s="168"/>
      <c r="T402" s="169"/>
      <c r="AT402" s="164" t="s">
        <v>125</v>
      </c>
      <c r="AU402" s="164" t="s">
        <v>123</v>
      </c>
      <c r="AV402" s="14" t="s">
        <v>123</v>
      </c>
      <c r="AW402" s="14" t="s">
        <v>27</v>
      </c>
      <c r="AX402" s="14" t="s">
        <v>72</v>
      </c>
      <c r="AY402" s="164" t="s">
        <v>115</v>
      </c>
    </row>
    <row r="403" spans="2:51" s="16" customFormat="1" x14ac:dyDescent="0.2">
      <c r="B403" s="177"/>
      <c r="D403" s="157" t="s">
        <v>125</v>
      </c>
      <c r="E403" s="178" t="s">
        <v>1</v>
      </c>
      <c r="F403" s="179" t="s">
        <v>177</v>
      </c>
      <c r="H403" s="180">
        <v>25.72</v>
      </c>
      <c r="L403" s="177"/>
      <c r="M403" s="181"/>
      <c r="N403" s="182"/>
      <c r="O403" s="182"/>
      <c r="P403" s="182"/>
      <c r="Q403" s="182"/>
      <c r="R403" s="182"/>
      <c r="S403" s="182"/>
      <c r="T403" s="183"/>
      <c r="AT403" s="178" t="s">
        <v>125</v>
      </c>
      <c r="AU403" s="178" t="s">
        <v>123</v>
      </c>
      <c r="AV403" s="16" t="s">
        <v>133</v>
      </c>
      <c r="AW403" s="16" t="s">
        <v>27</v>
      </c>
      <c r="AX403" s="16" t="s">
        <v>72</v>
      </c>
      <c r="AY403" s="178" t="s">
        <v>115</v>
      </c>
    </row>
    <row r="404" spans="2:51" s="14" customFormat="1" x14ac:dyDescent="0.2">
      <c r="B404" s="163"/>
      <c r="D404" s="157" t="s">
        <v>125</v>
      </c>
      <c r="E404" s="164" t="s">
        <v>1</v>
      </c>
      <c r="F404" s="165" t="s">
        <v>747</v>
      </c>
      <c r="H404" s="166">
        <v>1.286</v>
      </c>
      <c r="L404" s="163"/>
      <c r="M404" s="167"/>
      <c r="N404" s="168"/>
      <c r="O404" s="168"/>
      <c r="P404" s="168"/>
      <c r="Q404" s="168"/>
      <c r="R404" s="168"/>
      <c r="S404" s="168"/>
      <c r="T404" s="169"/>
      <c r="AT404" s="164" t="s">
        <v>125</v>
      </c>
      <c r="AU404" s="164" t="s">
        <v>123</v>
      </c>
      <c r="AV404" s="14" t="s">
        <v>123</v>
      </c>
      <c r="AW404" s="14" t="s">
        <v>27</v>
      </c>
      <c r="AX404" s="14" t="s">
        <v>72</v>
      </c>
      <c r="AY404" s="164" t="s">
        <v>115</v>
      </c>
    </row>
    <row r="405" spans="2:51" s="16" customFormat="1" x14ac:dyDescent="0.2">
      <c r="B405" s="177"/>
      <c r="D405" s="157" t="s">
        <v>125</v>
      </c>
      <c r="E405" s="178" t="s">
        <v>1</v>
      </c>
      <c r="F405" s="179" t="s">
        <v>177</v>
      </c>
      <c r="H405" s="180">
        <v>1.286</v>
      </c>
      <c r="L405" s="177"/>
      <c r="M405" s="181"/>
      <c r="N405" s="182"/>
      <c r="O405" s="182"/>
      <c r="P405" s="182"/>
      <c r="Q405" s="182"/>
      <c r="R405" s="182"/>
      <c r="S405" s="182"/>
      <c r="T405" s="183"/>
      <c r="AT405" s="178" t="s">
        <v>125</v>
      </c>
      <c r="AU405" s="178" t="s">
        <v>123</v>
      </c>
      <c r="AV405" s="16" t="s">
        <v>133</v>
      </c>
      <c r="AW405" s="16" t="s">
        <v>27</v>
      </c>
      <c r="AX405" s="16" t="s">
        <v>72</v>
      </c>
      <c r="AY405" s="178" t="s">
        <v>115</v>
      </c>
    </row>
    <row r="406" spans="2:51" s="15" customFormat="1" x14ac:dyDescent="0.2">
      <c r="B406" s="170"/>
      <c r="D406" s="157" t="s">
        <v>125</v>
      </c>
      <c r="E406" s="171" t="s">
        <v>1</v>
      </c>
      <c r="F406" s="172" t="s">
        <v>128</v>
      </c>
      <c r="H406" s="173">
        <v>27.006</v>
      </c>
      <c r="L406" s="170"/>
      <c r="M406" s="174"/>
      <c r="N406" s="175"/>
      <c r="O406" s="175"/>
      <c r="P406" s="175"/>
      <c r="Q406" s="175"/>
      <c r="R406" s="175"/>
      <c r="S406" s="175"/>
      <c r="T406" s="176"/>
      <c r="AT406" s="171" t="s">
        <v>125</v>
      </c>
      <c r="AU406" s="171" t="s">
        <v>123</v>
      </c>
      <c r="AV406" s="15" t="s">
        <v>122</v>
      </c>
      <c r="AW406" s="15" t="s">
        <v>27</v>
      </c>
      <c r="AX406" s="15" t="s">
        <v>72</v>
      </c>
      <c r="AY406" s="171" t="s">
        <v>115</v>
      </c>
    </row>
    <row r="407" spans="2:51" s="13" customFormat="1" ht="22.5" x14ac:dyDescent="0.2">
      <c r="B407" s="156"/>
      <c r="D407" s="157" t="s">
        <v>125</v>
      </c>
      <c r="E407" s="158" t="s">
        <v>1</v>
      </c>
      <c r="F407" s="159" t="s">
        <v>748</v>
      </c>
      <c r="H407" s="158" t="s">
        <v>1</v>
      </c>
      <c r="L407" s="156"/>
      <c r="M407" s="160"/>
      <c r="N407" s="161"/>
      <c r="O407" s="161"/>
      <c r="P407" s="161"/>
      <c r="Q407" s="161"/>
      <c r="R407" s="161"/>
      <c r="S407" s="161"/>
      <c r="T407" s="162"/>
      <c r="AT407" s="158" t="s">
        <v>125</v>
      </c>
      <c r="AU407" s="158" t="s">
        <v>123</v>
      </c>
      <c r="AV407" s="13" t="s">
        <v>80</v>
      </c>
      <c r="AW407" s="13" t="s">
        <v>27</v>
      </c>
      <c r="AX407" s="13" t="s">
        <v>72</v>
      </c>
      <c r="AY407" s="158" t="s">
        <v>115</v>
      </c>
    </row>
    <row r="408" spans="2:51" s="14" customFormat="1" x14ac:dyDescent="0.2">
      <c r="B408" s="163"/>
      <c r="D408" s="157" t="s">
        <v>125</v>
      </c>
      <c r="E408" s="164" t="s">
        <v>1</v>
      </c>
      <c r="F408" s="165" t="s">
        <v>749</v>
      </c>
      <c r="H408" s="166">
        <v>15.56</v>
      </c>
      <c r="L408" s="163"/>
      <c r="M408" s="167"/>
      <c r="N408" s="168"/>
      <c r="O408" s="168"/>
      <c r="P408" s="168"/>
      <c r="Q408" s="168"/>
      <c r="R408" s="168"/>
      <c r="S408" s="168"/>
      <c r="T408" s="169"/>
      <c r="AT408" s="164" t="s">
        <v>125</v>
      </c>
      <c r="AU408" s="164" t="s">
        <v>123</v>
      </c>
      <c r="AV408" s="14" t="s">
        <v>123</v>
      </c>
      <c r="AW408" s="14" t="s">
        <v>27</v>
      </c>
      <c r="AX408" s="14" t="s">
        <v>72</v>
      </c>
      <c r="AY408" s="164" t="s">
        <v>115</v>
      </c>
    </row>
    <row r="409" spans="2:51" s="14" customFormat="1" x14ac:dyDescent="0.2">
      <c r="B409" s="163"/>
      <c r="D409" s="157" t="s">
        <v>125</v>
      </c>
      <c r="E409" s="164" t="s">
        <v>1</v>
      </c>
      <c r="F409" s="165" t="s">
        <v>750</v>
      </c>
      <c r="H409" s="166">
        <v>2.2000000000000002</v>
      </c>
      <c r="L409" s="163"/>
      <c r="M409" s="167"/>
      <c r="N409" s="168"/>
      <c r="O409" s="168"/>
      <c r="P409" s="168"/>
      <c r="Q409" s="168"/>
      <c r="R409" s="168"/>
      <c r="S409" s="168"/>
      <c r="T409" s="169"/>
      <c r="AT409" s="164" t="s">
        <v>125</v>
      </c>
      <c r="AU409" s="164" t="s">
        <v>123</v>
      </c>
      <c r="AV409" s="14" t="s">
        <v>123</v>
      </c>
      <c r="AW409" s="14" t="s">
        <v>27</v>
      </c>
      <c r="AX409" s="14" t="s">
        <v>72</v>
      </c>
      <c r="AY409" s="164" t="s">
        <v>115</v>
      </c>
    </row>
    <row r="410" spans="2:51" s="14" customFormat="1" x14ac:dyDescent="0.2">
      <c r="B410" s="163"/>
      <c r="D410" s="157" t="s">
        <v>125</v>
      </c>
      <c r="E410" s="164" t="s">
        <v>1</v>
      </c>
      <c r="F410" s="165" t="s">
        <v>751</v>
      </c>
      <c r="H410" s="166">
        <v>1.8</v>
      </c>
      <c r="L410" s="163"/>
      <c r="M410" s="167"/>
      <c r="N410" s="168"/>
      <c r="O410" s="168"/>
      <c r="P410" s="168"/>
      <c r="Q410" s="168"/>
      <c r="R410" s="168"/>
      <c r="S410" s="168"/>
      <c r="T410" s="169"/>
      <c r="AT410" s="164" t="s">
        <v>125</v>
      </c>
      <c r="AU410" s="164" t="s">
        <v>123</v>
      </c>
      <c r="AV410" s="14" t="s">
        <v>123</v>
      </c>
      <c r="AW410" s="14" t="s">
        <v>27</v>
      </c>
      <c r="AX410" s="14" t="s">
        <v>72</v>
      </c>
      <c r="AY410" s="164" t="s">
        <v>115</v>
      </c>
    </row>
    <row r="411" spans="2:51" s="16" customFormat="1" x14ac:dyDescent="0.2">
      <c r="B411" s="177"/>
      <c r="D411" s="157" t="s">
        <v>125</v>
      </c>
      <c r="E411" s="178" t="s">
        <v>1</v>
      </c>
      <c r="F411" s="179" t="s">
        <v>177</v>
      </c>
      <c r="H411" s="180">
        <v>19.559999999999999</v>
      </c>
      <c r="L411" s="177"/>
      <c r="M411" s="181"/>
      <c r="N411" s="182"/>
      <c r="O411" s="182"/>
      <c r="P411" s="182"/>
      <c r="Q411" s="182"/>
      <c r="R411" s="182"/>
      <c r="S411" s="182"/>
      <c r="T411" s="183"/>
      <c r="AT411" s="178" t="s">
        <v>125</v>
      </c>
      <c r="AU411" s="178" t="s">
        <v>123</v>
      </c>
      <c r="AV411" s="16" t="s">
        <v>133</v>
      </c>
      <c r="AW411" s="16" t="s">
        <v>27</v>
      </c>
      <c r="AX411" s="16" t="s">
        <v>72</v>
      </c>
      <c r="AY411" s="178" t="s">
        <v>115</v>
      </c>
    </row>
    <row r="412" spans="2:51" s="14" customFormat="1" x14ac:dyDescent="0.2">
      <c r="B412" s="163"/>
      <c r="D412" s="157" t="s">
        <v>125</v>
      </c>
      <c r="E412" s="164" t="s">
        <v>1</v>
      </c>
      <c r="F412" s="165" t="s">
        <v>752</v>
      </c>
      <c r="H412" s="166">
        <v>0.97799999999999998</v>
      </c>
      <c r="L412" s="163"/>
      <c r="M412" s="167"/>
      <c r="N412" s="168"/>
      <c r="O412" s="168"/>
      <c r="P412" s="168"/>
      <c r="Q412" s="168"/>
      <c r="R412" s="168"/>
      <c r="S412" s="168"/>
      <c r="T412" s="169"/>
      <c r="AT412" s="164" t="s">
        <v>125</v>
      </c>
      <c r="AU412" s="164" t="s">
        <v>123</v>
      </c>
      <c r="AV412" s="14" t="s">
        <v>123</v>
      </c>
      <c r="AW412" s="14" t="s">
        <v>27</v>
      </c>
      <c r="AX412" s="14" t="s">
        <v>72</v>
      </c>
      <c r="AY412" s="164" t="s">
        <v>115</v>
      </c>
    </row>
    <row r="413" spans="2:51" s="16" customFormat="1" x14ac:dyDescent="0.2">
      <c r="B413" s="177"/>
      <c r="D413" s="157" t="s">
        <v>125</v>
      </c>
      <c r="E413" s="178" t="s">
        <v>1</v>
      </c>
      <c r="F413" s="179" t="s">
        <v>177</v>
      </c>
      <c r="H413" s="180">
        <v>0.97799999999999998</v>
      </c>
      <c r="L413" s="177"/>
      <c r="M413" s="181"/>
      <c r="N413" s="182"/>
      <c r="O413" s="182"/>
      <c r="P413" s="182"/>
      <c r="Q413" s="182"/>
      <c r="R413" s="182"/>
      <c r="S413" s="182"/>
      <c r="T413" s="183"/>
      <c r="AT413" s="178" t="s">
        <v>125</v>
      </c>
      <c r="AU413" s="178" t="s">
        <v>123</v>
      </c>
      <c r="AV413" s="16" t="s">
        <v>133</v>
      </c>
      <c r="AW413" s="16" t="s">
        <v>27</v>
      </c>
      <c r="AX413" s="16" t="s">
        <v>72</v>
      </c>
      <c r="AY413" s="178" t="s">
        <v>115</v>
      </c>
    </row>
    <row r="414" spans="2:51" s="15" customFormat="1" x14ac:dyDescent="0.2">
      <c r="B414" s="170"/>
      <c r="D414" s="157" t="s">
        <v>125</v>
      </c>
      <c r="E414" s="171" t="s">
        <v>1</v>
      </c>
      <c r="F414" s="172" t="s">
        <v>128</v>
      </c>
      <c r="H414" s="173">
        <v>20.538</v>
      </c>
      <c r="L414" s="170"/>
      <c r="M414" s="174"/>
      <c r="N414" s="175"/>
      <c r="O414" s="175"/>
      <c r="P414" s="175"/>
      <c r="Q414" s="175"/>
      <c r="R414" s="175"/>
      <c r="S414" s="175"/>
      <c r="T414" s="176"/>
      <c r="AT414" s="171" t="s">
        <v>125</v>
      </c>
      <c r="AU414" s="171" t="s">
        <v>123</v>
      </c>
      <c r="AV414" s="15" t="s">
        <v>122</v>
      </c>
      <c r="AW414" s="15" t="s">
        <v>27</v>
      </c>
      <c r="AX414" s="15" t="s">
        <v>72</v>
      </c>
      <c r="AY414" s="171" t="s">
        <v>115</v>
      </c>
    </row>
    <row r="415" spans="2:51" s="14" customFormat="1" x14ac:dyDescent="0.2">
      <c r="B415" s="163"/>
      <c r="D415" s="157" t="s">
        <v>125</v>
      </c>
      <c r="E415" s="164" t="s">
        <v>1</v>
      </c>
      <c r="F415" s="165" t="s">
        <v>753</v>
      </c>
      <c r="H415" s="166">
        <v>582.16200000000003</v>
      </c>
      <c r="L415" s="163"/>
      <c r="M415" s="167"/>
      <c r="N415" s="168"/>
      <c r="O415" s="168"/>
      <c r="P415" s="168"/>
      <c r="Q415" s="168"/>
      <c r="R415" s="168"/>
      <c r="S415" s="168"/>
      <c r="T415" s="169"/>
      <c r="AT415" s="164" t="s">
        <v>125</v>
      </c>
      <c r="AU415" s="164" t="s">
        <v>123</v>
      </c>
      <c r="AV415" s="14" t="s">
        <v>123</v>
      </c>
      <c r="AW415" s="14" t="s">
        <v>27</v>
      </c>
      <c r="AX415" s="14" t="s">
        <v>72</v>
      </c>
      <c r="AY415" s="164" t="s">
        <v>115</v>
      </c>
    </row>
    <row r="416" spans="2:51" s="15" customFormat="1" x14ac:dyDescent="0.2">
      <c r="B416" s="170"/>
      <c r="D416" s="157" t="s">
        <v>125</v>
      </c>
      <c r="E416" s="171" t="s">
        <v>1</v>
      </c>
      <c r="F416" s="172" t="s">
        <v>128</v>
      </c>
      <c r="H416" s="173">
        <v>582.16200000000003</v>
      </c>
      <c r="L416" s="170"/>
      <c r="M416" s="174"/>
      <c r="N416" s="175"/>
      <c r="O416" s="175"/>
      <c r="P416" s="175"/>
      <c r="Q416" s="175"/>
      <c r="R416" s="175"/>
      <c r="S416" s="175"/>
      <c r="T416" s="176"/>
      <c r="AT416" s="171" t="s">
        <v>125</v>
      </c>
      <c r="AU416" s="171" t="s">
        <v>123</v>
      </c>
      <c r="AV416" s="15" t="s">
        <v>122</v>
      </c>
      <c r="AW416" s="15" t="s">
        <v>27</v>
      </c>
      <c r="AX416" s="15" t="s">
        <v>80</v>
      </c>
      <c r="AY416" s="171" t="s">
        <v>115</v>
      </c>
    </row>
    <row r="417" spans="1:65" s="2" customFormat="1" ht="24.2" customHeight="1" x14ac:dyDescent="0.2">
      <c r="A417" s="30"/>
      <c r="B417" s="142"/>
      <c r="C417" s="143" t="s">
        <v>446</v>
      </c>
      <c r="D417" s="143" t="s">
        <v>118</v>
      </c>
      <c r="E417" s="144" t="s">
        <v>349</v>
      </c>
      <c r="F417" s="145" t="s">
        <v>754</v>
      </c>
      <c r="G417" s="146" t="s">
        <v>241</v>
      </c>
      <c r="H417" s="147">
        <v>968.58299999999997</v>
      </c>
      <c r="I417" s="147"/>
      <c r="J417" s="147">
        <f>ROUND(I417*H417,3)</f>
        <v>0</v>
      </c>
      <c r="K417" s="148"/>
      <c r="L417" s="31"/>
      <c r="M417" s="149" t="s">
        <v>1</v>
      </c>
      <c r="N417" s="150" t="s">
        <v>38</v>
      </c>
      <c r="O417" s="151">
        <v>8.4000000000000005E-2</v>
      </c>
      <c r="P417" s="151">
        <f>O417*H417</f>
        <v>81.360972000000004</v>
      </c>
      <c r="Q417" s="151">
        <v>5.0000000000000002E-5</v>
      </c>
      <c r="R417" s="151">
        <f>Q417*H417</f>
        <v>4.8429150000000004E-2</v>
      </c>
      <c r="S417" s="151">
        <v>0</v>
      </c>
      <c r="T417" s="152">
        <f>S417*H417</f>
        <v>0</v>
      </c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R417" s="153" t="s">
        <v>174</v>
      </c>
      <c r="AT417" s="153" t="s">
        <v>118</v>
      </c>
      <c r="AU417" s="153" t="s">
        <v>123</v>
      </c>
      <c r="AY417" s="18" t="s">
        <v>115</v>
      </c>
      <c r="BE417" s="154">
        <f>IF(N417="základná",J417,0)</f>
        <v>0</v>
      </c>
      <c r="BF417" s="154">
        <f>IF(N417="znížená",J417,0)</f>
        <v>0</v>
      </c>
      <c r="BG417" s="154">
        <f>IF(N417="zákl. prenesená",J417,0)</f>
        <v>0</v>
      </c>
      <c r="BH417" s="154">
        <f>IF(N417="zníž. prenesená",J417,0)</f>
        <v>0</v>
      </c>
      <c r="BI417" s="154">
        <f>IF(N417="nulová",J417,0)</f>
        <v>0</v>
      </c>
      <c r="BJ417" s="18" t="s">
        <v>123</v>
      </c>
      <c r="BK417" s="155">
        <f>ROUND(I417*H417,3)</f>
        <v>0</v>
      </c>
      <c r="BL417" s="18" t="s">
        <v>174</v>
      </c>
      <c r="BM417" s="153" t="s">
        <v>755</v>
      </c>
    </row>
    <row r="418" spans="1:65" s="13" customFormat="1" ht="22.5" x14ac:dyDescent="0.2">
      <c r="B418" s="156"/>
      <c r="D418" s="157" t="s">
        <v>125</v>
      </c>
      <c r="E418" s="158" t="s">
        <v>1</v>
      </c>
      <c r="F418" s="159" t="s">
        <v>704</v>
      </c>
      <c r="H418" s="158" t="s">
        <v>1</v>
      </c>
      <c r="L418" s="156"/>
      <c r="M418" s="160"/>
      <c r="N418" s="161"/>
      <c r="O418" s="161"/>
      <c r="P418" s="161"/>
      <c r="Q418" s="161"/>
      <c r="R418" s="161"/>
      <c r="S418" s="161"/>
      <c r="T418" s="162"/>
      <c r="AT418" s="158" t="s">
        <v>125</v>
      </c>
      <c r="AU418" s="158" t="s">
        <v>123</v>
      </c>
      <c r="AV418" s="13" t="s">
        <v>80</v>
      </c>
      <c r="AW418" s="13" t="s">
        <v>27</v>
      </c>
      <c r="AX418" s="13" t="s">
        <v>72</v>
      </c>
      <c r="AY418" s="158" t="s">
        <v>115</v>
      </c>
    </row>
    <row r="419" spans="1:65" s="14" customFormat="1" x14ac:dyDescent="0.2">
      <c r="B419" s="163"/>
      <c r="D419" s="157" t="s">
        <v>125</v>
      </c>
      <c r="E419" s="164" t="s">
        <v>1</v>
      </c>
      <c r="F419" s="165" t="s">
        <v>756</v>
      </c>
      <c r="H419" s="166">
        <v>188.7</v>
      </c>
      <c r="L419" s="163"/>
      <c r="M419" s="167"/>
      <c r="N419" s="168"/>
      <c r="O419" s="168"/>
      <c r="P419" s="168"/>
      <c r="Q419" s="168"/>
      <c r="R419" s="168"/>
      <c r="S419" s="168"/>
      <c r="T419" s="169"/>
      <c r="AT419" s="164" t="s">
        <v>125</v>
      </c>
      <c r="AU419" s="164" t="s">
        <v>123</v>
      </c>
      <c r="AV419" s="14" t="s">
        <v>123</v>
      </c>
      <c r="AW419" s="14" t="s">
        <v>27</v>
      </c>
      <c r="AX419" s="14" t="s">
        <v>72</v>
      </c>
      <c r="AY419" s="164" t="s">
        <v>115</v>
      </c>
    </row>
    <row r="420" spans="1:65" s="16" customFormat="1" x14ac:dyDescent="0.2">
      <c r="B420" s="177"/>
      <c r="D420" s="157" t="s">
        <v>125</v>
      </c>
      <c r="E420" s="178" t="s">
        <v>1</v>
      </c>
      <c r="F420" s="179" t="s">
        <v>177</v>
      </c>
      <c r="H420" s="180">
        <v>188.7</v>
      </c>
      <c r="L420" s="177"/>
      <c r="M420" s="181"/>
      <c r="N420" s="182"/>
      <c r="O420" s="182"/>
      <c r="P420" s="182"/>
      <c r="Q420" s="182"/>
      <c r="R420" s="182"/>
      <c r="S420" s="182"/>
      <c r="T420" s="183"/>
      <c r="AT420" s="178" t="s">
        <v>125</v>
      </c>
      <c r="AU420" s="178" t="s">
        <v>123</v>
      </c>
      <c r="AV420" s="16" t="s">
        <v>133</v>
      </c>
      <c r="AW420" s="16" t="s">
        <v>27</v>
      </c>
      <c r="AX420" s="16" t="s">
        <v>72</v>
      </c>
      <c r="AY420" s="178" t="s">
        <v>115</v>
      </c>
    </row>
    <row r="421" spans="1:65" s="14" customFormat="1" x14ac:dyDescent="0.2">
      <c r="B421" s="163"/>
      <c r="D421" s="157" t="s">
        <v>125</v>
      </c>
      <c r="E421" s="164" t="s">
        <v>1</v>
      </c>
      <c r="F421" s="165" t="s">
        <v>757</v>
      </c>
      <c r="H421" s="166">
        <v>9.4350000000000005</v>
      </c>
      <c r="L421" s="163"/>
      <c r="M421" s="167"/>
      <c r="N421" s="168"/>
      <c r="O421" s="168"/>
      <c r="P421" s="168"/>
      <c r="Q421" s="168"/>
      <c r="R421" s="168"/>
      <c r="S421" s="168"/>
      <c r="T421" s="169"/>
      <c r="AT421" s="164" t="s">
        <v>125</v>
      </c>
      <c r="AU421" s="164" t="s">
        <v>123</v>
      </c>
      <c r="AV421" s="14" t="s">
        <v>123</v>
      </c>
      <c r="AW421" s="14" t="s">
        <v>27</v>
      </c>
      <c r="AX421" s="14" t="s">
        <v>72</v>
      </c>
      <c r="AY421" s="164" t="s">
        <v>115</v>
      </c>
    </row>
    <row r="422" spans="1:65" s="16" customFormat="1" x14ac:dyDescent="0.2">
      <c r="B422" s="177"/>
      <c r="D422" s="157" t="s">
        <v>125</v>
      </c>
      <c r="E422" s="178" t="s">
        <v>1</v>
      </c>
      <c r="F422" s="179" t="s">
        <v>177</v>
      </c>
      <c r="H422" s="180">
        <v>9.4350000000000005</v>
      </c>
      <c r="L422" s="177"/>
      <c r="M422" s="181"/>
      <c r="N422" s="182"/>
      <c r="O422" s="182"/>
      <c r="P422" s="182"/>
      <c r="Q422" s="182"/>
      <c r="R422" s="182"/>
      <c r="S422" s="182"/>
      <c r="T422" s="183"/>
      <c r="AT422" s="178" t="s">
        <v>125</v>
      </c>
      <c r="AU422" s="178" t="s">
        <v>123</v>
      </c>
      <c r="AV422" s="16" t="s">
        <v>133</v>
      </c>
      <c r="AW422" s="16" t="s">
        <v>27</v>
      </c>
      <c r="AX422" s="16" t="s">
        <v>72</v>
      </c>
      <c r="AY422" s="178" t="s">
        <v>115</v>
      </c>
    </row>
    <row r="423" spans="1:65" s="15" customFormat="1" x14ac:dyDescent="0.2">
      <c r="B423" s="170"/>
      <c r="D423" s="157" t="s">
        <v>125</v>
      </c>
      <c r="E423" s="171" t="s">
        <v>1</v>
      </c>
      <c r="F423" s="172" t="s">
        <v>128</v>
      </c>
      <c r="H423" s="173">
        <v>198.13499999999999</v>
      </c>
      <c r="L423" s="170"/>
      <c r="M423" s="174"/>
      <c r="N423" s="175"/>
      <c r="O423" s="175"/>
      <c r="P423" s="175"/>
      <c r="Q423" s="175"/>
      <c r="R423" s="175"/>
      <c r="S423" s="175"/>
      <c r="T423" s="176"/>
      <c r="AT423" s="171" t="s">
        <v>125</v>
      </c>
      <c r="AU423" s="171" t="s">
        <v>123</v>
      </c>
      <c r="AV423" s="15" t="s">
        <v>122</v>
      </c>
      <c r="AW423" s="15" t="s">
        <v>27</v>
      </c>
      <c r="AX423" s="15" t="s">
        <v>72</v>
      </c>
      <c r="AY423" s="171" t="s">
        <v>115</v>
      </c>
    </row>
    <row r="424" spans="1:65" s="13" customFormat="1" ht="22.5" x14ac:dyDescent="0.2">
      <c r="B424" s="156"/>
      <c r="D424" s="157" t="s">
        <v>125</v>
      </c>
      <c r="E424" s="158" t="s">
        <v>1</v>
      </c>
      <c r="F424" s="159" t="s">
        <v>724</v>
      </c>
      <c r="H424" s="158" t="s">
        <v>1</v>
      </c>
      <c r="L424" s="156"/>
      <c r="M424" s="160"/>
      <c r="N424" s="161"/>
      <c r="O424" s="161"/>
      <c r="P424" s="161"/>
      <c r="Q424" s="161"/>
      <c r="R424" s="161"/>
      <c r="S424" s="161"/>
      <c r="T424" s="162"/>
      <c r="AT424" s="158" t="s">
        <v>125</v>
      </c>
      <c r="AU424" s="158" t="s">
        <v>123</v>
      </c>
      <c r="AV424" s="13" t="s">
        <v>80</v>
      </c>
      <c r="AW424" s="13" t="s">
        <v>27</v>
      </c>
      <c r="AX424" s="13" t="s">
        <v>72</v>
      </c>
      <c r="AY424" s="158" t="s">
        <v>115</v>
      </c>
    </row>
    <row r="425" spans="1:65" s="14" customFormat="1" x14ac:dyDescent="0.2">
      <c r="B425" s="163"/>
      <c r="D425" s="157" t="s">
        <v>125</v>
      </c>
      <c r="E425" s="164" t="s">
        <v>1</v>
      </c>
      <c r="F425" s="165" t="s">
        <v>758</v>
      </c>
      <c r="H425" s="166">
        <v>160.96</v>
      </c>
      <c r="L425" s="163"/>
      <c r="M425" s="167"/>
      <c r="N425" s="168"/>
      <c r="O425" s="168"/>
      <c r="P425" s="168"/>
      <c r="Q425" s="168"/>
      <c r="R425" s="168"/>
      <c r="S425" s="168"/>
      <c r="T425" s="169"/>
      <c r="AT425" s="164" t="s">
        <v>125</v>
      </c>
      <c r="AU425" s="164" t="s">
        <v>123</v>
      </c>
      <c r="AV425" s="14" t="s">
        <v>123</v>
      </c>
      <c r="AW425" s="14" t="s">
        <v>27</v>
      </c>
      <c r="AX425" s="14" t="s">
        <v>72</v>
      </c>
      <c r="AY425" s="164" t="s">
        <v>115</v>
      </c>
    </row>
    <row r="426" spans="1:65" s="16" customFormat="1" x14ac:dyDescent="0.2">
      <c r="B426" s="177"/>
      <c r="D426" s="157" t="s">
        <v>125</v>
      </c>
      <c r="E426" s="178" t="s">
        <v>1</v>
      </c>
      <c r="F426" s="179" t="s">
        <v>177</v>
      </c>
      <c r="H426" s="180">
        <v>160.96</v>
      </c>
      <c r="L426" s="177"/>
      <c r="M426" s="181"/>
      <c r="N426" s="182"/>
      <c r="O426" s="182"/>
      <c r="P426" s="182"/>
      <c r="Q426" s="182"/>
      <c r="R426" s="182"/>
      <c r="S426" s="182"/>
      <c r="T426" s="183"/>
      <c r="AT426" s="178" t="s">
        <v>125</v>
      </c>
      <c r="AU426" s="178" t="s">
        <v>123</v>
      </c>
      <c r="AV426" s="16" t="s">
        <v>133</v>
      </c>
      <c r="AW426" s="16" t="s">
        <v>27</v>
      </c>
      <c r="AX426" s="16" t="s">
        <v>72</v>
      </c>
      <c r="AY426" s="178" t="s">
        <v>115</v>
      </c>
    </row>
    <row r="427" spans="1:65" s="14" customFormat="1" x14ac:dyDescent="0.2">
      <c r="B427" s="163"/>
      <c r="D427" s="157" t="s">
        <v>125</v>
      </c>
      <c r="E427" s="164" t="s">
        <v>1</v>
      </c>
      <c r="F427" s="165" t="s">
        <v>759</v>
      </c>
      <c r="H427" s="166">
        <v>8.048</v>
      </c>
      <c r="L427" s="163"/>
      <c r="M427" s="167"/>
      <c r="N427" s="168"/>
      <c r="O427" s="168"/>
      <c r="P427" s="168"/>
      <c r="Q427" s="168"/>
      <c r="R427" s="168"/>
      <c r="S427" s="168"/>
      <c r="T427" s="169"/>
      <c r="AT427" s="164" t="s">
        <v>125</v>
      </c>
      <c r="AU427" s="164" t="s">
        <v>123</v>
      </c>
      <c r="AV427" s="14" t="s">
        <v>123</v>
      </c>
      <c r="AW427" s="14" t="s">
        <v>27</v>
      </c>
      <c r="AX427" s="14" t="s">
        <v>72</v>
      </c>
      <c r="AY427" s="164" t="s">
        <v>115</v>
      </c>
    </row>
    <row r="428" spans="1:65" s="16" customFormat="1" x14ac:dyDescent="0.2">
      <c r="B428" s="177"/>
      <c r="D428" s="157" t="s">
        <v>125</v>
      </c>
      <c r="E428" s="178" t="s">
        <v>1</v>
      </c>
      <c r="F428" s="179" t="s">
        <v>177</v>
      </c>
      <c r="H428" s="180">
        <v>8.048</v>
      </c>
      <c r="L428" s="177"/>
      <c r="M428" s="181"/>
      <c r="N428" s="182"/>
      <c r="O428" s="182"/>
      <c r="P428" s="182"/>
      <c r="Q428" s="182"/>
      <c r="R428" s="182"/>
      <c r="S428" s="182"/>
      <c r="T428" s="183"/>
      <c r="AT428" s="178" t="s">
        <v>125</v>
      </c>
      <c r="AU428" s="178" t="s">
        <v>123</v>
      </c>
      <c r="AV428" s="16" t="s">
        <v>133</v>
      </c>
      <c r="AW428" s="16" t="s">
        <v>27</v>
      </c>
      <c r="AX428" s="16" t="s">
        <v>72</v>
      </c>
      <c r="AY428" s="178" t="s">
        <v>115</v>
      </c>
    </row>
    <row r="429" spans="1:65" s="15" customFormat="1" x14ac:dyDescent="0.2">
      <c r="B429" s="170"/>
      <c r="D429" s="157" t="s">
        <v>125</v>
      </c>
      <c r="E429" s="171" t="s">
        <v>1</v>
      </c>
      <c r="F429" s="172" t="s">
        <v>128</v>
      </c>
      <c r="H429" s="173">
        <v>169.00800000000001</v>
      </c>
      <c r="L429" s="170"/>
      <c r="M429" s="174"/>
      <c r="N429" s="175"/>
      <c r="O429" s="175"/>
      <c r="P429" s="175"/>
      <c r="Q429" s="175"/>
      <c r="R429" s="175"/>
      <c r="S429" s="175"/>
      <c r="T429" s="176"/>
      <c r="AT429" s="171" t="s">
        <v>125</v>
      </c>
      <c r="AU429" s="171" t="s">
        <v>123</v>
      </c>
      <c r="AV429" s="15" t="s">
        <v>122</v>
      </c>
      <c r="AW429" s="15" t="s">
        <v>27</v>
      </c>
      <c r="AX429" s="15" t="s">
        <v>72</v>
      </c>
      <c r="AY429" s="171" t="s">
        <v>115</v>
      </c>
    </row>
    <row r="430" spans="1:65" s="13" customFormat="1" ht="22.5" x14ac:dyDescent="0.2">
      <c r="B430" s="156"/>
      <c r="D430" s="157" t="s">
        <v>125</v>
      </c>
      <c r="E430" s="158" t="s">
        <v>1</v>
      </c>
      <c r="F430" s="159" t="s">
        <v>760</v>
      </c>
      <c r="H430" s="158" t="s">
        <v>1</v>
      </c>
      <c r="L430" s="156"/>
      <c r="M430" s="160"/>
      <c r="N430" s="161"/>
      <c r="O430" s="161"/>
      <c r="P430" s="161"/>
      <c r="Q430" s="161"/>
      <c r="R430" s="161"/>
      <c r="S430" s="161"/>
      <c r="T430" s="162"/>
      <c r="AT430" s="158" t="s">
        <v>125</v>
      </c>
      <c r="AU430" s="158" t="s">
        <v>123</v>
      </c>
      <c r="AV430" s="13" t="s">
        <v>80</v>
      </c>
      <c r="AW430" s="13" t="s">
        <v>27</v>
      </c>
      <c r="AX430" s="13" t="s">
        <v>72</v>
      </c>
      <c r="AY430" s="158" t="s">
        <v>115</v>
      </c>
    </row>
    <row r="431" spans="1:65" s="14" customFormat="1" x14ac:dyDescent="0.2">
      <c r="B431" s="163"/>
      <c r="D431" s="157" t="s">
        <v>125</v>
      </c>
      <c r="E431" s="164" t="s">
        <v>1</v>
      </c>
      <c r="F431" s="165" t="s">
        <v>761</v>
      </c>
      <c r="H431" s="166">
        <v>98</v>
      </c>
      <c r="L431" s="163"/>
      <c r="M431" s="167"/>
      <c r="N431" s="168"/>
      <c r="O431" s="168"/>
      <c r="P431" s="168"/>
      <c r="Q431" s="168"/>
      <c r="R431" s="168"/>
      <c r="S431" s="168"/>
      <c r="T431" s="169"/>
      <c r="AT431" s="164" t="s">
        <v>125</v>
      </c>
      <c r="AU431" s="164" t="s">
        <v>123</v>
      </c>
      <c r="AV431" s="14" t="s">
        <v>123</v>
      </c>
      <c r="AW431" s="14" t="s">
        <v>27</v>
      </c>
      <c r="AX431" s="14" t="s">
        <v>72</v>
      </c>
      <c r="AY431" s="164" t="s">
        <v>115</v>
      </c>
    </row>
    <row r="432" spans="1:65" s="16" customFormat="1" x14ac:dyDescent="0.2">
      <c r="B432" s="177"/>
      <c r="D432" s="157" t="s">
        <v>125</v>
      </c>
      <c r="E432" s="178" t="s">
        <v>1</v>
      </c>
      <c r="F432" s="179" t="s">
        <v>177</v>
      </c>
      <c r="H432" s="180">
        <v>98</v>
      </c>
      <c r="L432" s="177"/>
      <c r="M432" s="181"/>
      <c r="N432" s="182"/>
      <c r="O432" s="182"/>
      <c r="P432" s="182"/>
      <c r="Q432" s="182"/>
      <c r="R432" s="182"/>
      <c r="S432" s="182"/>
      <c r="T432" s="183"/>
      <c r="AT432" s="178" t="s">
        <v>125</v>
      </c>
      <c r="AU432" s="178" t="s">
        <v>123</v>
      </c>
      <c r="AV432" s="16" t="s">
        <v>133</v>
      </c>
      <c r="AW432" s="16" t="s">
        <v>27</v>
      </c>
      <c r="AX432" s="16" t="s">
        <v>72</v>
      </c>
      <c r="AY432" s="178" t="s">
        <v>115</v>
      </c>
    </row>
    <row r="433" spans="1:65" s="14" customFormat="1" x14ac:dyDescent="0.2">
      <c r="B433" s="163"/>
      <c r="D433" s="157" t="s">
        <v>125</v>
      </c>
      <c r="E433" s="164" t="s">
        <v>1</v>
      </c>
      <c r="F433" s="165" t="s">
        <v>762</v>
      </c>
      <c r="H433" s="166">
        <v>4.9000000000000004</v>
      </c>
      <c r="L433" s="163"/>
      <c r="M433" s="167"/>
      <c r="N433" s="168"/>
      <c r="O433" s="168"/>
      <c r="P433" s="168"/>
      <c r="Q433" s="168"/>
      <c r="R433" s="168"/>
      <c r="S433" s="168"/>
      <c r="T433" s="169"/>
      <c r="AT433" s="164" t="s">
        <v>125</v>
      </c>
      <c r="AU433" s="164" t="s">
        <v>123</v>
      </c>
      <c r="AV433" s="14" t="s">
        <v>123</v>
      </c>
      <c r="AW433" s="14" t="s">
        <v>27</v>
      </c>
      <c r="AX433" s="14" t="s">
        <v>72</v>
      </c>
      <c r="AY433" s="164" t="s">
        <v>115</v>
      </c>
    </row>
    <row r="434" spans="1:65" s="16" customFormat="1" x14ac:dyDescent="0.2">
      <c r="B434" s="177"/>
      <c r="D434" s="157" t="s">
        <v>125</v>
      </c>
      <c r="E434" s="178" t="s">
        <v>1</v>
      </c>
      <c r="F434" s="179" t="s">
        <v>177</v>
      </c>
      <c r="H434" s="180">
        <v>4.9000000000000004</v>
      </c>
      <c r="L434" s="177"/>
      <c r="M434" s="181"/>
      <c r="N434" s="182"/>
      <c r="O434" s="182"/>
      <c r="P434" s="182"/>
      <c r="Q434" s="182"/>
      <c r="R434" s="182"/>
      <c r="S434" s="182"/>
      <c r="T434" s="183"/>
      <c r="AT434" s="178" t="s">
        <v>125</v>
      </c>
      <c r="AU434" s="178" t="s">
        <v>123</v>
      </c>
      <c r="AV434" s="16" t="s">
        <v>133</v>
      </c>
      <c r="AW434" s="16" t="s">
        <v>27</v>
      </c>
      <c r="AX434" s="16" t="s">
        <v>72</v>
      </c>
      <c r="AY434" s="178" t="s">
        <v>115</v>
      </c>
    </row>
    <row r="435" spans="1:65" s="15" customFormat="1" x14ac:dyDescent="0.2">
      <c r="B435" s="170"/>
      <c r="D435" s="157" t="s">
        <v>125</v>
      </c>
      <c r="E435" s="171" t="s">
        <v>1</v>
      </c>
      <c r="F435" s="172" t="s">
        <v>128</v>
      </c>
      <c r="H435" s="173">
        <v>102.9</v>
      </c>
      <c r="L435" s="170"/>
      <c r="M435" s="174"/>
      <c r="N435" s="175"/>
      <c r="O435" s="175"/>
      <c r="P435" s="175"/>
      <c r="Q435" s="175"/>
      <c r="R435" s="175"/>
      <c r="S435" s="175"/>
      <c r="T435" s="176"/>
      <c r="AT435" s="171" t="s">
        <v>125</v>
      </c>
      <c r="AU435" s="171" t="s">
        <v>123</v>
      </c>
      <c r="AV435" s="15" t="s">
        <v>122</v>
      </c>
      <c r="AW435" s="15" t="s">
        <v>27</v>
      </c>
      <c r="AX435" s="15" t="s">
        <v>72</v>
      </c>
      <c r="AY435" s="171" t="s">
        <v>115</v>
      </c>
    </row>
    <row r="436" spans="1:65" s="13" customFormat="1" ht="22.5" x14ac:dyDescent="0.2">
      <c r="B436" s="156"/>
      <c r="D436" s="157" t="s">
        <v>125</v>
      </c>
      <c r="E436" s="158" t="s">
        <v>1</v>
      </c>
      <c r="F436" s="159" t="s">
        <v>738</v>
      </c>
      <c r="H436" s="158" t="s">
        <v>1</v>
      </c>
      <c r="L436" s="156"/>
      <c r="M436" s="160"/>
      <c r="N436" s="161"/>
      <c r="O436" s="161"/>
      <c r="P436" s="161"/>
      <c r="Q436" s="161"/>
      <c r="R436" s="161"/>
      <c r="S436" s="161"/>
      <c r="T436" s="162"/>
      <c r="AT436" s="158" t="s">
        <v>125</v>
      </c>
      <c r="AU436" s="158" t="s">
        <v>123</v>
      </c>
      <c r="AV436" s="13" t="s">
        <v>80</v>
      </c>
      <c r="AW436" s="13" t="s">
        <v>27</v>
      </c>
      <c r="AX436" s="13" t="s">
        <v>72</v>
      </c>
      <c r="AY436" s="158" t="s">
        <v>115</v>
      </c>
    </row>
    <row r="437" spans="1:65" s="14" customFormat="1" x14ac:dyDescent="0.2">
      <c r="B437" s="163"/>
      <c r="D437" s="157" t="s">
        <v>125</v>
      </c>
      <c r="E437" s="164" t="s">
        <v>1</v>
      </c>
      <c r="F437" s="165" t="s">
        <v>763</v>
      </c>
      <c r="H437" s="166">
        <v>87.42</v>
      </c>
      <c r="L437" s="163"/>
      <c r="M437" s="167"/>
      <c r="N437" s="168"/>
      <c r="O437" s="168"/>
      <c r="P437" s="168"/>
      <c r="Q437" s="168"/>
      <c r="R437" s="168"/>
      <c r="S437" s="168"/>
      <c r="T437" s="169"/>
      <c r="AT437" s="164" t="s">
        <v>125</v>
      </c>
      <c r="AU437" s="164" t="s">
        <v>123</v>
      </c>
      <c r="AV437" s="14" t="s">
        <v>123</v>
      </c>
      <c r="AW437" s="14" t="s">
        <v>27</v>
      </c>
      <c r="AX437" s="14" t="s">
        <v>72</v>
      </c>
      <c r="AY437" s="164" t="s">
        <v>115</v>
      </c>
    </row>
    <row r="438" spans="1:65" s="14" customFormat="1" x14ac:dyDescent="0.2">
      <c r="B438" s="163"/>
      <c r="D438" s="157" t="s">
        <v>125</v>
      </c>
      <c r="E438" s="164" t="s">
        <v>1</v>
      </c>
      <c r="F438" s="165" t="s">
        <v>764</v>
      </c>
      <c r="H438" s="166">
        <v>80.84</v>
      </c>
      <c r="L438" s="163"/>
      <c r="M438" s="167"/>
      <c r="N438" s="168"/>
      <c r="O438" s="168"/>
      <c r="P438" s="168"/>
      <c r="Q438" s="168"/>
      <c r="R438" s="168"/>
      <c r="S438" s="168"/>
      <c r="T438" s="169"/>
      <c r="AT438" s="164" t="s">
        <v>125</v>
      </c>
      <c r="AU438" s="164" t="s">
        <v>123</v>
      </c>
      <c r="AV438" s="14" t="s">
        <v>123</v>
      </c>
      <c r="AW438" s="14" t="s">
        <v>27</v>
      </c>
      <c r="AX438" s="14" t="s">
        <v>72</v>
      </c>
      <c r="AY438" s="164" t="s">
        <v>115</v>
      </c>
    </row>
    <row r="439" spans="1:65" s="14" customFormat="1" x14ac:dyDescent="0.2">
      <c r="B439" s="163"/>
      <c r="D439" s="157" t="s">
        <v>125</v>
      </c>
      <c r="E439" s="164" t="s">
        <v>1</v>
      </c>
      <c r="F439" s="165" t="s">
        <v>765</v>
      </c>
      <c r="H439" s="166">
        <v>94.18</v>
      </c>
      <c r="L439" s="163"/>
      <c r="M439" s="167"/>
      <c r="N439" s="168"/>
      <c r="O439" s="168"/>
      <c r="P439" s="168"/>
      <c r="Q439" s="168"/>
      <c r="R439" s="168"/>
      <c r="S439" s="168"/>
      <c r="T439" s="169"/>
      <c r="AT439" s="164" t="s">
        <v>125</v>
      </c>
      <c r="AU439" s="164" t="s">
        <v>123</v>
      </c>
      <c r="AV439" s="14" t="s">
        <v>123</v>
      </c>
      <c r="AW439" s="14" t="s">
        <v>27</v>
      </c>
      <c r="AX439" s="14" t="s">
        <v>72</v>
      </c>
      <c r="AY439" s="164" t="s">
        <v>115</v>
      </c>
    </row>
    <row r="440" spans="1:65" s="14" customFormat="1" x14ac:dyDescent="0.2">
      <c r="B440" s="163"/>
      <c r="D440" s="157" t="s">
        <v>125</v>
      </c>
      <c r="E440" s="164" t="s">
        <v>1</v>
      </c>
      <c r="F440" s="165" t="s">
        <v>766</v>
      </c>
      <c r="H440" s="166">
        <v>156.09</v>
      </c>
      <c r="L440" s="163"/>
      <c r="M440" s="167"/>
      <c r="N440" s="168"/>
      <c r="O440" s="168"/>
      <c r="P440" s="168"/>
      <c r="Q440" s="168"/>
      <c r="R440" s="168"/>
      <c r="S440" s="168"/>
      <c r="T440" s="169"/>
      <c r="AT440" s="164" t="s">
        <v>125</v>
      </c>
      <c r="AU440" s="164" t="s">
        <v>123</v>
      </c>
      <c r="AV440" s="14" t="s">
        <v>123</v>
      </c>
      <c r="AW440" s="14" t="s">
        <v>27</v>
      </c>
      <c r="AX440" s="14" t="s">
        <v>72</v>
      </c>
      <c r="AY440" s="164" t="s">
        <v>115</v>
      </c>
    </row>
    <row r="441" spans="1:65" s="14" customFormat="1" x14ac:dyDescent="0.2">
      <c r="B441" s="163"/>
      <c r="D441" s="157" t="s">
        <v>125</v>
      </c>
      <c r="E441" s="164" t="s">
        <v>1</v>
      </c>
      <c r="F441" s="165" t="s">
        <v>767</v>
      </c>
      <c r="H441" s="166">
        <v>56.27</v>
      </c>
      <c r="L441" s="163"/>
      <c r="M441" s="167"/>
      <c r="N441" s="168"/>
      <c r="O441" s="168"/>
      <c r="P441" s="168"/>
      <c r="Q441" s="168"/>
      <c r="R441" s="168"/>
      <c r="S441" s="168"/>
      <c r="T441" s="169"/>
      <c r="AT441" s="164" t="s">
        <v>125</v>
      </c>
      <c r="AU441" s="164" t="s">
        <v>123</v>
      </c>
      <c r="AV441" s="14" t="s">
        <v>123</v>
      </c>
      <c r="AW441" s="14" t="s">
        <v>27</v>
      </c>
      <c r="AX441" s="14" t="s">
        <v>72</v>
      </c>
      <c r="AY441" s="164" t="s">
        <v>115</v>
      </c>
    </row>
    <row r="442" spans="1:65" s="16" customFormat="1" x14ac:dyDescent="0.2">
      <c r="B442" s="177"/>
      <c r="D442" s="157" t="s">
        <v>125</v>
      </c>
      <c r="E442" s="178" t="s">
        <v>1</v>
      </c>
      <c r="F442" s="179" t="s">
        <v>177</v>
      </c>
      <c r="H442" s="180">
        <v>474.8</v>
      </c>
      <c r="L442" s="177"/>
      <c r="M442" s="181"/>
      <c r="N442" s="182"/>
      <c r="O442" s="182"/>
      <c r="P442" s="182"/>
      <c r="Q442" s="182"/>
      <c r="R442" s="182"/>
      <c r="S442" s="182"/>
      <c r="T442" s="183"/>
      <c r="AT442" s="178" t="s">
        <v>125</v>
      </c>
      <c r="AU442" s="178" t="s">
        <v>123</v>
      </c>
      <c r="AV442" s="16" t="s">
        <v>133</v>
      </c>
      <c r="AW442" s="16" t="s">
        <v>27</v>
      </c>
      <c r="AX442" s="16" t="s">
        <v>72</v>
      </c>
      <c r="AY442" s="178" t="s">
        <v>115</v>
      </c>
    </row>
    <row r="443" spans="1:65" s="14" customFormat="1" x14ac:dyDescent="0.2">
      <c r="B443" s="163"/>
      <c r="D443" s="157" t="s">
        <v>125</v>
      </c>
      <c r="E443" s="164" t="s">
        <v>1</v>
      </c>
      <c r="F443" s="165" t="s">
        <v>768</v>
      </c>
      <c r="H443" s="166">
        <v>23.74</v>
      </c>
      <c r="L443" s="163"/>
      <c r="M443" s="167"/>
      <c r="N443" s="168"/>
      <c r="O443" s="168"/>
      <c r="P443" s="168"/>
      <c r="Q443" s="168"/>
      <c r="R443" s="168"/>
      <c r="S443" s="168"/>
      <c r="T443" s="169"/>
      <c r="AT443" s="164" t="s">
        <v>125</v>
      </c>
      <c r="AU443" s="164" t="s">
        <v>123</v>
      </c>
      <c r="AV443" s="14" t="s">
        <v>123</v>
      </c>
      <c r="AW443" s="14" t="s">
        <v>27</v>
      </c>
      <c r="AX443" s="14" t="s">
        <v>72</v>
      </c>
      <c r="AY443" s="164" t="s">
        <v>115</v>
      </c>
    </row>
    <row r="444" spans="1:65" s="16" customFormat="1" x14ac:dyDescent="0.2">
      <c r="B444" s="177"/>
      <c r="D444" s="157" t="s">
        <v>125</v>
      </c>
      <c r="E444" s="178" t="s">
        <v>1</v>
      </c>
      <c r="F444" s="179" t="s">
        <v>177</v>
      </c>
      <c r="H444" s="180">
        <v>23.74</v>
      </c>
      <c r="L444" s="177"/>
      <c r="M444" s="181"/>
      <c r="N444" s="182"/>
      <c r="O444" s="182"/>
      <c r="P444" s="182"/>
      <c r="Q444" s="182"/>
      <c r="R444" s="182"/>
      <c r="S444" s="182"/>
      <c r="T444" s="183"/>
      <c r="AT444" s="178" t="s">
        <v>125</v>
      </c>
      <c r="AU444" s="178" t="s">
        <v>123</v>
      </c>
      <c r="AV444" s="16" t="s">
        <v>133</v>
      </c>
      <c r="AW444" s="16" t="s">
        <v>27</v>
      </c>
      <c r="AX444" s="16" t="s">
        <v>72</v>
      </c>
      <c r="AY444" s="178" t="s">
        <v>115</v>
      </c>
    </row>
    <row r="445" spans="1:65" s="15" customFormat="1" x14ac:dyDescent="0.2">
      <c r="B445" s="170"/>
      <c r="D445" s="157" t="s">
        <v>125</v>
      </c>
      <c r="E445" s="171" t="s">
        <v>1</v>
      </c>
      <c r="F445" s="172" t="s">
        <v>128</v>
      </c>
      <c r="H445" s="173">
        <v>498.54</v>
      </c>
      <c r="L445" s="170"/>
      <c r="M445" s="174"/>
      <c r="N445" s="175"/>
      <c r="O445" s="175"/>
      <c r="P445" s="175"/>
      <c r="Q445" s="175"/>
      <c r="R445" s="175"/>
      <c r="S445" s="175"/>
      <c r="T445" s="176"/>
      <c r="AT445" s="171" t="s">
        <v>125</v>
      </c>
      <c r="AU445" s="171" t="s">
        <v>123</v>
      </c>
      <c r="AV445" s="15" t="s">
        <v>122</v>
      </c>
      <c r="AW445" s="15" t="s">
        <v>27</v>
      </c>
      <c r="AX445" s="15" t="s">
        <v>72</v>
      </c>
      <c r="AY445" s="171" t="s">
        <v>115</v>
      </c>
    </row>
    <row r="446" spans="1:65" s="14" customFormat="1" x14ac:dyDescent="0.2">
      <c r="B446" s="163"/>
      <c r="D446" s="157" t="s">
        <v>125</v>
      </c>
      <c r="E446" s="164" t="s">
        <v>1</v>
      </c>
      <c r="F446" s="165" t="s">
        <v>769</v>
      </c>
      <c r="H446" s="166">
        <v>968.58299999999997</v>
      </c>
      <c r="L446" s="163"/>
      <c r="M446" s="167"/>
      <c r="N446" s="168"/>
      <c r="O446" s="168"/>
      <c r="P446" s="168"/>
      <c r="Q446" s="168"/>
      <c r="R446" s="168"/>
      <c r="S446" s="168"/>
      <c r="T446" s="169"/>
      <c r="AT446" s="164" t="s">
        <v>125</v>
      </c>
      <c r="AU446" s="164" t="s">
        <v>123</v>
      </c>
      <c r="AV446" s="14" t="s">
        <v>123</v>
      </c>
      <c r="AW446" s="14" t="s">
        <v>27</v>
      </c>
      <c r="AX446" s="14" t="s">
        <v>72</v>
      </c>
      <c r="AY446" s="164" t="s">
        <v>115</v>
      </c>
    </row>
    <row r="447" spans="1:65" s="15" customFormat="1" x14ac:dyDescent="0.2">
      <c r="B447" s="170"/>
      <c r="D447" s="157" t="s">
        <v>125</v>
      </c>
      <c r="E447" s="171" t="s">
        <v>1</v>
      </c>
      <c r="F447" s="172" t="s">
        <v>128</v>
      </c>
      <c r="H447" s="173">
        <v>968.58299999999997</v>
      </c>
      <c r="L447" s="170"/>
      <c r="M447" s="174"/>
      <c r="N447" s="175"/>
      <c r="O447" s="175"/>
      <c r="P447" s="175"/>
      <c r="Q447" s="175"/>
      <c r="R447" s="175"/>
      <c r="S447" s="175"/>
      <c r="T447" s="176"/>
      <c r="AT447" s="171" t="s">
        <v>125</v>
      </c>
      <c r="AU447" s="171" t="s">
        <v>123</v>
      </c>
      <c r="AV447" s="15" t="s">
        <v>122</v>
      </c>
      <c r="AW447" s="15" t="s">
        <v>27</v>
      </c>
      <c r="AX447" s="15" t="s">
        <v>80</v>
      </c>
      <c r="AY447" s="171" t="s">
        <v>115</v>
      </c>
    </row>
    <row r="448" spans="1:65" s="2" customFormat="1" ht="24.2" customHeight="1" x14ac:dyDescent="0.2">
      <c r="A448" s="30"/>
      <c r="B448" s="142"/>
      <c r="C448" s="143" t="s">
        <v>450</v>
      </c>
      <c r="D448" s="143" t="s">
        <v>118</v>
      </c>
      <c r="E448" s="144" t="s">
        <v>770</v>
      </c>
      <c r="F448" s="145" t="s">
        <v>771</v>
      </c>
      <c r="G448" s="146" t="s">
        <v>241</v>
      </c>
      <c r="H448" s="147">
        <v>2370.8690000000001</v>
      </c>
      <c r="I448" s="147"/>
      <c r="J448" s="147">
        <f>ROUND(I448*H448,3)</f>
        <v>0</v>
      </c>
      <c r="K448" s="148"/>
      <c r="L448" s="31"/>
      <c r="M448" s="149" t="s">
        <v>1</v>
      </c>
      <c r="N448" s="150" t="s">
        <v>38</v>
      </c>
      <c r="O448" s="151">
        <v>5.0999999999999997E-2</v>
      </c>
      <c r="P448" s="151">
        <f>O448*H448</f>
        <v>120.91431900000001</v>
      </c>
      <c r="Q448" s="151">
        <v>5.0000000000000002E-5</v>
      </c>
      <c r="R448" s="151">
        <f>Q448*H448</f>
        <v>0.11854345000000001</v>
      </c>
      <c r="S448" s="151">
        <v>0</v>
      </c>
      <c r="T448" s="152">
        <f>S448*H448</f>
        <v>0</v>
      </c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R448" s="153" t="s">
        <v>174</v>
      </c>
      <c r="AT448" s="153" t="s">
        <v>118</v>
      </c>
      <c r="AU448" s="153" t="s">
        <v>123</v>
      </c>
      <c r="AY448" s="18" t="s">
        <v>115</v>
      </c>
      <c r="BE448" s="154">
        <f>IF(N448="základná",J448,0)</f>
        <v>0</v>
      </c>
      <c r="BF448" s="154">
        <f>IF(N448="znížená",J448,0)</f>
        <v>0</v>
      </c>
      <c r="BG448" s="154">
        <f>IF(N448="zákl. prenesená",J448,0)</f>
        <v>0</v>
      </c>
      <c r="BH448" s="154">
        <f>IF(N448="zníž. prenesená",J448,0)</f>
        <v>0</v>
      </c>
      <c r="BI448" s="154">
        <f>IF(N448="nulová",J448,0)</f>
        <v>0</v>
      </c>
      <c r="BJ448" s="18" t="s">
        <v>123</v>
      </c>
      <c r="BK448" s="155">
        <f>ROUND(I448*H448,3)</f>
        <v>0</v>
      </c>
      <c r="BL448" s="18" t="s">
        <v>174</v>
      </c>
      <c r="BM448" s="153" t="s">
        <v>772</v>
      </c>
    </row>
    <row r="449" spans="2:51" s="13" customFormat="1" ht="22.5" x14ac:dyDescent="0.2">
      <c r="B449" s="156"/>
      <c r="D449" s="157" t="s">
        <v>125</v>
      </c>
      <c r="E449" s="158" t="s">
        <v>1</v>
      </c>
      <c r="F449" s="159" t="s">
        <v>714</v>
      </c>
      <c r="H449" s="158" t="s">
        <v>1</v>
      </c>
      <c r="L449" s="156"/>
      <c r="M449" s="160"/>
      <c r="N449" s="161"/>
      <c r="O449" s="161"/>
      <c r="P449" s="161"/>
      <c r="Q449" s="161"/>
      <c r="R449" s="161"/>
      <c r="S449" s="161"/>
      <c r="T449" s="162"/>
      <c r="AT449" s="158" t="s">
        <v>125</v>
      </c>
      <c r="AU449" s="158" t="s">
        <v>123</v>
      </c>
      <c r="AV449" s="13" t="s">
        <v>80</v>
      </c>
      <c r="AW449" s="13" t="s">
        <v>27</v>
      </c>
      <c r="AX449" s="13" t="s">
        <v>72</v>
      </c>
      <c r="AY449" s="158" t="s">
        <v>115</v>
      </c>
    </row>
    <row r="450" spans="2:51" s="14" customFormat="1" x14ac:dyDescent="0.2">
      <c r="B450" s="163"/>
      <c r="D450" s="157" t="s">
        <v>125</v>
      </c>
      <c r="E450" s="164" t="s">
        <v>1</v>
      </c>
      <c r="F450" s="165" t="s">
        <v>773</v>
      </c>
      <c r="H450" s="166">
        <v>687.75</v>
      </c>
      <c r="L450" s="163"/>
      <c r="M450" s="167"/>
      <c r="N450" s="168"/>
      <c r="O450" s="168"/>
      <c r="P450" s="168"/>
      <c r="Q450" s="168"/>
      <c r="R450" s="168"/>
      <c r="S450" s="168"/>
      <c r="T450" s="169"/>
      <c r="AT450" s="164" t="s">
        <v>125</v>
      </c>
      <c r="AU450" s="164" t="s">
        <v>123</v>
      </c>
      <c r="AV450" s="14" t="s">
        <v>123</v>
      </c>
      <c r="AW450" s="14" t="s">
        <v>27</v>
      </c>
      <c r="AX450" s="14" t="s">
        <v>72</v>
      </c>
      <c r="AY450" s="164" t="s">
        <v>115</v>
      </c>
    </row>
    <row r="451" spans="2:51" s="14" customFormat="1" x14ac:dyDescent="0.2">
      <c r="B451" s="163"/>
      <c r="D451" s="157" t="s">
        <v>125</v>
      </c>
      <c r="E451" s="164" t="s">
        <v>1</v>
      </c>
      <c r="F451" s="165" t="s">
        <v>774</v>
      </c>
      <c r="H451" s="166">
        <v>1204.56</v>
      </c>
      <c r="L451" s="163"/>
      <c r="M451" s="167"/>
      <c r="N451" s="168"/>
      <c r="O451" s="168"/>
      <c r="P451" s="168"/>
      <c r="Q451" s="168"/>
      <c r="R451" s="168"/>
      <c r="S451" s="168"/>
      <c r="T451" s="169"/>
      <c r="AT451" s="164" t="s">
        <v>125</v>
      </c>
      <c r="AU451" s="164" t="s">
        <v>123</v>
      </c>
      <c r="AV451" s="14" t="s">
        <v>123</v>
      </c>
      <c r="AW451" s="14" t="s">
        <v>27</v>
      </c>
      <c r="AX451" s="14" t="s">
        <v>72</v>
      </c>
      <c r="AY451" s="164" t="s">
        <v>115</v>
      </c>
    </row>
    <row r="452" spans="2:51" s="16" customFormat="1" x14ac:dyDescent="0.2">
      <c r="B452" s="177"/>
      <c r="D452" s="157" t="s">
        <v>125</v>
      </c>
      <c r="E452" s="178" t="s">
        <v>1</v>
      </c>
      <c r="F452" s="179" t="s">
        <v>177</v>
      </c>
      <c r="H452" s="180">
        <v>1892.31</v>
      </c>
      <c r="L452" s="177"/>
      <c r="M452" s="181"/>
      <c r="N452" s="182"/>
      <c r="O452" s="182"/>
      <c r="P452" s="182"/>
      <c r="Q452" s="182"/>
      <c r="R452" s="182"/>
      <c r="S452" s="182"/>
      <c r="T452" s="183"/>
      <c r="AT452" s="178" t="s">
        <v>125</v>
      </c>
      <c r="AU452" s="178" t="s">
        <v>123</v>
      </c>
      <c r="AV452" s="16" t="s">
        <v>133</v>
      </c>
      <c r="AW452" s="16" t="s">
        <v>27</v>
      </c>
      <c r="AX452" s="16" t="s">
        <v>72</v>
      </c>
      <c r="AY452" s="178" t="s">
        <v>115</v>
      </c>
    </row>
    <row r="453" spans="2:51" s="14" customFormat="1" x14ac:dyDescent="0.2">
      <c r="B453" s="163"/>
      <c r="D453" s="157" t="s">
        <v>125</v>
      </c>
      <c r="E453" s="164" t="s">
        <v>1</v>
      </c>
      <c r="F453" s="165" t="s">
        <v>775</v>
      </c>
      <c r="H453" s="166">
        <v>94.616</v>
      </c>
      <c r="L453" s="163"/>
      <c r="M453" s="167"/>
      <c r="N453" s="168"/>
      <c r="O453" s="168"/>
      <c r="P453" s="168"/>
      <c r="Q453" s="168"/>
      <c r="R453" s="168"/>
      <c r="S453" s="168"/>
      <c r="T453" s="169"/>
      <c r="AT453" s="164" t="s">
        <v>125</v>
      </c>
      <c r="AU453" s="164" t="s">
        <v>123</v>
      </c>
      <c r="AV453" s="14" t="s">
        <v>123</v>
      </c>
      <c r="AW453" s="14" t="s">
        <v>27</v>
      </c>
      <c r="AX453" s="14" t="s">
        <v>72</v>
      </c>
      <c r="AY453" s="164" t="s">
        <v>115</v>
      </c>
    </row>
    <row r="454" spans="2:51" s="16" customFormat="1" x14ac:dyDescent="0.2">
      <c r="B454" s="177"/>
      <c r="D454" s="157" t="s">
        <v>125</v>
      </c>
      <c r="E454" s="178" t="s">
        <v>1</v>
      </c>
      <c r="F454" s="179" t="s">
        <v>177</v>
      </c>
      <c r="H454" s="180">
        <v>94.616</v>
      </c>
      <c r="L454" s="177"/>
      <c r="M454" s="181"/>
      <c r="N454" s="182"/>
      <c r="O454" s="182"/>
      <c r="P454" s="182"/>
      <c r="Q454" s="182"/>
      <c r="R454" s="182"/>
      <c r="S454" s="182"/>
      <c r="T454" s="183"/>
      <c r="AT454" s="178" t="s">
        <v>125</v>
      </c>
      <c r="AU454" s="178" t="s">
        <v>123</v>
      </c>
      <c r="AV454" s="16" t="s">
        <v>133</v>
      </c>
      <c r="AW454" s="16" t="s">
        <v>27</v>
      </c>
      <c r="AX454" s="16" t="s">
        <v>72</v>
      </c>
      <c r="AY454" s="178" t="s">
        <v>115</v>
      </c>
    </row>
    <row r="455" spans="2:51" s="15" customFormat="1" x14ac:dyDescent="0.2">
      <c r="B455" s="170"/>
      <c r="D455" s="157" t="s">
        <v>125</v>
      </c>
      <c r="E455" s="171" t="s">
        <v>1</v>
      </c>
      <c r="F455" s="172" t="s">
        <v>128</v>
      </c>
      <c r="H455" s="173">
        <v>1986.9259999999999</v>
      </c>
      <c r="L455" s="170"/>
      <c r="M455" s="174"/>
      <c r="N455" s="175"/>
      <c r="O455" s="175"/>
      <c r="P455" s="175"/>
      <c r="Q455" s="175"/>
      <c r="R455" s="175"/>
      <c r="S455" s="175"/>
      <c r="T455" s="176"/>
      <c r="AT455" s="171" t="s">
        <v>125</v>
      </c>
      <c r="AU455" s="171" t="s">
        <v>123</v>
      </c>
      <c r="AV455" s="15" t="s">
        <v>122</v>
      </c>
      <c r="AW455" s="15" t="s">
        <v>27</v>
      </c>
      <c r="AX455" s="15" t="s">
        <v>72</v>
      </c>
      <c r="AY455" s="171" t="s">
        <v>115</v>
      </c>
    </row>
    <row r="456" spans="2:51" s="13" customFormat="1" ht="22.5" x14ac:dyDescent="0.2">
      <c r="B456" s="156"/>
      <c r="D456" s="157" t="s">
        <v>125</v>
      </c>
      <c r="E456" s="158" t="s">
        <v>1</v>
      </c>
      <c r="F456" s="159" t="s">
        <v>738</v>
      </c>
      <c r="H456" s="158" t="s">
        <v>1</v>
      </c>
      <c r="L456" s="156"/>
      <c r="M456" s="160"/>
      <c r="N456" s="161"/>
      <c r="O456" s="161"/>
      <c r="P456" s="161"/>
      <c r="Q456" s="161"/>
      <c r="R456" s="161"/>
      <c r="S456" s="161"/>
      <c r="T456" s="162"/>
      <c r="AT456" s="158" t="s">
        <v>125</v>
      </c>
      <c r="AU456" s="158" t="s">
        <v>123</v>
      </c>
      <c r="AV456" s="13" t="s">
        <v>80</v>
      </c>
      <c r="AW456" s="13" t="s">
        <v>27</v>
      </c>
      <c r="AX456" s="13" t="s">
        <v>72</v>
      </c>
      <c r="AY456" s="158" t="s">
        <v>115</v>
      </c>
    </row>
    <row r="457" spans="2:51" s="14" customFormat="1" x14ac:dyDescent="0.2">
      <c r="B457" s="163"/>
      <c r="D457" s="157" t="s">
        <v>125</v>
      </c>
      <c r="E457" s="164" t="s">
        <v>1</v>
      </c>
      <c r="F457" s="165" t="s">
        <v>776</v>
      </c>
      <c r="H457" s="166">
        <v>118.44</v>
      </c>
      <c r="L457" s="163"/>
      <c r="M457" s="167"/>
      <c r="N457" s="168"/>
      <c r="O457" s="168"/>
      <c r="P457" s="168"/>
      <c r="Q457" s="168"/>
      <c r="R457" s="168"/>
      <c r="S457" s="168"/>
      <c r="T457" s="169"/>
      <c r="AT457" s="164" t="s">
        <v>125</v>
      </c>
      <c r="AU457" s="164" t="s">
        <v>123</v>
      </c>
      <c r="AV457" s="14" t="s">
        <v>123</v>
      </c>
      <c r="AW457" s="14" t="s">
        <v>27</v>
      </c>
      <c r="AX457" s="14" t="s">
        <v>72</v>
      </c>
      <c r="AY457" s="164" t="s">
        <v>115</v>
      </c>
    </row>
    <row r="458" spans="2:51" s="14" customFormat="1" x14ac:dyDescent="0.2">
      <c r="B458" s="163"/>
      <c r="D458" s="157" t="s">
        <v>125</v>
      </c>
      <c r="E458" s="164" t="s">
        <v>1</v>
      </c>
      <c r="F458" s="165" t="s">
        <v>777</v>
      </c>
      <c r="H458" s="166">
        <v>118.44</v>
      </c>
      <c r="L458" s="163"/>
      <c r="M458" s="167"/>
      <c r="N458" s="168"/>
      <c r="O458" s="168"/>
      <c r="P458" s="168"/>
      <c r="Q458" s="168"/>
      <c r="R458" s="168"/>
      <c r="S458" s="168"/>
      <c r="T458" s="169"/>
      <c r="AT458" s="164" t="s">
        <v>125</v>
      </c>
      <c r="AU458" s="164" t="s">
        <v>123</v>
      </c>
      <c r="AV458" s="14" t="s">
        <v>123</v>
      </c>
      <c r="AW458" s="14" t="s">
        <v>27</v>
      </c>
      <c r="AX458" s="14" t="s">
        <v>72</v>
      </c>
      <c r="AY458" s="164" t="s">
        <v>115</v>
      </c>
    </row>
    <row r="459" spans="2:51" s="14" customFormat="1" x14ac:dyDescent="0.2">
      <c r="B459" s="163"/>
      <c r="D459" s="157" t="s">
        <v>125</v>
      </c>
      <c r="E459" s="164" t="s">
        <v>1</v>
      </c>
      <c r="F459" s="165" t="s">
        <v>778</v>
      </c>
      <c r="H459" s="166">
        <v>128.78</v>
      </c>
      <c r="L459" s="163"/>
      <c r="M459" s="167"/>
      <c r="N459" s="168"/>
      <c r="O459" s="168"/>
      <c r="P459" s="168"/>
      <c r="Q459" s="168"/>
      <c r="R459" s="168"/>
      <c r="S459" s="168"/>
      <c r="T459" s="169"/>
      <c r="AT459" s="164" t="s">
        <v>125</v>
      </c>
      <c r="AU459" s="164" t="s">
        <v>123</v>
      </c>
      <c r="AV459" s="14" t="s">
        <v>123</v>
      </c>
      <c r="AW459" s="14" t="s">
        <v>27</v>
      </c>
      <c r="AX459" s="14" t="s">
        <v>72</v>
      </c>
      <c r="AY459" s="164" t="s">
        <v>115</v>
      </c>
    </row>
    <row r="460" spans="2:51" s="16" customFormat="1" x14ac:dyDescent="0.2">
      <c r="B460" s="177"/>
      <c r="D460" s="157" t="s">
        <v>125</v>
      </c>
      <c r="E460" s="178" t="s">
        <v>1</v>
      </c>
      <c r="F460" s="179" t="s">
        <v>177</v>
      </c>
      <c r="H460" s="180">
        <v>365.66</v>
      </c>
      <c r="L460" s="177"/>
      <c r="M460" s="181"/>
      <c r="N460" s="182"/>
      <c r="O460" s="182"/>
      <c r="P460" s="182"/>
      <c r="Q460" s="182"/>
      <c r="R460" s="182"/>
      <c r="S460" s="182"/>
      <c r="T460" s="183"/>
      <c r="AT460" s="178" t="s">
        <v>125</v>
      </c>
      <c r="AU460" s="178" t="s">
        <v>123</v>
      </c>
      <c r="AV460" s="16" t="s">
        <v>133</v>
      </c>
      <c r="AW460" s="16" t="s">
        <v>27</v>
      </c>
      <c r="AX460" s="16" t="s">
        <v>72</v>
      </c>
      <c r="AY460" s="178" t="s">
        <v>115</v>
      </c>
    </row>
    <row r="461" spans="2:51" s="14" customFormat="1" x14ac:dyDescent="0.2">
      <c r="B461" s="163"/>
      <c r="D461" s="157" t="s">
        <v>125</v>
      </c>
      <c r="E461" s="164" t="s">
        <v>1</v>
      </c>
      <c r="F461" s="165" t="s">
        <v>779</v>
      </c>
      <c r="H461" s="166">
        <v>18.283000000000001</v>
      </c>
      <c r="L461" s="163"/>
      <c r="M461" s="167"/>
      <c r="N461" s="168"/>
      <c r="O461" s="168"/>
      <c r="P461" s="168"/>
      <c r="Q461" s="168"/>
      <c r="R461" s="168"/>
      <c r="S461" s="168"/>
      <c r="T461" s="169"/>
      <c r="AT461" s="164" t="s">
        <v>125</v>
      </c>
      <c r="AU461" s="164" t="s">
        <v>123</v>
      </c>
      <c r="AV461" s="14" t="s">
        <v>123</v>
      </c>
      <c r="AW461" s="14" t="s">
        <v>27</v>
      </c>
      <c r="AX461" s="14" t="s">
        <v>72</v>
      </c>
      <c r="AY461" s="164" t="s">
        <v>115</v>
      </c>
    </row>
    <row r="462" spans="2:51" s="16" customFormat="1" x14ac:dyDescent="0.2">
      <c r="B462" s="177"/>
      <c r="D462" s="157" t="s">
        <v>125</v>
      </c>
      <c r="E462" s="178" t="s">
        <v>1</v>
      </c>
      <c r="F462" s="179" t="s">
        <v>177</v>
      </c>
      <c r="H462" s="180">
        <v>18.283000000000001</v>
      </c>
      <c r="L462" s="177"/>
      <c r="M462" s="181"/>
      <c r="N462" s="182"/>
      <c r="O462" s="182"/>
      <c r="P462" s="182"/>
      <c r="Q462" s="182"/>
      <c r="R462" s="182"/>
      <c r="S462" s="182"/>
      <c r="T462" s="183"/>
      <c r="AT462" s="178" t="s">
        <v>125</v>
      </c>
      <c r="AU462" s="178" t="s">
        <v>123</v>
      </c>
      <c r="AV462" s="16" t="s">
        <v>133</v>
      </c>
      <c r="AW462" s="16" t="s">
        <v>27</v>
      </c>
      <c r="AX462" s="16" t="s">
        <v>72</v>
      </c>
      <c r="AY462" s="178" t="s">
        <v>115</v>
      </c>
    </row>
    <row r="463" spans="2:51" s="15" customFormat="1" x14ac:dyDescent="0.2">
      <c r="B463" s="170"/>
      <c r="D463" s="157" t="s">
        <v>125</v>
      </c>
      <c r="E463" s="171" t="s">
        <v>1</v>
      </c>
      <c r="F463" s="172" t="s">
        <v>128</v>
      </c>
      <c r="H463" s="173">
        <v>383.94299999999998</v>
      </c>
      <c r="L463" s="170"/>
      <c r="M463" s="174"/>
      <c r="N463" s="175"/>
      <c r="O463" s="175"/>
      <c r="P463" s="175"/>
      <c r="Q463" s="175"/>
      <c r="R463" s="175"/>
      <c r="S463" s="175"/>
      <c r="T463" s="176"/>
      <c r="AT463" s="171" t="s">
        <v>125</v>
      </c>
      <c r="AU463" s="171" t="s">
        <v>123</v>
      </c>
      <c r="AV463" s="15" t="s">
        <v>122</v>
      </c>
      <c r="AW463" s="15" t="s">
        <v>27</v>
      </c>
      <c r="AX463" s="15" t="s">
        <v>72</v>
      </c>
      <c r="AY463" s="171" t="s">
        <v>115</v>
      </c>
    </row>
    <row r="464" spans="2:51" s="14" customFormat="1" x14ac:dyDescent="0.2">
      <c r="B464" s="163"/>
      <c r="D464" s="157" t="s">
        <v>125</v>
      </c>
      <c r="E464" s="164" t="s">
        <v>1</v>
      </c>
      <c r="F464" s="165" t="s">
        <v>780</v>
      </c>
      <c r="H464" s="166">
        <v>2370.8690000000001</v>
      </c>
      <c r="L464" s="163"/>
      <c r="M464" s="167"/>
      <c r="N464" s="168"/>
      <c r="O464" s="168"/>
      <c r="P464" s="168"/>
      <c r="Q464" s="168"/>
      <c r="R464" s="168"/>
      <c r="S464" s="168"/>
      <c r="T464" s="169"/>
      <c r="AT464" s="164" t="s">
        <v>125</v>
      </c>
      <c r="AU464" s="164" t="s">
        <v>123</v>
      </c>
      <c r="AV464" s="14" t="s">
        <v>123</v>
      </c>
      <c r="AW464" s="14" t="s">
        <v>27</v>
      </c>
      <c r="AX464" s="14" t="s">
        <v>72</v>
      </c>
      <c r="AY464" s="164" t="s">
        <v>115</v>
      </c>
    </row>
    <row r="465" spans="1:65" s="15" customFormat="1" x14ac:dyDescent="0.2">
      <c r="B465" s="170"/>
      <c r="D465" s="157" t="s">
        <v>125</v>
      </c>
      <c r="E465" s="171" t="s">
        <v>1</v>
      </c>
      <c r="F465" s="172" t="s">
        <v>128</v>
      </c>
      <c r="H465" s="173">
        <v>2370.8690000000001</v>
      </c>
      <c r="L465" s="170"/>
      <c r="M465" s="174"/>
      <c r="N465" s="175"/>
      <c r="O465" s="175"/>
      <c r="P465" s="175"/>
      <c r="Q465" s="175"/>
      <c r="R465" s="175"/>
      <c r="S465" s="175"/>
      <c r="T465" s="176"/>
      <c r="AT465" s="171" t="s">
        <v>125</v>
      </c>
      <c r="AU465" s="171" t="s">
        <v>123</v>
      </c>
      <c r="AV465" s="15" t="s">
        <v>122</v>
      </c>
      <c r="AW465" s="15" t="s">
        <v>27</v>
      </c>
      <c r="AX465" s="15" t="s">
        <v>80</v>
      </c>
      <c r="AY465" s="171" t="s">
        <v>115</v>
      </c>
    </row>
    <row r="466" spans="1:65" s="2" customFormat="1" ht="37.9" customHeight="1" x14ac:dyDescent="0.2">
      <c r="A466" s="30"/>
      <c r="B466" s="142"/>
      <c r="C466" s="184" t="s">
        <v>454</v>
      </c>
      <c r="D466" s="184" t="s">
        <v>194</v>
      </c>
      <c r="E466" s="185" t="s">
        <v>781</v>
      </c>
      <c r="F466" s="186" t="s">
        <v>782</v>
      </c>
      <c r="G466" s="187" t="s">
        <v>241</v>
      </c>
      <c r="H466" s="198">
        <v>571.29700000000003</v>
      </c>
      <c r="I466" s="188"/>
      <c r="J466" s="188">
        <f>ROUND(I466*H466,3)</f>
        <v>0</v>
      </c>
      <c r="K466" s="189"/>
      <c r="L466" s="190"/>
      <c r="M466" s="191" t="s">
        <v>1</v>
      </c>
      <c r="N466" s="192" t="s">
        <v>38</v>
      </c>
      <c r="O466" s="151">
        <v>0</v>
      </c>
      <c r="P466" s="151">
        <f>O466*H466</f>
        <v>0</v>
      </c>
      <c r="Q466" s="151">
        <v>8.1200000000000005E-3</v>
      </c>
      <c r="R466" s="151">
        <f>Q466*H466</f>
        <v>4.6389316400000009</v>
      </c>
      <c r="S466" s="151">
        <v>0</v>
      </c>
      <c r="T466" s="152">
        <f>S466*H466</f>
        <v>0</v>
      </c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R466" s="153" t="s">
        <v>197</v>
      </c>
      <c r="AT466" s="153" t="s">
        <v>194</v>
      </c>
      <c r="AU466" s="153" t="s">
        <v>123</v>
      </c>
      <c r="AY466" s="18" t="s">
        <v>115</v>
      </c>
      <c r="BE466" s="154">
        <f>IF(N466="základná",J466,0)</f>
        <v>0</v>
      </c>
      <c r="BF466" s="154">
        <f>IF(N466="znížená",J466,0)</f>
        <v>0</v>
      </c>
      <c r="BG466" s="154">
        <f>IF(N466="zákl. prenesená",J466,0)</f>
        <v>0</v>
      </c>
      <c r="BH466" s="154">
        <f>IF(N466="zníž. prenesená",J466,0)</f>
        <v>0</v>
      </c>
      <c r="BI466" s="154">
        <f>IF(N466="nulová",J466,0)</f>
        <v>0</v>
      </c>
      <c r="BJ466" s="18" t="s">
        <v>123</v>
      </c>
      <c r="BK466" s="155">
        <f>ROUND(I466*H466,3)</f>
        <v>0</v>
      </c>
      <c r="BL466" s="18" t="s">
        <v>174</v>
      </c>
      <c r="BM466" s="153" t="s">
        <v>783</v>
      </c>
    </row>
    <row r="467" spans="1:65" s="13" customFormat="1" ht="22.5" x14ac:dyDescent="0.2">
      <c r="B467" s="156"/>
      <c r="D467" s="157" t="s">
        <v>125</v>
      </c>
      <c r="E467" s="158" t="s">
        <v>1</v>
      </c>
      <c r="F467" s="159" t="s">
        <v>784</v>
      </c>
      <c r="H467" s="158" t="s">
        <v>1</v>
      </c>
      <c r="L467" s="156"/>
      <c r="M467" s="160"/>
      <c r="N467" s="161"/>
      <c r="O467" s="161"/>
      <c r="P467" s="161"/>
      <c r="Q467" s="161"/>
      <c r="R467" s="161"/>
      <c r="S467" s="161"/>
      <c r="T467" s="162"/>
      <c r="AT467" s="158" t="s">
        <v>125</v>
      </c>
      <c r="AU467" s="158" t="s">
        <v>123</v>
      </c>
      <c r="AV467" s="13" t="s">
        <v>80</v>
      </c>
      <c r="AW467" s="13" t="s">
        <v>27</v>
      </c>
      <c r="AX467" s="13" t="s">
        <v>72</v>
      </c>
      <c r="AY467" s="158" t="s">
        <v>115</v>
      </c>
    </row>
    <row r="468" spans="1:65" s="14" customFormat="1" x14ac:dyDescent="0.2">
      <c r="B468" s="163"/>
      <c r="D468" s="157" t="s">
        <v>125</v>
      </c>
      <c r="E468" s="164" t="s">
        <v>1</v>
      </c>
      <c r="F468" s="165" t="s">
        <v>756</v>
      </c>
      <c r="H468" s="166">
        <v>188.7</v>
      </c>
      <c r="L468" s="163"/>
      <c r="M468" s="167"/>
      <c r="N468" s="168"/>
      <c r="O468" s="168"/>
      <c r="P468" s="168"/>
      <c r="Q468" s="168"/>
      <c r="R468" s="168"/>
      <c r="S468" s="168"/>
      <c r="T468" s="169"/>
      <c r="AT468" s="164" t="s">
        <v>125</v>
      </c>
      <c r="AU468" s="164" t="s">
        <v>123</v>
      </c>
      <c r="AV468" s="14" t="s">
        <v>123</v>
      </c>
      <c r="AW468" s="14" t="s">
        <v>27</v>
      </c>
      <c r="AX468" s="14" t="s">
        <v>72</v>
      </c>
      <c r="AY468" s="164" t="s">
        <v>115</v>
      </c>
    </row>
    <row r="469" spans="1:65" s="14" customFormat="1" x14ac:dyDescent="0.2">
      <c r="B469" s="163"/>
      <c r="D469" s="157" t="s">
        <v>125</v>
      </c>
      <c r="E469" s="164" t="s">
        <v>1</v>
      </c>
      <c r="F469" s="165" t="s">
        <v>733</v>
      </c>
      <c r="H469" s="166">
        <v>231.28</v>
      </c>
      <c r="L469" s="163"/>
      <c r="M469" s="167"/>
      <c r="N469" s="168"/>
      <c r="O469" s="168"/>
      <c r="P469" s="168"/>
      <c r="Q469" s="168"/>
      <c r="R469" s="168"/>
      <c r="S469" s="168"/>
      <c r="T469" s="169"/>
      <c r="AT469" s="164" t="s">
        <v>125</v>
      </c>
      <c r="AU469" s="164" t="s">
        <v>123</v>
      </c>
      <c r="AV469" s="14" t="s">
        <v>123</v>
      </c>
      <c r="AW469" s="14" t="s">
        <v>27</v>
      </c>
      <c r="AX469" s="14" t="s">
        <v>72</v>
      </c>
      <c r="AY469" s="164" t="s">
        <v>115</v>
      </c>
    </row>
    <row r="470" spans="1:65" s="14" customFormat="1" x14ac:dyDescent="0.2">
      <c r="B470" s="163"/>
      <c r="D470" s="157" t="s">
        <v>125</v>
      </c>
      <c r="E470" s="164" t="s">
        <v>1</v>
      </c>
      <c r="F470" s="165" t="s">
        <v>705</v>
      </c>
      <c r="H470" s="166">
        <v>8.6199999999999992</v>
      </c>
      <c r="L470" s="163"/>
      <c r="M470" s="167"/>
      <c r="N470" s="168"/>
      <c r="O470" s="168"/>
      <c r="P470" s="168"/>
      <c r="Q470" s="168"/>
      <c r="R470" s="168"/>
      <c r="S470" s="168"/>
      <c r="T470" s="169"/>
      <c r="AT470" s="164" t="s">
        <v>125</v>
      </c>
      <c r="AU470" s="164" t="s">
        <v>123</v>
      </c>
      <c r="AV470" s="14" t="s">
        <v>123</v>
      </c>
      <c r="AW470" s="14" t="s">
        <v>27</v>
      </c>
      <c r="AX470" s="14" t="s">
        <v>72</v>
      </c>
      <c r="AY470" s="164" t="s">
        <v>115</v>
      </c>
    </row>
    <row r="471" spans="1:65" s="14" customFormat="1" x14ac:dyDescent="0.2">
      <c r="B471" s="163"/>
      <c r="D471" s="157" t="s">
        <v>125</v>
      </c>
      <c r="E471" s="164" t="s">
        <v>1</v>
      </c>
      <c r="F471" s="165" t="s">
        <v>706</v>
      </c>
      <c r="H471" s="166">
        <v>46</v>
      </c>
      <c r="L471" s="163"/>
      <c r="M471" s="167"/>
      <c r="N471" s="168"/>
      <c r="O471" s="168"/>
      <c r="P471" s="168"/>
      <c r="Q471" s="168"/>
      <c r="R471" s="168"/>
      <c r="S471" s="168"/>
      <c r="T471" s="169"/>
      <c r="AT471" s="164" t="s">
        <v>125</v>
      </c>
      <c r="AU471" s="164" t="s">
        <v>123</v>
      </c>
      <c r="AV471" s="14" t="s">
        <v>123</v>
      </c>
      <c r="AW471" s="14" t="s">
        <v>27</v>
      </c>
      <c r="AX471" s="14" t="s">
        <v>72</v>
      </c>
      <c r="AY471" s="164" t="s">
        <v>115</v>
      </c>
    </row>
    <row r="472" spans="1:65" s="14" customFormat="1" x14ac:dyDescent="0.2">
      <c r="B472" s="163"/>
      <c r="D472" s="157" t="s">
        <v>125</v>
      </c>
      <c r="E472" s="164" t="s">
        <v>1</v>
      </c>
      <c r="F472" s="165" t="s">
        <v>707</v>
      </c>
      <c r="H472" s="166">
        <v>5.28</v>
      </c>
      <c r="L472" s="163"/>
      <c r="M472" s="167"/>
      <c r="N472" s="168"/>
      <c r="O472" s="168"/>
      <c r="P472" s="168"/>
      <c r="Q472" s="168"/>
      <c r="R472" s="168"/>
      <c r="S472" s="168"/>
      <c r="T472" s="169"/>
      <c r="AT472" s="164" t="s">
        <v>125</v>
      </c>
      <c r="AU472" s="164" t="s">
        <v>123</v>
      </c>
      <c r="AV472" s="14" t="s">
        <v>123</v>
      </c>
      <c r="AW472" s="14" t="s">
        <v>27</v>
      </c>
      <c r="AX472" s="14" t="s">
        <v>72</v>
      </c>
      <c r="AY472" s="164" t="s">
        <v>115</v>
      </c>
    </row>
    <row r="473" spans="1:65" s="16" customFormat="1" x14ac:dyDescent="0.2">
      <c r="B473" s="177"/>
      <c r="D473" s="157" t="s">
        <v>125</v>
      </c>
      <c r="E473" s="178" t="s">
        <v>1</v>
      </c>
      <c r="F473" s="179" t="s">
        <v>177</v>
      </c>
      <c r="H473" s="180">
        <v>479.88</v>
      </c>
      <c r="L473" s="177"/>
      <c r="M473" s="181"/>
      <c r="N473" s="182"/>
      <c r="O473" s="182"/>
      <c r="P473" s="182"/>
      <c r="Q473" s="182"/>
      <c r="R473" s="182"/>
      <c r="S473" s="182"/>
      <c r="T473" s="183"/>
      <c r="AT473" s="178" t="s">
        <v>125</v>
      </c>
      <c r="AU473" s="178" t="s">
        <v>123</v>
      </c>
      <c r="AV473" s="16" t="s">
        <v>133</v>
      </c>
      <c r="AW473" s="16" t="s">
        <v>27</v>
      </c>
      <c r="AX473" s="16" t="s">
        <v>72</v>
      </c>
      <c r="AY473" s="178" t="s">
        <v>115</v>
      </c>
    </row>
    <row r="474" spans="1:65" s="14" customFormat="1" x14ac:dyDescent="0.2">
      <c r="B474" s="163"/>
      <c r="D474" s="157" t="s">
        <v>125</v>
      </c>
      <c r="E474" s="164" t="s">
        <v>1</v>
      </c>
      <c r="F474" s="165" t="s">
        <v>785</v>
      </c>
      <c r="H474" s="166">
        <v>23.994</v>
      </c>
      <c r="L474" s="163"/>
      <c r="M474" s="167"/>
      <c r="N474" s="168"/>
      <c r="O474" s="168"/>
      <c r="P474" s="168"/>
      <c r="Q474" s="168"/>
      <c r="R474" s="168"/>
      <c r="S474" s="168"/>
      <c r="T474" s="169"/>
      <c r="AT474" s="164" t="s">
        <v>125</v>
      </c>
      <c r="AU474" s="164" t="s">
        <v>123</v>
      </c>
      <c r="AV474" s="14" t="s">
        <v>123</v>
      </c>
      <c r="AW474" s="14" t="s">
        <v>27</v>
      </c>
      <c r="AX474" s="14" t="s">
        <v>72</v>
      </c>
      <c r="AY474" s="164" t="s">
        <v>115</v>
      </c>
    </row>
    <row r="475" spans="1:65" s="14" customFormat="1" x14ac:dyDescent="0.2">
      <c r="B475" s="163"/>
      <c r="D475" s="157" t="s">
        <v>125</v>
      </c>
      <c r="E475" s="164" t="s">
        <v>1</v>
      </c>
      <c r="F475" s="165" t="s">
        <v>786</v>
      </c>
      <c r="H475" s="166">
        <v>47.988</v>
      </c>
      <c r="L475" s="163"/>
      <c r="M475" s="167"/>
      <c r="N475" s="168"/>
      <c r="O475" s="168"/>
      <c r="P475" s="168"/>
      <c r="Q475" s="168"/>
      <c r="R475" s="168"/>
      <c r="S475" s="168"/>
      <c r="T475" s="169"/>
      <c r="AT475" s="164" t="s">
        <v>125</v>
      </c>
      <c r="AU475" s="164" t="s">
        <v>123</v>
      </c>
      <c r="AV475" s="14" t="s">
        <v>123</v>
      </c>
      <c r="AW475" s="14" t="s">
        <v>27</v>
      </c>
      <c r="AX475" s="14" t="s">
        <v>72</v>
      </c>
      <c r="AY475" s="164" t="s">
        <v>115</v>
      </c>
    </row>
    <row r="476" spans="1:65" s="16" customFormat="1" x14ac:dyDescent="0.2">
      <c r="B476" s="177"/>
      <c r="D476" s="157" t="s">
        <v>125</v>
      </c>
      <c r="E476" s="178" t="s">
        <v>1</v>
      </c>
      <c r="F476" s="179" t="s">
        <v>177</v>
      </c>
      <c r="H476" s="180">
        <v>71.981999999999999</v>
      </c>
      <c r="L476" s="177"/>
      <c r="M476" s="181"/>
      <c r="N476" s="182"/>
      <c r="O476" s="182"/>
      <c r="P476" s="182"/>
      <c r="Q476" s="182"/>
      <c r="R476" s="182"/>
      <c r="S476" s="182"/>
      <c r="T476" s="183"/>
      <c r="AT476" s="178" t="s">
        <v>125</v>
      </c>
      <c r="AU476" s="178" t="s">
        <v>123</v>
      </c>
      <c r="AV476" s="16" t="s">
        <v>133</v>
      </c>
      <c r="AW476" s="16" t="s">
        <v>27</v>
      </c>
      <c r="AX476" s="16" t="s">
        <v>72</v>
      </c>
      <c r="AY476" s="178" t="s">
        <v>115</v>
      </c>
    </row>
    <row r="477" spans="1:65" s="15" customFormat="1" x14ac:dyDescent="0.2">
      <c r="B477" s="170"/>
      <c r="D477" s="157" t="s">
        <v>125</v>
      </c>
      <c r="E477" s="171" t="s">
        <v>1</v>
      </c>
      <c r="F477" s="172" t="s">
        <v>128</v>
      </c>
      <c r="H477" s="173">
        <v>551.86199999999997</v>
      </c>
      <c r="L477" s="170"/>
      <c r="M477" s="174"/>
      <c r="N477" s="175"/>
      <c r="O477" s="175"/>
      <c r="P477" s="175"/>
      <c r="Q477" s="175"/>
      <c r="R477" s="175"/>
      <c r="S477" s="175"/>
      <c r="T477" s="176"/>
      <c r="AT477" s="171" t="s">
        <v>125</v>
      </c>
      <c r="AU477" s="171" t="s">
        <v>123</v>
      </c>
      <c r="AV477" s="15" t="s">
        <v>122</v>
      </c>
      <c r="AW477" s="15" t="s">
        <v>27</v>
      </c>
      <c r="AX477" s="15" t="s">
        <v>80</v>
      </c>
      <c r="AY477" s="171" t="s">
        <v>115</v>
      </c>
    </row>
    <row r="478" spans="1:65" s="2" customFormat="1" ht="37.9" customHeight="1" x14ac:dyDescent="0.2">
      <c r="A478" s="30"/>
      <c r="B478" s="142"/>
      <c r="C478" s="184" t="s">
        <v>787</v>
      </c>
      <c r="D478" s="184" t="s">
        <v>194</v>
      </c>
      <c r="E478" s="185" t="s">
        <v>788</v>
      </c>
      <c r="F478" s="186" t="s">
        <v>789</v>
      </c>
      <c r="G478" s="187" t="s">
        <v>241</v>
      </c>
      <c r="H478" s="198">
        <v>493.87900000000002</v>
      </c>
      <c r="I478" s="188"/>
      <c r="J478" s="188">
        <f>ROUND(I478*H478,3)</f>
        <v>0</v>
      </c>
      <c r="K478" s="189"/>
      <c r="L478" s="190"/>
      <c r="M478" s="191" t="s">
        <v>1</v>
      </c>
      <c r="N478" s="192" t="s">
        <v>38</v>
      </c>
      <c r="O478" s="151">
        <v>0</v>
      </c>
      <c r="P478" s="151">
        <f>O478*H478</f>
        <v>0</v>
      </c>
      <c r="Q478" s="151">
        <v>8.1200000000000005E-3</v>
      </c>
      <c r="R478" s="151">
        <f>Q478*H478</f>
        <v>4.0102974800000002</v>
      </c>
      <c r="S478" s="151">
        <v>0</v>
      </c>
      <c r="T478" s="152">
        <f>S478*H478</f>
        <v>0</v>
      </c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R478" s="153" t="s">
        <v>197</v>
      </c>
      <c r="AT478" s="153" t="s">
        <v>194</v>
      </c>
      <c r="AU478" s="153" t="s">
        <v>123</v>
      </c>
      <c r="AY478" s="18" t="s">
        <v>115</v>
      </c>
      <c r="BE478" s="154">
        <f>IF(N478="základná",J478,0)</f>
        <v>0</v>
      </c>
      <c r="BF478" s="154">
        <f>IF(N478="znížená",J478,0)</f>
        <v>0</v>
      </c>
      <c r="BG478" s="154">
        <f>IF(N478="zákl. prenesená",J478,0)</f>
        <v>0</v>
      </c>
      <c r="BH478" s="154">
        <f>IF(N478="zníž. prenesená",J478,0)</f>
        <v>0</v>
      </c>
      <c r="BI478" s="154">
        <f>IF(N478="nulová",J478,0)</f>
        <v>0</v>
      </c>
      <c r="BJ478" s="18" t="s">
        <v>123</v>
      </c>
      <c r="BK478" s="155">
        <f>ROUND(I478*H478,3)</f>
        <v>0</v>
      </c>
      <c r="BL478" s="18" t="s">
        <v>174</v>
      </c>
      <c r="BM478" s="153" t="s">
        <v>790</v>
      </c>
    </row>
    <row r="479" spans="1:65" s="13" customFormat="1" ht="22.5" x14ac:dyDescent="0.2">
      <c r="B479" s="156"/>
      <c r="D479" s="157" t="s">
        <v>125</v>
      </c>
      <c r="E479" s="158" t="s">
        <v>1</v>
      </c>
      <c r="F479" s="159" t="s">
        <v>791</v>
      </c>
      <c r="H479" s="158" t="s">
        <v>1</v>
      </c>
      <c r="L479" s="156"/>
      <c r="M479" s="160"/>
      <c r="N479" s="161"/>
      <c r="O479" s="161"/>
      <c r="P479" s="161"/>
      <c r="Q479" s="161"/>
      <c r="R479" s="161"/>
      <c r="S479" s="161"/>
      <c r="T479" s="162"/>
      <c r="AT479" s="158" t="s">
        <v>125</v>
      </c>
      <c r="AU479" s="158" t="s">
        <v>123</v>
      </c>
      <c r="AV479" s="13" t="s">
        <v>80</v>
      </c>
      <c r="AW479" s="13" t="s">
        <v>27</v>
      </c>
      <c r="AX479" s="13" t="s">
        <v>72</v>
      </c>
      <c r="AY479" s="158" t="s">
        <v>115</v>
      </c>
    </row>
    <row r="480" spans="1:65" s="14" customFormat="1" x14ac:dyDescent="0.2">
      <c r="B480" s="163"/>
      <c r="D480" s="157" t="s">
        <v>125</v>
      </c>
      <c r="E480" s="164" t="s">
        <v>1</v>
      </c>
      <c r="F480" s="165" t="s">
        <v>758</v>
      </c>
      <c r="H480" s="166">
        <v>160.96</v>
      </c>
      <c r="L480" s="163"/>
      <c r="M480" s="167"/>
      <c r="N480" s="168"/>
      <c r="O480" s="168"/>
      <c r="P480" s="168"/>
      <c r="Q480" s="168"/>
      <c r="R480" s="168"/>
      <c r="S480" s="168"/>
      <c r="T480" s="169"/>
      <c r="AT480" s="164" t="s">
        <v>125</v>
      </c>
      <c r="AU480" s="164" t="s">
        <v>123</v>
      </c>
      <c r="AV480" s="14" t="s">
        <v>123</v>
      </c>
      <c r="AW480" s="14" t="s">
        <v>27</v>
      </c>
      <c r="AX480" s="14" t="s">
        <v>72</v>
      </c>
      <c r="AY480" s="164" t="s">
        <v>115</v>
      </c>
    </row>
    <row r="481" spans="1:65" s="14" customFormat="1" x14ac:dyDescent="0.2">
      <c r="B481" s="163"/>
      <c r="D481" s="157" t="s">
        <v>125</v>
      </c>
      <c r="E481" s="164" t="s">
        <v>1</v>
      </c>
      <c r="F481" s="165" t="s">
        <v>735</v>
      </c>
      <c r="H481" s="166">
        <v>147.91999999999999</v>
      </c>
      <c r="L481" s="163"/>
      <c r="M481" s="167"/>
      <c r="N481" s="168"/>
      <c r="O481" s="168"/>
      <c r="P481" s="168"/>
      <c r="Q481" s="168"/>
      <c r="R481" s="168"/>
      <c r="S481" s="168"/>
      <c r="T481" s="169"/>
      <c r="AT481" s="164" t="s">
        <v>125</v>
      </c>
      <c r="AU481" s="164" t="s">
        <v>123</v>
      </c>
      <c r="AV481" s="14" t="s">
        <v>123</v>
      </c>
      <c r="AW481" s="14" t="s">
        <v>27</v>
      </c>
      <c r="AX481" s="14" t="s">
        <v>72</v>
      </c>
      <c r="AY481" s="164" t="s">
        <v>115</v>
      </c>
    </row>
    <row r="482" spans="1:65" s="14" customFormat="1" x14ac:dyDescent="0.2">
      <c r="B482" s="163"/>
      <c r="D482" s="157" t="s">
        <v>125</v>
      </c>
      <c r="E482" s="164" t="s">
        <v>1</v>
      </c>
      <c r="F482" s="165" t="s">
        <v>736</v>
      </c>
      <c r="H482" s="166">
        <v>49.98</v>
      </c>
      <c r="L482" s="163"/>
      <c r="M482" s="167"/>
      <c r="N482" s="168"/>
      <c r="O482" s="168"/>
      <c r="P482" s="168"/>
      <c r="Q482" s="168"/>
      <c r="R482" s="168"/>
      <c r="S482" s="168"/>
      <c r="T482" s="169"/>
      <c r="AT482" s="164" t="s">
        <v>125</v>
      </c>
      <c r="AU482" s="164" t="s">
        <v>123</v>
      </c>
      <c r="AV482" s="14" t="s">
        <v>123</v>
      </c>
      <c r="AW482" s="14" t="s">
        <v>27</v>
      </c>
      <c r="AX482" s="14" t="s">
        <v>72</v>
      </c>
      <c r="AY482" s="164" t="s">
        <v>115</v>
      </c>
    </row>
    <row r="483" spans="1:65" s="14" customFormat="1" x14ac:dyDescent="0.2">
      <c r="B483" s="163"/>
      <c r="D483" s="157" t="s">
        <v>125</v>
      </c>
      <c r="E483" s="164" t="s">
        <v>1</v>
      </c>
      <c r="F483" s="165" t="s">
        <v>710</v>
      </c>
      <c r="H483" s="166">
        <v>8.6199999999999992</v>
      </c>
      <c r="L483" s="163"/>
      <c r="M483" s="167"/>
      <c r="N483" s="168"/>
      <c r="O483" s="168"/>
      <c r="P483" s="168"/>
      <c r="Q483" s="168"/>
      <c r="R483" s="168"/>
      <c r="S483" s="168"/>
      <c r="T483" s="169"/>
      <c r="AT483" s="164" t="s">
        <v>125</v>
      </c>
      <c r="AU483" s="164" t="s">
        <v>123</v>
      </c>
      <c r="AV483" s="14" t="s">
        <v>123</v>
      </c>
      <c r="AW483" s="14" t="s">
        <v>27</v>
      </c>
      <c r="AX483" s="14" t="s">
        <v>72</v>
      </c>
      <c r="AY483" s="164" t="s">
        <v>115</v>
      </c>
    </row>
    <row r="484" spans="1:65" s="14" customFormat="1" x14ac:dyDescent="0.2">
      <c r="B484" s="163"/>
      <c r="D484" s="157" t="s">
        <v>125</v>
      </c>
      <c r="E484" s="164" t="s">
        <v>1</v>
      </c>
      <c r="F484" s="165" t="s">
        <v>711</v>
      </c>
      <c r="H484" s="166">
        <v>41.4</v>
      </c>
      <c r="L484" s="163"/>
      <c r="M484" s="167"/>
      <c r="N484" s="168"/>
      <c r="O484" s="168"/>
      <c r="P484" s="168"/>
      <c r="Q484" s="168"/>
      <c r="R484" s="168"/>
      <c r="S484" s="168"/>
      <c r="T484" s="169"/>
      <c r="AT484" s="164" t="s">
        <v>125</v>
      </c>
      <c r="AU484" s="164" t="s">
        <v>123</v>
      </c>
      <c r="AV484" s="14" t="s">
        <v>123</v>
      </c>
      <c r="AW484" s="14" t="s">
        <v>27</v>
      </c>
      <c r="AX484" s="14" t="s">
        <v>72</v>
      </c>
      <c r="AY484" s="164" t="s">
        <v>115</v>
      </c>
    </row>
    <row r="485" spans="1:65" s="14" customFormat="1" x14ac:dyDescent="0.2">
      <c r="B485" s="163"/>
      <c r="D485" s="157" t="s">
        <v>125</v>
      </c>
      <c r="E485" s="164" t="s">
        <v>1</v>
      </c>
      <c r="F485" s="165" t="s">
        <v>707</v>
      </c>
      <c r="H485" s="166">
        <v>5.28</v>
      </c>
      <c r="L485" s="163"/>
      <c r="M485" s="167"/>
      <c r="N485" s="168"/>
      <c r="O485" s="168"/>
      <c r="P485" s="168"/>
      <c r="Q485" s="168"/>
      <c r="R485" s="168"/>
      <c r="S485" s="168"/>
      <c r="T485" s="169"/>
      <c r="AT485" s="164" t="s">
        <v>125</v>
      </c>
      <c r="AU485" s="164" t="s">
        <v>123</v>
      </c>
      <c r="AV485" s="14" t="s">
        <v>123</v>
      </c>
      <c r="AW485" s="14" t="s">
        <v>27</v>
      </c>
      <c r="AX485" s="14" t="s">
        <v>72</v>
      </c>
      <c r="AY485" s="164" t="s">
        <v>115</v>
      </c>
    </row>
    <row r="486" spans="1:65" s="14" customFormat="1" x14ac:dyDescent="0.2">
      <c r="B486" s="163"/>
      <c r="D486" s="157" t="s">
        <v>125</v>
      </c>
      <c r="E486" s="164" t="s">
        <v>1</v>
      </c>
      <c r="F486" s="165" t="s">
        <v>792</v>
      </c>
      <c r="H486" s="166">
        <v>10.5</v>
      </c>
      <c r="L486" s="163"/>
      <c r="M486" s="167"/>
      <c r="N486" s="168"/>
      <c r="O486" s="168"/>
      <c r="P486" s="168"/>
      <c r="Q486" s="168"/>
      <c r="R486" s="168"/>
      <c r="S486" s="168"/>
      <c r="T486" s="169"/>
      <c r="AT486" s="164" t="s">
        <v>125</v>
      </c>
      <c r="AU486" s="164" t="s">
        <v>123</v>
      </c>
      <c r="AV486" s="14" t="s">
        <v>123</v>
      </c>
      <c r="AW486" s="14" t="s">
        <v>27</v>
      </c>
      <c r="AX486" s="14" t="s">
        <v>72</v>
      </c>
      <c r="AY486" s="164" t="s">
        <v>115</v>
      </c>
    </row>
    <row r="487" spans="1:65" s="14" customFormat="1" x14ac:dyDescent="0.2">
      <c r="B487" s="163"/>
      <c r="D487" s="157" t="s">
        <v>125</v>
      </c>
      <c r="E487" s="164" t="s">
        <v>1</v>
      </c>
      <c r="F487" s="165" t="s">
        <v>712</v>
      </c>
      <c r="H487" s="166">
        <v>3.6</v>
      </c>
      <c r="L487" s="163"/>
      <c r="M487" s="167"/>
      <c r="N487" s="168"/>
      <c r="O487" s="168"/>
      <c r="P487" s="168"/>
      <c r="Q487" s="168"/>
      <c r="R487" s="168"/>
      <c r="S487" s="168"/>
      <c r="T487" s="169"/>
      <c r="AT487" s="164" t="s">
        <v>125</v>
      </c>
      <c r="AU487" s="164" t="s">
        <v>123</v>
      </c>
      <c r="AV487" s="14" t="s">
        <v>123</v>
      </c>
      <c r="AW487" s="14" t="s">
        <v>27</v>
      </c>
      <c r="AX487" s="14" t="s">
        <v>72</v>
      </c>
      <c r="AY487" s="164" t="s">
        <v>115</v>
      </c>
    </row>
    <row r="488" spans="1:65" s="16" customFormat="1" x14ac:dyDescent="0.2">
      <c r="B488" s="177"/>
      <c r="D488" s="157" t="s">
        <v>125</v>
      </c>
      <c r="E488" s="178" t="s">
        <v>1</v>
      </c>
      <c r="F488" s="179" t="s">
        <v>177</v>
      </c>
      <c r="H488" s="180">
        <v>428.26</v>
      </c>
      <c r="L488" s="177"/>
      <c r="M488" s="181"/>
      <c r="N488" s="182"/>
      <c r="O488" s="182"/>
      <c r="P488" s="182"/>
      <c r="Q488" s="182"/>
      <c r="R488" s="182"/>
      <c r="S488" s="182"/>
      <c r="T488" s="183"/>
      <c r="AT488" s="178" t="s">
        <v>125</v>
      </c>
      <c r="AU488" s="178" t="s">
        <v>123</v>
      </c>
      <c r="AV488" s="16" t="s">
        <v>133</v>
      </c>
      <c r="AW488" s="16" t="s">
        <v>27</v>
      </c>
      <c r="AX488" s="16" t="s">
        <v>72</v>
      </c>
      <c r="AY488" s="178" t="s">
        <v>115</v>
      </c>
    </row>
    <row r="489" spans="1:65" s="14" customFormat="1" x14ac:dyDescent="0.2">
      <c r="B489" s="163"/>
      <c r="D489" s="157" t="s">
        <v>125</v>
      </c>
      <c r="E489" s="164" t="s">
        <v>1</v>
      </c>
      <c r="F489" s="165" t="s">
        <v>793</v>
      </c>
      <c r="H489" s="166">
        <v>21.413</v>
      </c>
      <c r="L489" s="163"/>
      <c r="M489" s="167"/>
      <c r="N489" s="168"/>
      <c r="O489" s="168"/>
      <c r="P489" s="168"/>
      <c r="Q489" s="168"/>
      <c r="R489" s="168"/>
      <c r="S489" s="168"/>
      <c r="T489" s="169"/>
      <c r="AT489" s="164" t="s">
        <v>125</v>
      </c>
      <c r="AU489" s="164" t="s">
        <v>123</v>
      </c>
      <c r="AV489" s="14" t="s">
        <v>123</v>
      </c>
      <c r="AW489" s="14" t="s">
        <v>27</v>
      </c>
      <c r="AX489" s="14" t="s">
        <v>72</v>
      </c>
      <c r="AY489" s="164" t="s">
        <v>115</v>
      </c>
    </row>
    <row r="490" spans="1:65" s="14" customFormat="1" x14ac:dyDescent="0.2">
      <c r="B490" s="163"/>
      <c r="D490" s="157" t="s">
        <v>125</v>
      </c>
      <c r="E490" s="164" t="s">
        <v>1</v>
      </c>
      <c r="F490" s="165" t="s">
        <v>794</v>
      </c>
      <c r="H490" s="166">
        <v>42.826000000000001</v>
      </c>
      <c r="L490" s="163"/>
      <c r="M490" s="167"/>
      <c r="N490" s="168"/>
      <c r="O490" s="168"/>
      <c r="P490" s="168"/>
      <c r="Q490" s="168"/>
      <c r="R490" s="168"/>
      <c r="S490" s="168"/>
      <c r="T490" s="169"/>
      <c r="AT490" s="164" t="s">
        <v>125</v>
      </c>
      <c r="AU490" s="164" t="s">
        <v>123</v>
      </c>
      <c r="AV490" s="14" t="s">
        <v>123</v>
      </c>
      <c r="AW490" s="14" t="s">
        <v>27</v>
      </c>
      <c r="AX490" s="14" t="s">
        <v>72</v>
      </c>
      <c r="AY490" s="164" t="s">
        <v>115</v>
      </c>
    </row>
    <row r="491" spans="1:65" s="16" customFormat="1" x14ac:dyDescent="0.2">
      <c r="B491" s="177"/>
      <c r="D491" s="157" t="s">
        <v>125</v>
      </c>
      <c r="E491" s="178" t="s">
        <v>1</v>
      </c>
      <c r="F491" s="179" t="s">
        <v>177</v>
      </c>
      <c r="H491" s="180">
        <v>64.239000000000004</v>
      </c>
      <c r="L491" s="177"/>
      <c r="M491" s="181"/>
      <c r="N491" s="182"/>
      <c r="O491" s="182"/>
      <c r="P491" s="182"/>
      <c r="Q491" s="182"/>
      <c r="R491" s="182"/>
      <c r="S491" s="182"/>
      <c r="T491" s="183"/>
      <c r="AT491" s="178" t="s">
        <v>125</v>
      </c>
      <c r="AU491" s="178" t="s">
        <v>123</v>
      </c>
      <c r="AV491" s="16" t="s">
        <v>133</v>
      </c>
      <c r="AW491" s="16" t="s">
        <v>27</v>
      </c>
      <c r="AX491" s="16" t="s">
        <v>72</v>
      </c>
      <c r="AY491" s="178" t="s">
        <v>115</v>
      </c>
    </row>
    <row r="492" spans="1:65" s="15" customFormat="1" x14ac:dyDescent="0.2">
      <c r="B492" s="170"/>
      <c r="D492" s="157" t="s">
        <v>125</v>
      </c>
      <c r="E492" s="171" t="s">
        <v>1</v>
      </c>
      <c r="F492" s="172" t="s">
        <v>128</v>
      </c>
      <c r="H492" s="173">
        <v>492.49900000000002</v>
      </c>
      <c r="L492" s="170"/>
      <c r="M492" s="174"/>
      <c r="N492" s="175"/>
      <c r="O492" s="175"/>
      <c r="P492" s="175"/>
      <c r="Q492" s="175"/>
      <c r="R492" s="175"/>
      <c r="S492" s="175"/>
      <c r="T492" s="176"/>
      <c r="AT492" s="171" t="s">
        <v>125</v>
      </c>
      <c r="AU492" s="171" t="s">
        <v>123</v>
      </c>
      <c r="AV492" s="15" t="s">
        <v>122</v>
      </c>
      <c r="AW492" s="15" t="s">
        <v>27</v>
      </c>
      <c r="AX492" s="15" t="s">
        <v>80</v>
      </c>
      <c r="AY492" s="171" t="s">
        <v>115</v>
      </c>
    </row>
    <row r="493" spans="1:65" s="2" customFormat="1" ht="37.9" customHeight="1" x14ac:dyDescent="0.2">
      <c r="A493" s="30"/>
      <c r="B493" s="142"/>
      <c r="C493" s="184" t="s">
        <v>795</v>
      </c>
      <c r="D493" s="184" t="s">
        <v>194</v>
      </c>
      <c r="E493" s="185" t="s">
        <v>796</v>
      </c>
      <c r="F493" s="186" t="s">
        <v>797</v>
      </c>
      <c r="G493" s="187" t="s">
        <v>241</v>
      </c>
      <c r="H493" s="198">
        <v>2392.4949999999999</v>
      </c>
      <c r="I493" s="188"/>
      <c r="J493" s="188">
        <f>ROUND(I493*H493,3)</f>
        <v>0</v>
      </c>
      <c r="K493" s="189"/>
      <c r="L493" s="190"/>
      <c r="M493" s="191" t="s">
        <v>1</v>
      </c>
      <c r="N493" s="192" t="s">
        <v>38</v>
      </c>
      <c r="O493" s="151">
        <v>0</v>
      </c>
      <c r="P493" s="151">
        <f>O493*H493</f>
        <v>0</v>
      </c>
      <c r="Q493" s="151">
        <v>8.1200000000000005E-3</v>
      </c>
      <c r="R493" s="151">
        <f>Q493*H493</f>
        <v>19.427059400000001</v>
      </c>
      <c r="S493" s="151">
        <v>0</v>
      </c>
      <c r="T493" s="152">
        <f>S493*H493</f>
        <v>0</v>
      </c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R493" s="153" t="s">
        <v>197</v>
      </c>
      <c r="AT493" s="153" t="s">
        <v>194</v>
      </c>
      <c r="AU493" s="153" t="s">
        <v>123</v>
      </c>
      <c r="AY493" s="18" t="s">
        <v>115</v>
      </c>
      <c r="BE493" s="154">
        <f>IF(N493="základná",J493,0)</f>
        <v>0</v>
      </c>
      <c r="BF493" s="154">
        <f>IF(N493="znížená",J493,0)</f>
        <v>0</v>
      </c>
      <c r="BG493" s="154">
        <f>IF(N493="zákl. prenesená",J493,0)</f>
        <v>0</v>
      </c>
      <c r="BH493" s="154">
        <f>IF(N493="zníž. prenesená",J493,0)</f>
        <v>0</v>
      </c>
      <c r="BI493" s="154">
        <f>IF(N493="nulová",J493,0)</f>
        <v>0</v>
      </c>
      <c r="BJ493" s="18" t="s">
        <v>123</v>
      </c>
      <c r="BK493" s="155">
        <f>ROUND(I493*H493,3)</f>
        <v>0</v>
      </c>
      <c r="BL493" s="18" t="s">
        <v>174</v>
      </c>
      <c r="BM493" s="153" t="s">
        <v>798</v>
      </c>
    </row>
    <row r="494" spans="1:65" s="13" customFormat="1" ht="22.5" x14ac:dyDescent="0.2">
      <c r="B494" s="156"/>
      <c r="D494" s="157" t="s">
        <v>125</v>
      </c>
      <c r="E494" s="158" t="s">
        <v>1</v>
      </c>
      <c r="F494" s="159" t="s">
        <v>799</v>
      </c>
      <c r="H494" s="158" t="s">
        <v>1</v>
      </c>
      <c r="L494" s="156"/>
      <c r="M494" s="160"/>
      <c r="N494" s="161"/>
      <c r="O494" s="161"/>
      <c r="P494" s="161"/>
      <c r="Q494" s="161"/>
      <c r="R494" s="161"/>
      <c r="S494" s="161"/>
      <c r="T494" s="162"/>
      <c r="AT494" s="158" t="s">
        <v>125</v>
      </c>
      <c r="AU494" s="158" t="s">
        <v>123</v>
      </c>
      <c r="AV494" s="13" t="s">
        <v>80</v>
      </c>
      <c r="AW494" s="13" t="s">
        <v>27</v>
      </c>
      <c r="AX494" s="13" t="s">
        <v>72</v>
      </c>
      <c r="AY494" s="158" t="s">
        <v>115</v>
      </c>
    </row>
    <row r="495" spans="1:65" s="14" customFormat="1" x14ac:dyDescent="0.2">
      <c r="B495" s="163"/>
      <c r="D495" s="157" t="s">
        <v>125</v>
      </c>
      <c r="E495" s="164" t="s">
        <v>1</v>
      </c>
      <c r="F495" s="165" t="s">
        <v>773</v>
      </c>
      <c r="H495" s="166">
        <v>687.75</v>
      </c>
      <c r="L495" s="163"/>
      <c r="M495" s="167"/>
      <c r="N495" s="168"/>
      <c r="O495" s="168"/>
      <c r="P495" s="168"/>
      <c r="Q495" s="168"/>
      <c r="R495" s="168"/>
      <c r="S495" s="168"/>
      <c r="T495" s="169"/>
      <c r="AT495" s="164" t="s">
        <v>125</v>
      </c>
      <c r="AU495" s="164" t="s">
        <v>123</v>
      </c>
      <c r="AV495" s="14" t="s">
        <v>123</v>
      </c>
      <c r="AW495" s="14" t="s">
        <v>27</v>
      </c>
      <c r="AX495" s="14" t="s">
        <v>72</v>
      </c>
      <c r="AY495" s="164" t="s">
        <v>115</v>
      </c>
    </row>
    <row r="496" spans="1:65" s="14" customFormat="1" x14ac:dyDescent="0.2">
      <c r="B496" s="163"/>
      <c r="D496" s="157" t="s">
        <v>125</v>
      </c>
      <c r="E496" s="164" t="s">
        <v>1</v>
      </c>
      <c r="F496" s="165" t="s">
        <v>774</v>
      </c>
      <c r="H496" s="166">
        <v>1204.56</v>
      </c>
      <c r="L496" s="163"/>
      <c r="M496" s="167"/>
      <c r="N496" s="168"/>
      <c r="O496" s="168"/>
      <c r="P496" s="168"/>
      <c r="Q496" s="168"/>
      <c r="R496" s="168"/>
      <c r="S496" s="168"/>
      <c r="T496" s="169"/>
      <c r="AT496" s="164" t="s">
        <v>125</v>
      </c>
      <c r="AU496" s="164" t="s">
        <v>123</v>
      </c>
      <c r="AV496" s="14" t="s">
        <v>123</v>
      </c>
      <c r="AW496" s="14" t="s">
        <v>27</v>
      </c>
      <c r="AX496" s="14" t="s">
        <v>72</v>
      </c>
      <c r="AY496" s="164" t="s">
        <v>115</v>
      </c>
    </row>
    <row r="497" spans="1:65" s="14" customFormat="1" x14ac:dyDescent="0.2">
      <c r="B497" s="163"/>
      <c r="D497" s="157" t="s">
        <v>125</v>
      </c>
      <c r="E497" s="164" t="s">
        <v>1</v>
      </c>
      <c r="F497" s="165" t="s">
        <v>800</v>
      </c>
      <c r="H497" s="166">
        <v>55.44</v>
      </c>
      <c r="L497" s="163"/>
      <c r="M497" s="167"/>
      <c r="N497" s="168"/>
      <c r="O497" s="168"/>
      <c r="P497" s="168"/>
      <c r="Q497" s="168"/>
      <c r="R497" s="168"/>
      <c r="S497" s="168"/>
      <c r="T497" s="169"/>
      <c r="AT497" s="164" t="s">
        <v>125</v>
      </c>
      <c r="AU497" s="164" t="s">
        <v>123</v>
      </c>
      <c r="AV497" s="14" t="s">
        <v>123</v>
      </c>
      <c r="AW497" s="14" t="s">
        <v>27</v>
      </c>
      <c r="AX497" s="14" t="s">
        <v>72</v>
      </c>
      <c r="AY497" s="164" t="s">
        <v>115</v>
      </c>
    </row>
    <row r="498" spans="1:65" s="14" customFormat="1" x14ac:dyDescent="0.2">
      <c r="B498" s="163"/>
      <c r="D498" s="157" t="s">
        <v>125</v>
      </c>
      <c r="E498" s="164" t="s">
        <v>1</v>
      </c>
      <c r="F498" s="165" t="s">
        <v>801</v>
      </c>
      <c r="H498" s="166">
        <v>98</v>
      </c>
      <c r="L498" s="163"/>
      <c r="M498" s="167"/>
      <c r="N498" s="168"/>
      <c r="O498" s="168"/>
      <c r="P498" s="168"/>
      <c r="Q498" s="168"/>
      <c r="R498" s="168"/>
      <c r="S498" s="168"/>
      <c r="T498" s="169"/>
      <c r="AT498" s="164" t="s">
        <v>125</v>
      </c>
      <c r="AU498" s="164" t="s">
        <v>123</v>
      </c>
      <c r="AV498" s="14" t="s">
        <v>123</v>
      </c>
      <c r="AW498" s="14" t="s">
        <v>27</v>
      </c>
      <c r="AX498" s="14" t="s">
        <v>72</v>
      </c>
      <c r="AY498" s="164" t="s">
        <v>115</v>
      </c>
    </row>
    <row r="499" spans="1:65" s="16" customFormat="1" x14ac:dyDescent="0.2">
      <c r="B499" s="177"/>
      <c r="D499" s="157" t="s">
        <v>125</v>
      </c>
      <c r="E499" s="178" t="s">
        <v>1</v>
      </c>
      <c r="F499" s="179" t="s">
        <v>177</v>
      </c>
      <c r="H499" s="180">
        <v>2045.75</v>
      </c>
      <c r="L499" s="177"/>
      <c r="M499" s="181"/>
      <c r="N499" s="182"/>
      <c r="O499" s="182"/>
      <c r="P499" s="182"/>
      <c r="Q499" s="182"/>
      <c r="R499" s="182"/>
      <c r="S499" s="182"/>
      <c r="T499" s="183"/>
      <c r="AT499" s="178" t="s">
        <v>125</v>
      </c>
      <c r="AU499" s="178" t="s">
        <v>123</v>
      </c>
      <c r="AV499" s="16" t="s">
        <v>133</v>
      </c>
      <c r="AW499" s="16" t="s">
        <v>27</v>
      </c>
      <c r="AX499" s="16" t="s">
        <v>72</v>
      </c>
      <c r="AY499" s="178" t="s">
        <v>115</v>
      </c>
    </row>
    <row r="500" spans="1:65" s="14" customFormat="1" x14ac:dyDescent="0.2">
      <c r="B500" s="163"/>
      <c r="D500" s="157" t="s">
        <v>125</v>
      </c>
      <c r="E500" s="164" t="s">
        <v>1</v>
      </c>
      <c r="F500" s="165" t="s">
        <v>802</v>
      </c>
      <c r="H500" s="166">
        <v>102.288</v>
      </c>
      <c r="L500" s="163"/>
      <c r="M500" s="167"/>
      <c r="N500" s="168"/>
      <c r="O500" s="168"/>
      <c r="P500" s="168"/>
      <c r="Q500" s="168"/>
      <c r="R500" s="168"/>
      <c r="S500" s="168"/>
      <c r="T500" s="169"/>
      <c r="AT500" s="164" t="s">
        <v>125</v>
      </c>
      <c r="AU500" s="164" t="s">
        <v>123</v>
      </c>
      <c r="AV500" s="14" t="s">
        <v>123</v>
      </c>
      <c r="AW500" s="14" t="s">
        <v>27</v>
      </c>
      <c r="AX500" s="14" t="s">
        <v>72</v>
      </c>
      <c r="AY500" s="164" t="s">
        <v>115</v>
      </c>
    </row>
    <row r="501" spans="1:65" s="14" customFormat="1" x14ac:dyDescent="0.2">
      <c r="B501" s="163"/>
      <c r="D501" s="157" t="s">
        <v>125</v>
      </c>
      <c r="E501" s="164" t="s">
        <v>1</v>
      </c>
      <c r="F501" s="165" t="s">
        <v>803</v>
      </c>
      <c r="H501" s="166">
        <v>204.57499999999999</v>
      </c>
      <c r="L501" s="163"/>
      <c r="M501" s="167"/>
      <c r="N501" s="168"/>
      <c r="O501" s="168"/>
      <c r="P501" s="168"/>
      <c r="Q501" s="168"/>
      <c r="R501" s="168"/>
      <c r="S501" s="168"/>
      <c r="T501" s="169"/>
      <c r="AT501" s="164" t="s">
        <v>125</v>
      </c>
      <c r="AU501" s="164" t="s">
        <v>123</v>
      </c>
      <c r="AV501" s="14" t="s">
        <v>123</v>
      </c>
      <c r="AW501" s="14" t="s">
        <v>27</v>
      </c>
      <c r="AX501" s="14" t="s">
        <v>72</v>
      </c>
      <c r="AY501" s="164" t="s">
        <v>115</v>
      </c>
    </row>
    <row r="502" spans="1:65" s="16" customFormat="1" x14ac:dyDescent="0.2">
      <c r="B502" s="177"/>
      <c r="D502" s="157" t="s">
        <v>125</v>
      </c>
      <c r="E502" s="178" t="s">
        <v>1</v>
      </c>
      <c r="F502" s="179" t="s">
        <v>177</v>
      </c>
      <c r="H502" s="180">
        <v>306.863</v>
      </c>
      <c r="L502" s="177"/>
      <c r="M502" s="181"/>
      <c r="N502" s="182"/>
      <c r="O502" s="182"/>
      <c r="P502" s="182"/>
      <c r="Q502" s="182"/>
      <c r="R502" s="182"/>
      <c r="S502" s="182"/>
      <c r="T502" s="183"/>
      <c r="AT502" s="178" t="s">
        <v>125</v>
      </c>
      <c r="AU502" s="178" t="s">
        <v>123</v>
      </c>
      <c r="AV502" s="16" t="s">
        <v>133</v>
      </c>
      <c r="AW502" s="16" t="s">
        <v>27</v>
      </c>
      <c r="AX502" s="16" t="s">
        <v>72</v>
      </c>
      <c r="AY502" s="178" t="s">
        <v>115</v>
      </c>
    </row>
    <row r="503" spans="1:65" s="15" customFormat="1" x14ac:dyDescent="0.2">
      <c r="B503" s="170"/>
      <c r="D503" s="157" t="s">
        <v>125</v>
      </c>
      <c r="E503" s="171" t="s">
        <v>1</v>
      </c>
      <c r="F503" s="172" t="s">
        <v>128</v>
      </c>
      <c r="H503" s="173">
        <v>2352.6129999999998</v>
      </c>
      <c r="L503" s="170"/>
      <c r="M503" s="174"/>
      <c r="N503" s="175"/>
      <c r="O503" s="175"/>
      <c r="P503" s="175"/>
      <c r="Q503" s="175"/>
      <c r="R503" s="175"/>
      <c r="S503" s="175"/>
      <c r="T503" s="176"/>
      <c r="AT503" s="171" t="s">
        <v>125</v>
      </c>
      <c r="AU503" s="171" t="s">
        <v>123</v>
      </c>
      <c r="AV503" s="15" t="s">
        <v>122</v>
      </c>
      <c r="AW503" s="15" t="s">
        <v>27</v>
      </c>
      <c r="AX503" s="15" t="s">
        <v>80</v>
      </c>
      <c r="AY503" s="171" t="s">
        <v>115</v>
      </c>
    </row>
    <row r="504" spans="1:65" s="2" customFormat="1" ht="37.9" customHeight="1" x14ac:dyDescent="0.2">
      <c r="A504" s="30"/>
      <c r="B504" s="142"/>
      <c r="C504" s="184" t="s">
        <v>804</v>
      </c>
      <c r="D504" s="184" t="s">
        <v>194</v>
      </c>
      <c r="E504" s="185" t="s">
        <v>805</v>
      </c>
      <c r="F504" s="186" t="s">
        <v>806</v>
      </c>
      <c r="G504" s="187" t="s">
        <v>241</v>
      </c>
      <c r="H504" s="188">
        <v>1166.9280000000001</v>
      </c>
      <c r="I504" s="188"/>
      <c r="J504" s="188">
        <f>ROUND(I504*H504,3)</f>
        <v>0</v>
      </c>
      <c r="K504" s="189"/>
      <c r="L504" s="190"/>
      <c r="M504" s="191" t="s">
        <v>1</v>
      </c>
      <c r="N504" s="192" t="s">
        <v>38</v>
      </c>
      <c r="O504" s="151">
        <v>0</v>
      </c>
      <c r="P504" s="151">
        <f>O504*H504</f>
        <v>0</v>
      </c>
      <c r="Q504" s="151">
        <v>8.1200000000000005E-3</v>
      </c>
      <c r="R504" s="151">
        <f>Q504*H504</f>
        <v>9.4754553600000015</v>
      </c>
      <c r="S504" s="151">
        <v>0</v>
      </c>
      <c r="T504" s="152">
        <f>S504*H504</f>
        <v>0</v>
      </c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R504" s="153" t="s">
        <v>197</v>
      </c>
      <c r="AT504" s="153" t="s">
        <v>194</v>
      </c>
      <c r="AU504" s="153" t="s">
        <v>123</v>
      </c>
      <c r="AY504" s="18" t="s">
        <v>115</v>
      </c>
      <c r="BE504" s="154">
        <f>IF(N504="základná",J504,0)</f>
        <v>0</v>
      </c>
      <c r="BF504" s="154">
        <f>IF(N504="znížená",J504,0)</f>
        <v>0</v>
      </c>
      <c r="BG504" s="154">
        <f>IF(N504="zákl. prenesená",J504,0)</f>
        <v>0</v>
      </c>
      <c r="BH504" s="154">
        <f>IF(N504="zníž. prenesená",J504,0)</f>
        <v>0</v>
      </c>
      <c r="BI504" s="154">
        <f>IF(N504="nulová",J504,0)</f>
        <v>0</v>
      </c>
      <c r="BJ504" s="18" t="s">
        <v>123</v>
      </c>
      <c r="BK504" s="155">
        <f>ROUND(I504*H504,3)</f>
        <v>0</v>
      </c>
      <c r="BL504" s="18" t="s">
        <v>174</v>
      </c>
      <c r="BM504" s="153" t="s">
        <v>807</v>
      </c>
    </row>
    <row r="505" spans="1:65" s="13" customFormat="1" ht="22.5" x14ac:dyDescent="0.2">
      <c r="B505" s="156"/>
      <c r="D505" s="157" t="s">
        <v>125</v>
      </c>
      <c r="E505" s="158" t="s">
        <v>1</v>
      </c>
      <c r="F505" s="159" t="s">
        <v>808</v>
      </c>
      <c r="H505" s="158" t="s">
        <v>1</v>
      </c>
      <c r="L505" s="156"/>
      <c r="M505" s="160"/>
      <c r="N505" s="161"/>
      <c r="O505" s="161"/>
      <c r="P505" s="161"/>
      <c r="Q505" s="161"/>
      <c r="R505" s="161"/>
      <c r="S505" s="161"/>
      <c r="T505" s="162"/>
      <c r="AT505" s="158" t="s">
        <v>125</v>
      </c>
      <c r="AU505" s="158" t="s">
        <v>123</v>
      </c>
      <c r="AV505" s="13" t="s">
        <v>80</v>
      </c>
      <c r="AW505" s="13" t="s">
        <v>27</v>
      </c>
      <c r="AX505" s="13" t="s">
        <v>72</v>
      </c>
      <c r="AY505" s="158" t="s">
        <v>115</v>
      </c>
    </row>
    <row r="506" spans="1:65" s="14" customFormat="1" x14ac:dyDescent="0.2">
      <c r="B506" s="163"/>
      <c r="D506" s="157" t="s">
        <v>125</v>
      </c>
      <c r="E506" s="164" t="s">
        <v>1</v>
      </c>
      <c r="F506" s="165" t="s">
        <v>776</v>
      </c>
      <c r="H506" s="166">
        <v>118.44</v>
      </c>
      <c r="L506" s="163"/>
      <c r="M506" s="167"/>
      <c r="N506" s="168"/>
      <c r="O506" s="168"/>
      <c r="P506" s="168"/>
      <c r="Q506" s="168"/>
      <c r="R506" s="168"/>
      <c r="S506" s="168"/>
      <c r="T506" s="169"/>
      <c r="AT506" s="164" t="s">
        <v>125</v>
      </c>
      <c r="AU506" s="164" t="s">
        <v>123</v>
      </c>
      <c r="AV506" s="14" t="s">
        <v>123</v>
      </c>
      <c r="AW506" s="14" t="s">
        <v>27</v>
      </c>
      <c r="AX506" s="14" t="s">
        <v>72</v>
      </c>
      <c r="AY506" s="164" t="s">
        <v>115</v>
      </c>
    </row>
    <row r="507" spans="1:65" s="14" customFormat="1" x14ac:dyDescent="0.2">
      <c r="B507" s="163"/>
      <c r="D507" s="157" t="s">
        <v>125</v>
      </c>
      <c r="E507" s="164" t="s">
        <v>1</v>
      </c>
      <c r="F507" s="165" t="s">
        <v>763</v>
      </c>
      <c r="H507" s="166">
        <v>87.42</v>
      </c>
      <c r="L507" s="163"/>
      <c r="M507" s="167"/>
      <c r="N507" s="168"/>
      <c r="O507" s="168"/>
      <c r="P507" s="168"/>
      <c r="Q507" s="168"/>
      <c r="R507" s="168"/>
      <c r="S507" s="168"/>
      <c r="T507" s="169"/>
      <c r="AT507" s="164" t="s">
        <v>125</v>
      </c>
      <c r="AU507" s="164" t="s">
        <v>123</v>
      </c>
      <c r="AV507" s="14" t="s">
        <v>123</v>
      </c>
      <c r="AW507" s="14" t="s">
        <v>27</v>
      </c>
      <c r="AX507" s="14" t="s">
        <v>72</v>
      </c>
      <c r="AY507" s="164" t="s">
        <v>115</v>
      </c>
    </row>
    <row r="508" spans="1:65" s="14" customFormat="1" x14ac:dyDescent="0.2">
      <c r="B508" s="163"/>
      <c r="D508" s="157" t="s">
        <v>125</v>
      </c>
      <c r="E508" s="164" t="s">
        <v>1</v>
      </c>
      <c r="F508" s="165" t="s">
        <v>777</v>
      </c>
      <c r="H508" s="166">
        <v>118.44</v>
      </c>
      <c r="L508" s="163"/>
      <c r="M508" s="167"/>
      <c r="N508" s="168"/>
      <c r="O508" s="168"/>
      <c r="P508" s="168"/>
      <c r="Q508" s="168"/>
      <c r="R508" s="168"/>
      <c r="S508" s="168"/>
      <c r="T508" s="169"/>
      <c r="AT508" s="164" t="s">
        <v>125</v>
      </c>
      <c r="AU508" s="164" t="s">
        <v>123</v>
      </c>
      <c r="AV508" s="14" t="s">
        <v>123</v>
      </c>
      <c r="AW508" s="14" t="s">
        <v>27</v>
      </c>
      <c r="AX508" s="14" t="s">
        <v>72</v>
      </c>
      <c r="AY508" s="164" t="s">
        <v>115</v>
      </c>
    </row>
    <row r="509" spans="1:65" s="14" customFormat="1" x14ac:dyDescent="0.2">
      <c r="B509" s="163"/>
      <c r="D509" s="157" t="s">
        <v>125</v>
      </c>
      <c r="E509" s="164" t="s">
        <v>1</v>
      </c>
      <c r="F509" s="165" t="s">
        <v>764</v>
      </c>
      <c r="H509" s="166">
        <v>80.84</v>
      </c>
      <c r="L509" s="163"/>
      <c r="M509" s="167"/>
      <c r="N509" s="168"/>
      <c r="O509" s="168"/>
      <c r="P509" s="168"/>
      <c r="Q509" s="168"/>
      <c r="R509" s="168"/>
      <c r="S509" s="168"/>
      <c r="T509" s="169"/>
      <c r="AT509" s="164" t="s">
        <v>125</v>
      </c>
      <c r="AU509" s="164" t="s">
        <v>123</v>
      </c>
      <c r="AV509" s="14" t="s">
        <v>123</v>
      </c>
      <c r="AW509" s="14" t="s">
        <v>27</v>
      </c>
      <c r="AX509" s="14" t="s">
        <v>72</v>
      </c>
      <c r="AY509" s="164" t="s">
        <v>115</v>
      </c>
    </row>
    <row r="510" spans="1:65" s="14" customFormat="1" x14ac:dyDescent="0.2">
      <c r="B510" s="163"/>
      <c r="D510" s="157" t="s">
        <v>125</v>
      </c>
      <c r="E510" s="164" t="s">
        <v>1</v>
      </c>
      <c r="F510" s="165" t="s">
        <v>765</v>
      </c>
      <c r="H510" s="166">
        <v>94.18</v>
      </c>
      <c r="L510" s="163"/>
      <c r="M510" s="167"/>
      <c r="N510" s="168"/>
      <c r="O510" s="168"/>
      <c r="P510" s="168"/>
      <c r="Q510" s="168"/>
      <c r="R510" s="168"/>
      <c r="S510" s="168"/>
      <c r="T510" s="169"/>
      <c r="AT510" s="164" t="s">
        <v>125</v>
      </c>
      <c r="AU510" s="164" t="s">
        <v>123</v>
      </c>
      <c r="AV510" s="14" t="s">
        <v>123</v>
      </c>
      <c r="AW510" s="14" t="s">
        <v>27</v>
      </c>
      <c r="AX510" s="14" t="s">
        <v>72</v>
      </c>
      <c r="AY510" s="164" t="s">
        <v>115</v>
      </c>
    </row>
    <row r="511" spans="1:65" s="14" customFormat="1" x14ac:dyDescent="0.2">
      <c r="B511" s="163"/>
      <c r="D511" s="157" t="s">
        <v>125</v>
      </c>
      <c r="E511" s="164" t="s">
        <v>1</v>
      </c>
      <c r="F511" s="165" t="s">
        <v>778</v>
      </c>
      <c r="H511" s="166">
        <v>128.78</v>
      </c>
      <c r="L511" s="163"/>
      <c r="M511" s="167"/>
      <c r="N511" s="168"/>
      <c r="O511" s="168"/>
      <c r="P511" s="168"/>
      <c r="Q511" s="168"/>
      <c r="R511" s="168"/>
      <c r="S511" s="168"/>
      <c r="T511" s="169"/>
      <c r="AT511" s="164" t="s">
        <v>125</v>
      </c>
      <c r="AU511" s="164" t="s">
        <v>123</v>
      </c>
      <c r="AV511" s="14" t="s">
        <v>123</v>
      </c>
      <c r="AW511" s="14" t="s">
        <v>27</v>
      </c>
      <c r="AX511" s="14" t="s">
        <v>72</v>
      </c>
      <c r="AY511" s="164" t="s">
        <v>115</v>
      </c>
    </row>
    <row r="512" spans="1:65" s="14" customFormat="1" x14ac:dyDescent="0.2">
      <c r="B512" s="163"/>
      <c r="D512" s="157" t="s">
        <v>125</v>
      </c>
      <c r="E512" s="164" t="s">
        <v>1</v>
      </c>
      <c r="F512" s="165" t="s">
        <v>739</v>
      </c>
      <c r="H512" s="166">
        <v>79.98</v>
      </c>
      <c r="L512" s="163"/>
      <c r="M512" s="167"/>
      <c r="N512" s="168"/>
      <c r="O512" s="168"/>
      <c r="P512" s="168"/>
      <c r="Q512" s="168"/>
      <c r="R512" s="168"/>
      <c r="S512" s="168"/>
      <c r="T512" s="169"/>
      <c r="AT512" s="164" t="s">
        <v>125</v>
      </c>
      <c r="AU512" s="164" t="s">
        <v>123</v>
      </c>
      <c r="AV512" s="14" t="s">
        <v>123</v>
      </c>
      <c r="AW512" s="14" t="s">
        <v>27</v>
      </c>
      <c r="AX512" s="14" t="s">
        <v>72</v>
      </c>
      <c r="AY512" s="164" t="s">
        <v>115</v>
      </c>
    </row>
    <row r="513" spans="1:65" s="14" customFormat="1" x14ac:dyDescent="0.2">
      <c r="B513" s="163"/>
      <c r="D513" s="157" t="s">
        <v>125</v>
      </c>
      <c r="E513" s="164" t="s">
        <v>1</v>
      </c>
      <c r="F513" s="165" t="s">
        <v>766</v>
      </c>
      <c r="H513" s="166">
        <v>156.09</v>
      </c>
      <c r="L513" s="163"/>
      <c r="M513" s="167"/>
      <c r="N513" s="168"/>
      <c r="O513" s="168"/>
      <c r="P513" s="168"/>
      <c r="Q513" s="168"/>
      <c r="R513" s="168"/>
      <c r="S513" s="168"/>
      <c r="T513" s="169"/>
      <c r="AT513" s="164" t="s">
        <v>125</v>
      </c>
      <c r="AU513" s="164" t="s">
        <v>123</v>
      </c>
      <c r="AV513" s="14" t="s">
        <v>123</v>
      </c>
      <c r="AW513" s="14" t="s">
        <v>27</v>
      </c>
      <c r="AX513" s="14" t="s">
        <v>72</v>
      </c>
      <c r="AY513" s="164" t="s">
        <v>115</v>
      </c>
    </row>
    <row r="514" spans="1:65" s="14" customFormat="1" x14ac:dyDescent="0.2">
      <c r="B514" s="163"/>
      <c r="D514" s="157" t="s">
        <v>125</v>
      </c>
      <c r="E514" s="164" t="s">
        <v>1</v>
      </c>
      <c r="F514" s="165" t="s">
        <v>767</v>
      </c>
      <c r="H514" s="166">
        <v>56.27</v>
      </c>
      <c r="L514" s="163"/>
      <c r="M514" s="167"/>
      <c r="N514" s="168"/>
      <c r="O514" s="168"/>
      <c r="P514" s="168"/>
      <c r="Q514" s="168"/>
      <c r="R514" s="168"/>
      <c r="S514" s="168"/>
      <c r="T514" s="169"/>
      <c r="AT514" s="164" t="s">
        <v>125</v>
      </c>
      <c r="AU514" s="164" t="s">
        <v>123</v>
      </c>
      <c r="AV514" s="14" t="s">
        <v>123</v>
      </c>
      <c r="AW514" s="14" t="s">
        <v>27</v>
      </c>
      <c r="AX514" s="14" t="s">
        <v>72</v>
      </c>
      <c r="AY514" s="164" t="s">
        <v>115</v>
      </c>
    </row>
    <row r="515" spans="1:65" s="14" customFormat="1" x14ac:dyDescent="0.2">
      <c r="B515" s="163"/>
      <c r="D515" s="157" t="s">
        <v>125</v>
      </c>
      <c r="E515" s="164" t="s">
        <v>1</v>
      </c>
      <c r="F515" s="165" t="s">
        <v>718</v>
      </c>
      <c r="H515" s="166">
        <v>85.68</v>
      </c>
      <c r="L515" s="163"/>
      <c r="M515" s="167"/>
      <c r="N515" s="168"/>
      <c r="O515" s="168"/>
      <c r="P515" s="168"/>
      <c r="Q515" s="168"/>
      <c r="R515" s="168"/>
      <c r="S515" s="168"/>
      <c r="T515" s="169"/>
      <c r="AT515" s="164" t="s">
        <v>125</v>
      </c>
      <c r="AU515" s="164" t="s">
        <v>123</v>
      </c>
      <c r="AV515" s="14" t="s">
        <v>123</v>
      </c>
      <c r="AW515" s="14" t="s">
        <v>27</v>
      </c>
      <c r="AX515" s="14" t="s">
        <v>72</v>
      </c>
      <c r="AY515" s="164" t="s">
        <v>115</v>
      </c>
    </row>
    <row r="516" spans="1:65" s="14" customFormat="1" x14ac:dyDescent="0.2">
      <c r="B516" s="163"/>
      <c r="D516" s="157" t="s">
        <v>125</v>
      </c>
      <c r="E516" s="164" t="s">
        <v>1</v>
      </c>
      <c r="F516" s="165" t="s">
        <v>727</v>
      </c>
      <c r="H516" s="166">
        <v>8.6</v>
      </c>
      <c r="L516" s="163"/>
      <c r="M516" s="167"/>
      <c r="N516" s="168"/>
      <c r="O516" s="168"/>
      <c r="P516" s="168"/>
      <c r="Q516" s="168"/>
      <c r="R516" s="168"/>
      <c r="S516" s="168"/>
      <c r="T516" s="169"/>
      <c r="AT516" s="164" t="s">
        <v>125</v>
      </c>
      <c r="AU516" s="164" t="s">
        <v>123</v>
      </c>
      <c r="AV516" s="14" t="s">
        <v>123</v>
      </c>
      <c r="AW516" s="14" t="s">
        <v>27</v>
      </c>
      <c r="AX516" s="14" t="s">
        <v>72</v>
      </c>
      <c r="AY516" s="164" t="s">
        <v>115</v>
      </c>
    </row>
    <row r="517" spans="1:65" s="16" customFormat="1" x14ac:dyDescent="0.2">
      <c r="B517" s="177"/>
      <c r="D517" s="157" t="s">
        <v>125</v>
      </c>
      <c r="E517" s="178" t="s">
        <v>1</v>
      </c>
      <c r="F517" s="179" t="s">
        <v>177</v>
      </c>
      <c r="H517" s="180">
        <v>1014.72</v>
      </c>
      <c r="L517" s="177"/>
      <c r="M517" s="181"/>
      <c r="N517" s="182"/>
      <c r="O517" s="182"/>
      <c r="P517" s="182"/>
      <c r="Q517" s="182"/>
      <c r="R517" s="182"/>
      <c r="S517" s="182"/>
      <c r="T517" s="183"/>
      <c r="AT517" s="178" t="s">
        <v>125</v>
      </c>
      <c r="AU517" s="178" t="s">
        <v>123</v>
      </c>
      <c r="AV517" s="16" t="s">
        <v>133</v>
      </c>
      <c r="AW517" s="16" t="s">
        <v>27</v>
      </c>
      <c r="AX517" s="16" t="s">
        <v>72</v>
      </c>
      <c r="AY517" s="178" t="s">
        <v>115</v>
      </c>
    </row>
    <row r="518" spans="1:65" s="14" customFormat="1" x14ac:dyDescent="0.2">
      <c r="B518" s="163"/>
      <c r="D518" s="157" t="s">
        <v>125</v>
      </c>
      <c r="E518" s="164" t="s">
        <v>1</v>
      </c>
      <c r="F518" s="165" t="s">
        <v>809</v>
      </c>
      <c r="H518" s="166">
        <v>50.735999999999997</v>
      </c>
      <c r="L518" s="163"/>
      <c r="M518" s="167"/>
      <c r="N518" s="168"/>
      <c r="O518" s="168"/>
      <c r="P518" s="168"/>
      <c r="Q518" s="168"/>
      <c r="R518" s="168"/>
      <c r="S518" s="168"/>
      <c r="T518" s="169"/>
      <c r="AT518" s="164" t="s">
        <v>125</v>
      </c>
      <c r="AU518" s="164" t="s">
        <v>123</v>
      </c>
      <c r="AV518" s="14" t="s">
        <v>123</v>
      </c>
      <c r="AW518" s="14" t="s">
        <v>27</v>
      </c>
      <c r="AX518" s="14" t="s">
        <v>72</v>
      </c>
      <c r="AY518" s="164" t="s">
        <v>115</v>
      </c>
    </row>
    <row r="519" spans="1:65" s="14" customFormat="1" x14ac:dyDescent="0.2">
      <c r="B519" s="163"/>
      <c r="D519" s="157" t="s">
        <v>125</v>
      </c>
      <c r="E519" s="164" t="s">
        <v>1</v>
      </c>
      <c r="F519" s="165" t="s">
        <v>810</v>
      </c>
      <c r="H519" s="166">
        <v>101.47199999999999</v>
      </c>
      <c r="L519" s="163"/>
      <c r="M519" s="167"/>
      <c r="N519" s="168"/>
      <c r="O519" s="168"/>
      <c r="P519" s="168"/>
      <c r="Q519" s="168"/>
      <c r="R519" s="168"/>
      <c r="S519" s="168"/>
      <c r="T519" s="169"/>
      <c r="AT519" s="164" t="s">
        <v>125</v>
      </c>
      <c r="AU519" s="164" t="s">
        <v>123</v>
      </c>
      <c r="AV519" s="14" t="s">
        <v>123</v>
      </c>
      <c r="AW519" s="14" t="s">
        <v>27</v>
      </c>
      <c r="AX519" s="14" t="s">
        <v>72</v>
      </c>
      <c r="AY519" s="164" t="s">
        <v>115</v>
      </c>
    </row>
    <row r="520" spans="1:65" s="16" customFormat="1" x14ac:dyDescent="0.2">
      <c r="B520" s="177"/>
      <c r="D520" s="157" t="s">
        <v>125</v>
      </c>
      <c r="E520" s="178" t="s">
        <v>1</v>
      </c>
      <c r="F520" s="179" t="s">
        <v>177</v>
      </c>
      <c r="H520" s="180">
        <v>152.208</v>
      </c>
      <c r="L520" s="177"/>
      <c r="M520" s="181"/>
      <c r="N520" s="182"/>
      <c r="O520" s="182"/>
      <c r="P520" s="182"/>
      <c r="Q520" s="182"/>
      <c r="R520" s="182"/>
      <c r="S520" s="182"/>
      <c r="T520" s="183"/>
      <c r="AT520" s="178" t="s">
        <v>125</v>
      </c>
      <c r="AU520" s="178" t="s">
        <v>123</v>
      </c>
      <c r="AV520" s="16" t="s">
        <v>133</v>
      </c>
      <c r="AW520" s="16" t="s">
        <v>27</v>
      </c>
      <c r="AX520" s="16" t="s">
        <v>72</v>
      </c>
      <c r="AY520" s="178" t="s">
        <v>115</v>
      </c>
    </row>
    <row r="521" spans="1:65" s="15" customFormat="1" x14ac:dyDescent="0.2">
      <c r="B521" s="170"/>
      <c r="D521" s="157" t="s">
        <v>125</v>
      </c>
      <c r="E521" s="171" t="s">
        <v>1</v>
      </c>
      <c r="F521" s="172" t="s">
        <v>128</v>
      </c>
      <c r="H521" s="173">
        <v>1166.9280000000001</v>
      </c>
      <c r="L521" s="170"/>
      <c r="M521" s="174"/>
      <c r="N521" s="175"/>
      <c r="O521" s="175"/>
      <c r="P521" s="175"/>
      <c r="Q521" s="175"/>
      <c r="R521" s="175"/>
      <c r="S521" s="175"/>
      <c r="T521" s="176"/>
      <c r="AT521" s="171" t="s">
        <v>125</v>
      </c>
      <c r="AU521" s="171" t="s">
        <v>123</v>
      </c>
      <c r="AV521" s="15" t="s">
        <v>122</v>
      </c>
      <c r="AW521" s="15" t="s">
        <v>27</v>
      </c>
      <c r="AX521" s="15" t="s">
        <v>80</v>
      </c>
      <c r="AY521" s="171" t="s">
        <v>115</v>
      </c>
    </row>
    <row r="522" spans="1:65" s="2" customFormat="1" ht="49.15" customHeight="1" x14ac:dyDescent="0.2">
      <c r="A522" s="30"/>
      <c r="B522" s="142"/>
      <c r="C522" s="184" t="s">
        <v>811</v>
      </c>
      <c r="D522" s="184" t="s">
        <v>194</v>
      </c>
      <c r="E522" s="185" t="s">
        <v>812</v>
      </c>
      <c r="F522" s="186" t="s">
        <v>813</v>
      </c>
      <c r="G522" s="187" t="s">
        <v>241</v>
      </c>
      <c r="H522" s="188">
        <v>29.577999999999999</v>
      </c>
      <c r="I522" s="188"/>
      <c r="J522" s="188">
        <f>ROUND(I522*H522,3)</f>
        <v>0</v>
      </c>
      <c r="K522" s="189"/>
      <c r="L522" s="190"/>
      <c r="M522" s="191" t="s">
        <v>1</v>
      </c>
      <c r="N522" s="192" t="s">
        <v>38</v>
      </c>
      <c r="O522" s="151">
        <v>0</v>
      </c>
      <c r="P522" s="151">
        <f>O522*H522</f>
        <v>0</v>
      </c>
      <c r="Q522" s="151">
        <v>8.1200000000000005E-3</v>
      </c>
      <c r="R522" s="151">
        <f>Q522*H522</f>
        <v>0.24017336</v>
      </c>
      <c r="S522" s="151">
        <v>0</v>
      </c>
      <c r="T522" s="152">
        <f>S522*H522</f>
        <v>0</v>
      </c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R522" s="153" t="s">
        <v>197</v>
      </c>
      <c r="AT522" s="153" t="s">
        <v>194</v>
      </c>
      <c r="AU522" s="153" t="s">
        <v>123</v>
      </c>
      <c r="AY522" s="18" t="s">
        <v>115</v>
      </c>
      <c r="BE522" s="154">
        <f>IF(N522="základná",J522,0)</f>
        <v>0</v>
      </c>
      <c r="BF522" s="154">
        <f>IF(N522="znížená",J522,0)</f>
        <v>0</v>
      </c>
      <c r="BG522" s="154">
        <f>IF(N522="zákl. prenesená",J522,0)</f>
        <v>0</v>
      </c>
      <c r="BH522" s="154">
        <f>IF(N522="zníž. prenesená",J522,0)</f>
        <v>0</v>
      </c>
      <c r="BI522" s="154">
        <f>IF(N522="nulová",J522,0)</f>
        <v>0</v>
      </c>
      <c r="BJ522" s="18" t="s">
        <v>123</v>
      </c>
      <c r="BK522" s="155">
        <f>ROUND(I522*H522,3)</f>
        <v>0</v>
      </c>
      <c r="BL522" s="18" t="s">
        <v>174</v>
      </c>
      <c r="BM522" s="153" t="s">
        <v>814</v>
      </c>
    </row>
    <row r="523" spans="1:65" s="13" customFormat="1" ht="22.5" x14ac:dyDescent="0.2">
      <c r="B523" s="156"/>
      <c r="D523" s="157" t="s">
        <v>125</v>
      </c>
      <c r="E523" s="158" t="s">
        <v>1</v>
      </c>
      <c r="F523" s="159" t="s">
        <v>815</v>
      </c>
      <c r="H523" s="158" t="s">
        <v>1</v>
      </c>
      <c r="L523" s="156"/>
      <c r="M523" s="160"/>
      <c r="N523" s="161"/>
      <c r="O523" s="161"/>
      <c r="P523" s="161"/>
      <c r="Q523" s="161"/>
      <c r="R523" s="161"/>
      <c r="S523" s="161"/>
      <c r="T523" s="162"/>
      <c r="AT523" s="158" t="s">
        <v>125</v>
      </c>
      <c r="AU523" s="158" t="s">
        <v>123</v>
      </c>
      <c r="AV523" s="13" t="s">
        <v>80</v>
      </c>
      <c r="AW523" s="13" t="s">
        <v>27</v>
      </c>
      <c r="AX523" s="13" t="s">
        <v>72</v>
      </c>
      <c r="AY523" s="158" t="s">
        <v>115</v>
      </c>
    </row>
    <row r="524" spans="1:65" s="14" customFormat="1" x14ac:dyDescent="0.2">
      <c r="B524" s="163"/>
      <c r="D524" s="157" t="s">
        <v>125</v>
      </c>
      <c r="E524" s="164" t="s">
        <v>1</v>
      </c>
      <c r="F524" s="165" t="s">
        <v>742</v>
      </c>
      <c r="H524" s="166">
        <v>13.3</v>
      </c>
      <c r="L524" s="163"/>
      <c r="M524" s="167"/>
      <c r="N524" s="168"/>
      <c r="O524" s="168"/>
      <c r="P524" s="168"/>
      <c r="Q524" s="168"/>
      <c r="R524" s="168"/>
      <c r="S524" s="168"/>
      <c r="T524" s="169"/>
      <c r="AT524" s="164" t="s">
        <v>125</v>
      </c>
      <c r="AU524" s="164" t="s">
        <v>123</v>
      </c>
      <c r="AV524" s="14" t="s">
        <v>123</v>
      </c>
      <c r="AW524" s="14" t="s">
        <v>27</v>
      </c>
      <c r="AX524" s="14" t="s">
        <v>72</v>
      </c>
      <c r="AY524" s="164" t="s">
        <v>115</v>
      </c>
    </row>
    <row r="525" spans="1:65" s="14" customFormat="1" x14ac:dyDescent="0.2">
      <c r="B525" s="163"/>
      <c r="D525" s="157" t="s">
        <v>125</v>
      </c>
      <c r="E525" s="164" t="s">
        <v>1</v>
      </c>
      <c r="F525" s="165" t="s">
        <v>743</v>
      </c>
      <c r="H525" s="166">
        <v>5.04</v>
      </c>
      <c r="L525" s="163"/>
      <c r="M525" s="167"/>
      <c r="N525" s="168"/>
      <c r="O525" s="168"/>
      <c r="P525" s="168"/>
      <c r="Q525" s="168"/>
      <c r="R525" s="168"/>
      <c r="S525" s="168"/>
      <c r="T525" s="169"/>
      <c r="AT525" s="164" t="s">
        <v>125</v>
      </c>
      <c r="AU525" s="164" t="s">
        <v>123</v>
      </c>
      <c r="AV525" s="14" t="s">
        <v>123</v>
      </c>
      <c r="AW525" s="14" t="s">
        <v>27</v>
      </c>
      <c r="AX525" s="14" t="s">
        <v>72</v>
      </c>
      <c r="AY525" s="164" t="s">
        <v>115</v>
      </c>
    </row>
    <row r="526" spans="1:65" s="14" customFormat="1" x14ac:dyDescent="0.2">
      <c r="B526" s="163"/>
      <c r="D526" s="157" t="s">
        <v>125</v>
      </c>
      <c r="E526" s="164" t="s">
        <v>1</v>
      </c>
      <c r="F526" s="165" t="s">
        <v>744</v>
      </c>
      <c r="H526" s="166">
        <v>0.9</v>
      </c>
      <c r="L526" s="163"/>
      <c r="M526" s="167"/>
      <c r="N526" s="168"/>
      <c r="O526" s="168"/>
      <c r="P526" s="168"/>
      <c r="Q526" s="168"/>
      <c r="R526" s="168"/>
      <c r="S526" s="168"/>
      <c r="T526" s="169"/>
      <c r="AT526" s="164" t="s">
        <v>125</v>
      </c>
      <c r="AU526" s="164" t="s">
        <v>123</v>
      </c>
      <c r="AV526" s="14" t="s">
        <v>123</v>
      </c>
      <c r="AW526" s="14" t="s">
        <v>27</v>
      </c>
      <c r="AX526" s="14" t="s">
        <v>72</v>
      </c>
      <c r="AY526" s="164" t="s">
        <v>115</v>
      </c>
    </row>
    <row r="527" spans="1:65" s="14" customFormat="1" x14ac:dyDescent="0.2">
      <c r="B527" s="163"/>
      <c r="D527" s="157" t="s">
        <v>125</v>
      </c>
      <c r="E527" s="164" t="s">
        <v>1</v>
      </c>
      <c r="F527" s="165" t="s">
        <v>745</v>
      </c>
      <c r="H527" s="166">
        <v>3.24</v>
      </c>
      <c r="L527" s="163"/>
      <c r="M527" s="167"/>
      <c r="N527" s="168"/>
      <c r="O527" s="168"/>
      <c r="P527" s="168"/>
      <c r="Q527" s="168"/>
      <c r="R527" s="168"/>
      <c r="S527" s="168"/>
      <c r="T527" s="169"/>
      <c r="AT527" s="164" t="s">
        <v>125</v>
      </c>
      <c r="AU527" s="164" t="s">
        <v>123</v>
      </c>
      <c r="AV527" s="14" t="s">
        <v>123</v>
      </c>
      <c r="AW527" s="14" t="s">
        <v>27</v>
      </c>
      <c r="AX527" s="14" t="s">
        <v>72</v>
      </c>
      <c r="AY527" s="164" t="s">
        <v>115</v>
      </c>
    </row>
    <row r="528" spans="1:65" s="14" customFormat="1" x14ac:dyDescent="0.2">
      <c r="B528" s="163"/>
      <c r="D528" s="157" t="s">
        <v>125</v>
      </c>
      <c r="E528" s="164" t="s">
        <v>1</v>
      </c>
      <c r="F528" s="165" t="s">
        <v>746</v>
      </c>
      <c r="H528" s="166">
        <v>3.24</v>
      </c>
      <c r="L528" s="163"/>
      <c r="M528" s="167"/>
      <c r="N528" s="168"/>
      <c r="O528" s="168"/>
      <c r="P528" s="168"/>
      <c r="Q528" s="168"/>
      <c r="R528" s="168"/>
      <c r="S528" s="168"/>
      <c r="T528" s="169"/>
      <c r="AT528" s="164" t="s">
        <v>125</v>
      </c>
      <c r="AU528" s="164" t="s">
        <v>123</v>
      </c>
      <c r="AV528" s="14" t="s">
        <v>123</v>
      </c>
      <c r="AW528" s="14" t="s">
        <v>27</v>
      </c>
      <c r="AX528" s="14" t="s">
        <v>72</v>
      </c>
      <c r="AY528" s="164" t="s">
        <v>115</v>
      </c>
    </row>
    <row r="529" spans="1:65" s="16" customFormat="1" x14ac:dyDescent="0.2">
      <c r="B529" s="177"/>
      <c r="D529" s="157" t="s">
        <v>125</v>
      </c>
      <c r="E529" s="178" t="s">
        <v>1</v>
      </c>
      <c r="F529" s="179" t="s">
        <v>177</v>
      </c>
      <c r="H529" s="180">
        <v>25.72</v>
      </c>
      <c r="L529" s="177"/>
      <c r="M529" s="181"/>
      <c r="N529" s="182"/>
      <c r="O529" s="182"/>
      <c r="P529" s="182"/>
      <c r="Q529" s="182"/>
      <c r="R529" s="182"/>
      <c r="S529" s="182"/>
      <c r="T529" s="183"/>
      <c r="AT529" s="178" t="s">
        <v>125</v>
      </c>
      <c r="AU529" s="178" t="s">
        <v>123</v>
      </c>
      <c r="AV529" s="16" t="s">
        <v>133</v>
      </c>
      <c r="AW529" s="16" t="s">
        <v>27</v>
      </c>
      <c r="AX529" s="16" t="s">
        <v>72</v>
      </c>
      <c r="AY529" s="178" t="s">
        <v>115</v>
      </c>
    </row>
    <row r="530" spans="1:65" s="14" customFormat="1" x14ac:dyDescent="0.2">
      <c r="B530" s="163"/>
      <c r="D530" s="157" t="s">
        <v>125</v>
      </c>
      <c r="E530" s="164" t="s">
        <v>1</v>
      </c>
      <c r="F530" s="165" t="s">
        <v>747</v>
      </c>
      <c r="H530" s="166">
        <v>1.286</v>
      </c>
      <c r="L530" s="163"/>
      <c r="M530" s="167"/>
      <c r="N530" s="168"/>
      <c r="O530" s="168"/>
      <c r="P530" s="168"/>
      <c r="Q530" s="168"/>
      <c r="R530" s="168"/>
      <c r="S530" s="168"/>
      <c r="T530" s="169"/>
      <c r="AT530" s="164" t="s">
        <v>125</v>
      </c>
      <c r="AU530" s="164" t="s">
        <v>123</v>
      </c>
      <c r="AV530" s="14" t="s">
        <v>123</v>
      </c>
      <c r="AW530" s="14" t="s">
        <v>27</v>
      </c>
      <c r="AX530" s="14" t="s">
        <v>72</v>
      </c>
      <c r="AY530" s="164" t="s">
        <v>115</v>
      </c>
    </row>
    <row r="531" spans="1:65" s="14" customFormat="1" x14ac:dyDescent="0.2">
      <c r="B531" s="163"/>
      <c r="D531" s="157" t="s">
        <v>125</v>
      </c>
      <c r="E531" s="164" t="s">
        <v>1</v>
      </c>
      <c r="F531" s="165" t="s">
        <v>816</v>
      </c>
      <c r="H531" s="166">
        <v>2.5720000000000001</v>
      </c>
      <c r="L531" s="163"/>
      <c r="M531" s="167"/>
      <c r="N531" s="168"/>
      <c r="O531" s="168"/>
      <c r="P531" s="168"/>
      <c r="Q531" s="168"/>
      <c r="R531" s="168"/>
      <c r="S531" s="168"/>
      <c r="T531" s="169"/>
      <c r="AT531" s="164" t="s">
        <v>125</v>
      </c>
      <c r="AU531" s="164" t="s">
        <v>123</v>
      </c>
      <c r="AV531" s="14" t="s">
        <v>123</v>
      </c>
      <c r="AW531" s="14" t="s">
        <v>27</v>
      </c>
      <c r="AX531" s="14" t="s">
        <v>72</v>
      </c>
      <c r="AY531" s="164" t="s">
        <v>115</v>
      </c>
    </row>
    <row r="532" spans="1:65" s="16" customFormat="1" x14ac:dyDescent="0.2">
      <c r="B532" s="177"/>
      <c r="D532" s="157" t="s">
        <v>125</v>
      </c>
      <c r="E532" s="178" t="s">
        <v>1</v>
      </c>
      <c r="F532" s="179" t="s">
        <v>177</v>
      </c>
      <c r="H532" s="180">
        <v>3.8580000000000001</v>
      </c>
      <c r="L532" s="177"/>
      <c r="M532" s="181"/>
      <c r="N532" s="182"/>
      <c r="O532" s="182"/>
      <c r="P532" s="182"/>
      <c r="Q532" s="182"/>
      <c r="R532" s="182"/>
      <c r="S532" s="182"/>
      <c r="T532" s="183"/>
      <c r="AT532" s="178" t="s">
        <v>125</v>
      </c>
      <c r="AU532" s="178" t="s">
        <v>123</v>
      </c>
      <c r="AV532" s="16" t="s">
        <v>133</v>
      </c>
      <c r="AW532" s="16" t="s">
        <v>27</v>
      </c>
      <c r="AX532" s="16" t="s">
        <v>72</v>
      </c>
      <c r="AY532" s="178" t="s">
        <v>115</v>
      </c>
    </row>
    <row r="533" spans="1:65" s="15" customFormat="1" x14ac:dyDescent="0.2">
      <c r="B533" s="170"/>
      <c r="D533" s="157" t="s">
        <v>125</v>
      </c>
      <c r="E533" s="171" t="s">
        <v>1</v>
      </c>
      <c r="F533" s="172" t="s">
        <v>128</v>
      </c>
      <c r="H533" s="173">
        <v>29.577999999999999</v>
      </c>
      <c r="L533" s="170"/>
      <c r="M533" s="174"/>
      <c r="N533" s="175"/>
      <c r="O533" s="175"/>
      <c r="P533" s="175"/>
      <c r="Q533" s="175"/>
      <c r="R533" s="175"/>
      <c r="S533" s="175"/>
      <c r="T533" s="176"/>
      <c r="AT533" s="171" t="s">
        <v>125</v>
      </c>
      <c r="AU533" s="171" t="s">
        <v>123</v>
      </c>
      <c r="AV533" s="15" t="s">
        <v>122</v>
      </c>
      <c r="AW533" s="15" t="s">
        <v>27</v>
      </c>
      <c r="AX533" s="15" t="s">
        <v>80</v>
      </c>
      <c r="AY533" s="171" t="s">
        <v>115</v>
      </c>
    </row>
    <row r="534" spans="1:65" s="2" customFormat="1" ht="49.15" customHeight="1" x14ac:dyDescent="0.2">
      <c r="A534" s="30"/>
      <c r="B534" s="142"/>
      <c r="C534" s="184" t="s">
        <v>817</v>
      </c>
      <c r="D534" s="184" t="s">
        <v>194</v>
      </c>
      <c r="E534" s="185" t="s">
        <v>818</v>
      </c>
      <c r="F534" s="186" t="s">
        <v>819</v>
      </c>
      <c r="G534" s="187" t="s">
        <v>241</v>
      </c>
      <c r="H534" s="188">
        <v>22.494</v>
      </c>
      <c r="I534" s="188"/>
      <c r="J534" s="188">
        <f>ROUND(I534*H534,3)</f>
        <v>0</v>
      </c>
      <c r="K534" s="189"/>
      <c r="L534" s="190"/>
      <c r="M534" s="191" t="s">
        <v>1</v>
      </c>
      <c r="N534" s="192" t="s">
        <v>38</v>
      </c>
      <c r="O534" s="151">
        <v>0</v>
      </c>
      <c r="P534" s="151">
        <f>O534*H534</f>
        <v>0</v>
      </c>
      <c r="Q534" s="151">
        <v>8.1200000000000005E-3</v>
      </c>
      <c r="R534" s="151">
        <f>Q534*H534</f>
        <v>0.18265128</v>
      </c>
      <c r="S534" s="151">
        <v>0</v>
      </c>
      <c r="T534" s="152">
        <f>S534*H534</f>
        <v>0</v>
      </c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R534" s="153" t="s">
        <v>197</v>
      </c>
      <c r="AT534" s="153" t="s">
        <v>194</v>
      </c>
      <c r="AU534" s="153" t="s">
        <v>123</v>
      </c>
      <c r="AY534" s="18" t="s">
        <v>115</v>
      </c>
      <c r="BE534" s="154">
        <f>IF(N534="základná",J534,0)</f>
        <v>0</v>
      </c>
      <c r="BF534" s="154">
        <f>IF(N534="znížená",J534,0)</f>
        <v>0</v>
      </c>
      <c r="BG534" s="154">
        <f>IF(N534="zákl. prenesená",J534,0)</f>
        <v>0</v>
      </c>
      <c r="BH534" s="154">
        <f>IF(N534="zníž. prenesená",J534,0)</f>
        <v>0</v>
      </c>
      <c r="BI534" s="154">
        <f>IF(N534="nulová",J534,0)</f>
        <v>0</v>
      </c>
      <c r="BJ534" s="18" t="s">
        <v>123</v>
      </c>
      <c r="BK534" s="155">
        <f>ROUND(I534*H534,3)</f>
        <v>0</v>
      </c>
      <c r="BL534" s="18" t="s">
        <v>174</v>
      </c>
      <c r="BM534" s="153" t="s">
        <v>820</v>
      </c>
    </row>
    <row r="535" spans="1:65" s="13" customFormat="1" ht="22.5" x14ac:dyDescent="0.2">
      <c r="B535" s="156"/>
      <c r="D535" s="157" t="s">
        <v>125</v>
      </c>
      <c r="E535" s="158" t="s">
        <v>1</v>
      </c>
      <c r="F535" s="159" t="s">
        <v>821</v>
      </c>
      <c r="H535" s="158" t="s">
        <v>1</v>
      </c>
      <c r="L535" s="156"/>
      <c r="M535" s="160"/>
      <c r="N535" s="161"/>
      <c r="O535" s="161"/>
      <c r="P535" s="161"/>
      <c r="Q535" s="161"/>
      <c r="R535" s="161"/>
      <c r="S535" s="161"/>
      <c r="T535" s="162"/>
      <c r="AT535" s="158" t="s">
        <v>125</v>
      </c>
      <c r="AU535" s="158" t="s">
        <v>123</v>
      </c>
      <c r="AV535" s="13" t="s">
        <v>80</v>
      </c>
      <c r="AW535" s="13" t="s">
        <v>27</v>
      </c>
      <c r="AX535" s="13" t="s">
        <v>72</v>
      </c>
      <c r="AY535" s="158" t="s">
        <v>115</v>
      </c>
    </row>
    <row r="536" spans="1:65" s="14" customFormat="1" x14ac:dyDescent="0.2">
      <c r="B536" s="163"/>
      <c r="D536" s="157" t="s">
        <v>125</v>
      </c>
      <c r="E536" s="164" t="s">
        <v>1</v>
      </c>
      <c r="F536" s="165" t="s">
        <v>749</v>
      </c>
      <c r="H536" s="166">
        <v>15.56</v>
      </c>
      <c r="L536" s="163"/>
      <c r="M536" s="167"/>
      <c r="N536" s="168"/>
      <c r="O536" s="168"/>
      <c r="P536" s="168"/>
      <c r="Q536" s="168"/>
      <c r="R536" s="168"/>
      <c r="S536" s="168"/>
      <c r="T536" s="169"/>
      <c r="AT536" s="164" t="s">
        <v>125</v>
      </c>
      <c r="AU536" s="164" t="s">
        <v>123</v>
      </c>
      <c r="AV536" s="14" t="s">
        <v>123</v>
      </c>
      <c r="AW536" s="14" t="s">
        <v>27</v>
      </c>
      <c r="AX536" s="14" t="s">
        <v>72</v>
      </c>
      <c r="AY536" s="164" t="s">
        <v>115</v>
      </c>
    </row>
    <row r="537" spans="1:65" s="14" customFormat="1" x14ac:dyDescent="0.2">
      <c r="B537" s="163"/>
      <c r="D537" s="157" t="s">
        <v>125</v>
      </c>
      <c r="E537" s="164" t="s">
        <v>1</v>
      </c>
      <c r="F537" s="165" t="s">
        <v>750</v>
      </c>
      <c r="H537" s="166">
        <v>2.2000000000000002</v>
      </c>
      <c r="L537" s="163"/>
      <c r="M537" s="167"/>
      <c r="N537" s="168"/>
      <c r="O537" s="168"/>
      <c r="P537" s="168"/>
      <c r="Q537" s="168"/>
      <c r="R537" s="168"/>
      <c r="S537" s="168"/>
      <c r="T537" s="169"/>
      <c r="AT537" s="164" t="s">
        <v>125</v>
      </c>
      <c r="AU537" s="164" t="s">
        <v>123</v>
      </c>
      <c r="AV537" s="14" t="s">
        <v>123</v>
      </c>
      <c r="AW537" s="14" t="s">
        <v>27</v>
      </c>
      <c r="AX537" s="14" t="s">
        <v>72</v>
      </c>
      <c r="AY537" s="164" t="s">
        <v>115</v>
      </c>
    </row>
    <row r="538" spans="1:65" s="14" customFormat="1" x14ac:dyDescent="0.2">
      <c r="B538" s="163"/>
      <c r="D538" s="157" t="s">
        <v>125</v>
      </c>
      <c r="E538" s="164" t="s">
        <v>1</v>
      </c>
      <c r="F538" s="165" t="s">
        <v>751</v>
      </c>
      <c r="H538" s="166">
        <v>1.8</v>
      </c>
      <c r="L538" s="163"/>
      <c r="M538" s="167"/>
      <c r="N538" s="168"/>
      <c r="O538" s="168"/>
      <c r="P538" s="168"/>
      <c r="Q538" s="168"/>
      <c r="R538" s="168"/>
      <c r="S538" s="168"/>
      <c r="T538" s="169"/>
      <c r="AT538" s="164" t="s">
        <v>125</v>
      </c>
      <c r="AU538" s="164" t="s">
        <v>123</v>
      </c>
      <c r="AV538" s="14" t="s">
        <v>123</v>
      </c>
      <c r="AW538" s="14" t="s">
        <v>27</v>
      </c>
      <c r="AX538" s="14" t="s">
        <v>72</v>
      </c>
      <c r="AY538" s="164" t="s">
        <v>115</v>
      </c>
    </row>
    <row r="539" spans="1:65" s="16" customFormat="1" x14ac:dyDescent="0.2">
      <c r="B539" s="177"/>
      <c r="D539" s="157" t="s">
        <v>125</v>
      </c>
      <c r="E539" s="178" t="s">
        <v>1</v>
      </c>
      <c r="F539" s="179" t="s">
        <v>177</v>
      </c>
      <c r="H539" s="180">
        <v>19.559999999999999</v>
      </c>
      <c r="L539" s="177"/>
      <c r="M539" s="181"/>
      <c r="N539" s="182"/>
      <c r="O539" s="182"/>
      <c r="P539" s="182"/>
      <c r="Q539" s="182"/>
      <c r="R539" s="182"/>
      <c r="S539" s="182"/>
      <c r="T539" s="183"/>
      <c r="AT539" s="178" t="s">
        <v>125</v>
      </c>
      <c r="AU539" s="178" t="s">
        <v>123</v>
      </c>
      <c r="AV539" s="16" t="s">
        <v>133</v>
      </c>
      <c r="AW539" s="16" t="s">
        <v>27</v>
      </c>
      <c r="AX539" s="16" t="s">
        <v>72</v>
      </c>
      <c r="AY539" s="178" t="s">
        <v>115</v>
      </c>
    </row>
    <row r="540" spans="1:65" s="14" customFormat="1" x14ac:dyDescent="0.2">
      <c r="B540" s="163"/>
      <c r="D540" s="157" t="s">
        <v>125</v>
      </c>
      <c r="E540" s="164" t="s">
        <v>1</v>
      </c>
      <c r="F540" s="165" t="s">
        <v>752</v>
      </c>
      <c r="H540" s="166">
        <v>0.97799999999999998</v>
      </c>
      <c r="L540" s="163"/>
      <c r="M540" s="167"/>
      <c r="N540" s="168"/>
      <c r="O540" s="168"/>
      <c r="P540" s="168"/>
      <c r="Q540" s="168"/>
      <c r="R540" s="168"/>
      <c r="S540" s="168"/>
      <c r="T540" s="169"/>
      <c r="AT540" s="164" t="s">
        <v>125</v>
      </c>
      <c r="AU540" s="164" t="s">
        <v>123</v>
      </c>
      <c r="AV540" s="14" t="s">
        <v>123</v>
      </c>
      <c r="AW540" s="14" t="s">
        <v>27</v>
      </c>
      <c r="AX540" s="14" t="s">
        <v>72</v>
      </c>
      <c r="AY540" s="164" t="s">
        <v>115</v>
      </c>
    </row>
    <row r="541" spans="1:65" s="14" customFormat="1" x14ac:dyDescent="0.2">
      <c r="B541" s="163"/>
      <c r="D541" s="157" t="s">
        <v>125</v>
      </c>
      <c r="E541" s="164" t="s">
        <v>1</v>
      </c>
      <c r="F541" s="165" t="s">
        <v>822</v>
      </c>
      <c r="H541" s="166">
        <v>1.956</v>
      </c>
      <c r="L541" s="163"/>
      <c r="M541" s="167"/>
      <c r="N541" s="168"/>
      <c r="O541" s="168"/>
      <c r="P541" s="168"/>
      <c r="Q541" s="168"/>
      <c r="R541" s="168"/>
      <c r="S541" s="168"/>
      <c r="T541" s="169"/>
      <c r="AT541" s="164" t="s">
        <v>125</v>
      </c>
      <c r="AU541" s="164" t="s">
        <v>123</v>
      </c>
      <c r="AV541" s="14" t="s">
        <v>123</v>
      </c>
      <c r="AW541" s="14" t="s">
        <v>27</v>
      </c>
      <c r="AX541" s="14" t="s">
        <v>72</v>
      </c>
      <c r="AY541" s="164" t="s">
        <v>115</v>
      </c>
    </row>
    <row r="542" spans="1:65" s="16" customFormat="1" x14ac:dyDescent="0.2">
      <c r="B542" s="177"/>
      <c r="D542" s="157" t="s">
        <v>125</v>
      </c>
      <c r="E542" s="178" t="s">
        <v>1</v>
      </c>
      <c r="F542" s="179" t="s">
        <v>177</v>
      </c>
      <c r="H542" s="180">
        <v>2.9340000000000002</v>
      </c>
      <c r="L542" s="177"/>
      <c r="M542" s="181"/>
      <c r="N542" s="182"/>
      <c r="O542" s="182"/>
      <c r="P542" s="182"/>
      <c r="Q542" s="182"/>
      <c r="R542" s="182"/>
      <c r="S542" s="182"/>
      <c r="T542" s="183"/>
      <c r="AT542" s="178" t="s">
        <v>125</v>
      </c>
      <c r="AU542" s="178" t="s">
        <v>123</v>
      </c>
      <c r="AV542" s="16" t="s">
        <v>133</v>
      </c>
      <c r="AW542" s="16" t="s">
        <v>27</v>
      </c>
      <c r="AX542" s="16" t="s">
        <v>72</v>
      </c>
      <c r="AY542" s="178" t="s">
        <v>115</v>
      </c>
    </row>
    <row r="543" spans="1:65" s="15" customFormat="1" x14ac:dyDescent="0.2">
      <c r="B543" s="170"/>
      <c r="D543" s="157" t="s">
        <v>125</v>
      </c>
      <c r="E543" s="171" t="s">
        <v>1</v>
      </c>
      <c r="F543" s="172" t="s">
        <v>128</v>
      </c>
      <c r="H543" s="173">
        <v>22.494</v>
      </c>
      <c r="L543" s="170"/>
      <c r="M543" s="174"/>
      <c r="N543" s="175"/>
      <c r="O543" s="175"/>
      <c r="P543" s="175"/>
      <c r="Q543" s="175"/>
      <c r="R543" s="175"/>
      <c r="S543" s="175"/>
      <c r="T543" s="176"/>
      <c r="AT543" s="171" t="s">
        <v>125</v>
      </c>
      <c r="AU543" s="171" t="s">
        <v>123</v>
      </c>
      <c r="AV543" s="15" t="s">
        <v>122</v>
      </c>
      <c r="AW543" s="15" t="s">
        <v>27</v>
      </c>
      <c r="AX543" s="15" t="s">
        <v>80</v>
      </c>
      <c r="AY543" s="171" t="s">
        <v>115</v>
      </c>
    </row>
    <row r="544" spans="1:65" s="2" customFormat="1" ht="24.2" customHeight="1" x14ac:dyDescent="0.2">
      <c r="A544" s="30"/>
      <c r="B544" s="142"/>
      <c r="C544" s="184" t="s">
        <v>823</v>
      </c>
      <c r="D544" s="184" t="s">
        <v>194</v>
      </c>
      <c r="E544" s="185" t="s">
        <v>824</v>
      </c>
      <c r="F544" s="186" t="s">
        <v>825</v>
      </c>
      <c r="G544" s="187" t="s">
        <v>216</v>
      </c>
      <c r="H544" s="188">
        <v>136</v>
      </c>
      <c r="I544" s="188"/>
      <c r="J544" s="188">
        <f>ROUND(I544*H544,3)</f>
        <v>0</v>
      </c>
      <c r="K544" s="189"/>
      <c r="L544" s="190"/>
      <c r="M544" s="191" t="s">
        <v>1</v>
      </c>
      <c r="N544" s="192" t="s">
        <v>38</v>
      </c>
      <c r="O544" s="151">
        <v>0</v>
      </c>
      <c r="P544" s="151">
        <f>O544*H544</f>
        <v>0</v>
      </c>
      <c r="Q544" s="151">
        <v>1.98E-3</v>
      </c>
      <c r="R544" s="151">
        <f>Q544*H544</f>
        <v>0.26928000000000002</v>
      </c>
      <c r="S544" s="151">
        <v>0</v>
      </c>
      <c r="T544" s="152">
        <f>S544*H544</f>
        <v>0</v>
      </c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R544" s="153" t="s">
        <v>197</v>
      </c>
      <c r="AT544" s="153" t="s">
        <v>194</v>
      </c>
      <c r="AU544" s="153" t="s">
        <v>123</v>
      </c>
      <c r="AY544" s="18" t="s">
        <v>115</v>
      </c>
      <c r="BE544" s="154">
        <f>IF(N544="základná",J544,0)</f>
        <v>0</v>
      </c>
      <c r="BF544" s="154">
        <f>IF(N544="znížená",J544,0)</f>
        <v>0</v>
      </c>
      <c r="BG544" s="154">
        <f>IF(N544="zákl. prenesená",J544,0)</f>
        <v>0</v>
      </c>
      <c r="BH544" s="154">
        <f>IF(N544="zníž. prenesená",J544,0)</f>
        <v>0</v>
      </c>
      <c r="BI544" s="154">
        <f>IF(N544="nulová",J544,0)</f>
        <v>0</v>
      </c>
      <c r="BJ544" s="18" t="s">
        <v>123</v>
      </c>
      <c r="BK544" s="155">
        <f>ROUND(I544*H544,3)</f>
        <v>0</v>
      </c>
      <c r="BL544" s="18" t="s">
        <v>174</v>
      </c>
      <c r="BM544" s="153" t="s">
        <v>826</v>
      </c>
    </row>
    <row r="545" spans="1:65" s="14" customFormat="1" ht="22.5" x14ac:dyDescent="0.2">
      <c r="B545" s="163"/>
      <c r="D545" s="157" t="s">
        <v>125</v>
      </c>
      <c r="E545" s="164" t="s">
        <v>1</v>
      </c>
      <c r="F545" s="165" t="s">
        <v>827</v>
      </c>
      <c r="H545" s="166">
        <v>32</v>
      </c>
      <c r="L545" s="163"/>
      <c r="M545" s="167"/>
      <c r="N545" s="168"/>
      <c r="O545" s="168"/>
      <c r="P545" s="168"/>
      <c r="Q545" s="168"/>
      <c r="R545" s="168"/>
      <c r="S545" s="168"/>
      <c r="T545" s="169"/>
      <c r="AT545" s="164" t="s">
        <v>125</v>
      </c>
      <c r="AU545" s="164" t="s">
        <v>123</v>
      </c>
      <c r="AV545" s="14" t="s">
        <v>123</v>
      </c>
      <c r="AW545" s="14" t="s">
        <v>27</v>
      </c>
      <c r="AX545" s="14" t="s">
        <v>72</v>
      </c>
      <c r="AY545" s="164" t="s">
        <v>115</v>
      </c>
    </row>
    <row r="546" spans="1:65" s="14" customFormat="1" ht="22.5" x14ac:dyDescent="0.2">
      <c r="B546" s="163"/>
      <c r="D546" s="157" t="s">
        <v>125</v>
      </c>
      <c r="E546" s="164" t="s">
        <v>1</v>
      </c>
      <c r="F546" s="165" t="s">
        <v>828</v>
      </c>
      <c r="H546" s="166">
        <v>32</v>
      </c>
      <c r="L546" s="163"/>
      <c r="M546" s="167"/>
      <c r="N546" s="168"/>
      <c r="O546" s="168"/>
      <c r="P546" s="168"/>
      <c r="Q546" s="168"/>
      <c r="R546" s="168"/>
      <c r="S546" s="168"/>
      <c r="T546" s="169"/>
      <c r="AT546" s="164" t="s">
        <v>125</v>
      </c>
      <c r="AU546" s="164" t="s">
        <v>123</v>
      </c>
      <c r="AV546" s="14" t="s">
        <v>123</v>
      </c>
      <c r="AW546" s="14" t="s">
        <v>27</v>
      </c>
      <c r="AX546" s="14" t="s">
        <v>72</v>
      </c>
      <c r="AY546" s="164" t="s">
        <v>115</v>
      </c>
    </row>
    <row r="547" spans="1:65" s="14" customFormat="1" ht="22.5" x14ac:dyDescent="0.2">
      <c r="B547" s="163"/>
      <c r="D547" s="157" t="s">
        <v>125</v>
      </c>
      <c r="E547" s="164" t="s">
        <v>1</v>
      </c>
      <c r="F547" s="165" t="s">
        <v>829</v>
      </c>
      <c r="H547" s="166">
        <v>72</v>
      </c>
      <c r="L547" s="163"/>
      <c r="M547" s="167"/>
      <c r="N547" s="168"/>
      <c r="O547" s="168"/>
      <c r="P547" s="168"/>
      <c r="Q547" s="168"/>
      <c r="R547" s="168"/>
      <c r="S547" s="168"/>
      <c r="T547" s="169"/>
      <c r="AT547" s="164" t="s">
        <v>125</v>
      </c>
      <c r="AU547" s="164" t="s">
        <v>123</v>
      </c>
      <c r="AV547" s="14" t="s">
        <v>123</v>
      </c>
      <c r="AW547" s="14" t="s">
        <v>27</v>
      </c>
      <c r="AX547" s="14" t="s">
        <v>72</v>
      </c>
      <c r="AY547" s="164" t="s">
        <v>115</v>
      </c>
    </row>
    <row r="548" spans="1:65" s="15" customFormat="1" x14ac:dyDescent="0.2">
      <c r="B548" s="170"/>
      <c r="D548" s="157" t="s">
        <v>125</v>
      </c>
      <c r="E548" s="171" t="s">
        <v>1</v>
      </c>
      <c r="F548" s="172" t="s">
        <v>128</v>
      </c>
      <c r="H548" s="173">
        <v>136</v>
      </c>
      <c r="L548" s="170"/>
      <c r="M548" s="174"/>
      <c r="N548" s="175"/>
      <c r="O548" s="175"/>
      <c r="P548" s="175"/>
      <c r="Q548" s="175"/>
      <c r="R548" s="175"/>
      <c r="S548" s="175"/>
      <c r="T548" s="176"/>
      <c r="AT548" s="171" t="s">
        <v>125</v>
      </c>
      <c r="AU548" s="171" t="s">
        <v>123</v>
      </c>
      <c r="AV548" s="15" t="s">
        <v>122</v>
      </c>
      <c r="AW548" s="15" t="s">
        <v>27</v>
      </c>
      <c r="AX548" s="15" t="s">
        <v>80</v>
      </c>
      <c r="AY548" s="171" t="s">
        <v>115</v>
      </c>
    </row>
    <row r="549" spans="1:65" s="2" customFormat="1" ht="24.2" customHeight="1" x14ac:dyDescent="0.2">
      <c r="A549" s="30"/>
      <c r="B549" s="142"/>
      <c r="C549" s="184" t="s">
        <v>830</v>
      </c>
      <c r="D549" s="184" t="s">
        <v>194</v>
      </c>
      <c r="E549" s="185" t="s">
        <v>831</v>
      </c>
      <c r="F549" s="186" t="s">
        <v>832</v>
      </c>
      <c r="G549" s="187" t="s">
        <v>216</v>
      </c>
      <c r="H549" s="188">
        <v>24</v>
      </c>
      <c r="I549" s="188"/>
      <c r="J549" s="188">
        <f>ROUND(I549*H549,3)</f>
        <v>0</v>
      </c>
      <c r="K549" s="189"/>
      <c r="L549" s="190"/>
      <c r="M549" s="191" t="s">
        <v>1</v>
      </c>
      <c r="N549" s="192" t="s">
        <v>38</v>
      </c>
      <c r="O549" s="151">
        <v>0</v>
      </c>
      <c r="P549" s="151">
        <f>O549*H549</f>
        <v>0</v>
      </c>
      <c r="Q549" s="151">
        <v>1.98E-3</v>
      </c>
      <c r="R549" s="151">
        <f>Q549*H549</f>
        <v>4.752E-2</v>
      </c>
      <c r="S549" s="151">
        <v>0</v>
      </c>
      <c r="T549" s="152">
        <f>S549*H549</f>
        <v>0</v>
      </c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R549" s="153" t="s">
        <v>197</v>
      </c>
      <c r="AT549" s="153" t="s">
        <v>194</v>
      </c>
      <c r="AU549" s="153" t="s">
        <v>123</v>
      </c>
      <c r="AY549" s="18" t="s">
        <v>115</v>
      </c>
      <c r="BE549" s="154">
        <f>IF(N549="základná",J549,0)</f>
        <v>0</v>
      </c>
      <c r="BF549" s="154">
        <f>IF(N549="znížená",J549,0)</f>
        <v>0</v>
      </c>
      <c r="BG549" s="154">
        <f>IF(N549="zákl. prenesená",J549,0)</f>
        <v>0</v>
      </c>
      <c r="BH549" s="154">
        <f>IF(N549="zníž. prenesená",J549,0)</f>
        <v>0</v>
      </c>
      <c r="BI549" s="154">
        <f>IF(N549="nulová",J549,0)</f>
        <v>0</v>
      </c>
      <c r="BJ549" s="18" t="s">
        <v>123</v>
      </c>
      <c r="BK549" s="155">
        <f>ROUND(I549*H549,3)</f>
        <v>0</v>
      </c>
      <c r="BL549" s="18" t="s">
        <v>174</v>
      </c>
      <c r="BM549" s="153" t="s">
        <v>833</v>
      </c>
    </row>
    <row r="550" spans="1:65" s="14" customFormat="1" ht="22.5" x14ac:dyDescent="0.2">
      <c r="B550" s="163"/>
      <c r="D550" s="157" t="s">
        <v>125</v>
      </c>
      <c r="E550" s="164" t="s">
        <v>1</v>
      </c>
      <c r="F550" s="165" t="s">
        <v>834</v>
      </c>
      <c r="H550" s="166">
        <v>16</v>
      </c>
      <c r="L550" s="163"/>
      <c r="M550" s="167"/>
      <c r="N550" s="168"/>
      <c r="O550" s="168"/>
      <c r="P550" s="168"/>
      <c r="Q550" s="168"/>
      <c r="R550" s="168"/>
      <c r="S550" s="168"/>
      <c r="T550" s="169"/>
      <c r="AT550" s="164" t="s">
        <v>125</v>
      </c>
      <c r="AU550" s="164" t="s">
        <v>123</v>
      </c>
      <c r="AV550" s="14" t="s">
        <v>123</v>
      </c>
      <c r="AW550" s="14" t="s">
        <v>27</v>
      </c>
      <c r="AX550" s="14" t="s">
        <v>72</v>
      </c>
      <c r="AY550" s="164" t="s">
        <v>115</v>
      </c>
    </row>
    <row r="551" spans="1:65" s="14" customFormat="1" ht="22.5" x14ac:dyDescent="0.2">
      <c r="B551" s="163"/>
      <c r="D551" s="157" t="s">
        <v>125</v>
      </c>
      <c r="E551" s="164" t="s">
        <v>1</v>
      </c>
      <c r="F551" s="165" t="s">
        <v>835</v>
      </c>
      <c r="H551" s="166">
        <v>8</v>
      </c>
      <c r="L551" s="163"/>
      <c r="M551" s="167"/>
      <c r="N551" s="168"/>
      <c r="O551" s="168"/>
      <c r="P551" s="168"/>
      <c r="Q551" s="168"/>
      <c r="R551" s="168"/>
      <c r="S551" s="168"/>
      <c r="T551" s="169"/>
      <c r="AT551" s="164" t="s">
        <v>125</v>
      </c>
      <c r="AU551" s="164" t="s">
        <v>123</v>
      </c>
      <c r="AV551" s="14" t="s">
        <v>123</v>
      </c>
      <c r="AW551" s="14" t="s">
        <v>27</v>
      </c>
      <c r="AX551" s="14" t="s">
        <v>72</v>
      </c>
      <c r="AY551" s="164" t="s">
        <v>115</v>
      </c>
    </row>
    <row r="552" spans="1:65" s="15" customFormat="1" x14ac:dyDescent="0.2">
      <c r="B552" s="170"/>
      <c r="D552" s="157" t="s">
        <v>125</v>
      </c>
      <c r="E552" s="171" t="s">
        <v>1</v>
      </c>
      <c r="F552" s="172" t="s">
        <v>128</v>
      </c>
      <c r="H552" s="173">
        <v>24</v>
      </c>
      <c r="L552" s="170"/>
      <c r="M552" s="174"/>
      <c r="N552" s="175"/>
      <c r="O552" s="175"/>
      <c r="P552" s="175"/>
      <c r="Q552" s="175"/>
      <c r="R552" s="175"/>
      <c r="S552" s="175"/>
      <c r="T552" s="176"/>
      <c r="AT552" s="171" t="s">
        <v>125</v>
      </c>
      <c r="AU552" s="171" t="s">
        <v>123</v>
      </c>
      <c r="AV552" s="15" t="s">
        <v>122</v>
      </c>
      <c r="AW552" s="15" t="s">
        <v>27</v>
      </c>
      <c r="AX552" s="15" t="s">
        <v>80</v>
      </c>
      <c r="AY552" s="171" t="s">
        <v>115</v>
      </c>
    </row>
    <row r="553" spans="1:65" s="2" customFormat="1" ht="24.2" customHeight="1" x14ac:dyDescent="0.2">
      <c r="A553" s="30"/>
      <c r="B553" s="142"/>
      <c r="C553" s="184" t="s">
        <v>836</v>
      </c>
      <c r="D553" s="184" t="s">
        <v>194</v>
      </c>
      <c r="E553" s="185" t="s">
        <v>837</v>
      </c>
      <c r="F553" s="186" t="s">
        <v>838</v>
      </c>
      <c r="G553" s="187" t="s">
        <v>216</v>
      </c>
      <c r="H553" s="188">
        <v>68</v>
      </c>
      <c r="I553" s="188"/>
      <c r="J553" s="188">
        <f>ROUND(I553*H553,3)</f>
        <v>0</v>
      </c>
      <c r="K553" s="189"/>
      <c r="L553" s="190"/>
      <c r="M553" s="191" t="s">
        <v>1</v>
      </c>
      <c r="N553" s="192" t="s">
        <v>38</v>
      </c>
      <c r="O553" s="151">
        <v>0</v>
      </c>
      <c r="P553" s="151">
        <f>O553*H553</f>
        <v>0</v>
      </c>
      <c r="Q553" s="151">
        <v>1.98E-3</v>
      </c>
      <c r="R553" s="151">
        <f>Q553*H553</f>
        <v>0.13464000000000001</v>
      </c>
      <c r="S553" s="151">
        <v>0</v>
      </c>
      <c r="T553" s="152">
        <f>S553*H553</f>
        <v>0</v>
      </c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R553" s="153" t="s">
        <v>197</v>
      </c>
      <c r="AT553" s="153" t="s">
        <v>194</v>
      </c>
      <c r="AU553" s="153" t="s">
        <v>123</v>
      </c>
      <c r="AY553" s="18" t="s">
        <v>115</v>
      </c>
      <c r="BE553" s="154">
        <f>IF(N553="základná",J553,0)</f>
        <v>0</v>
      </c>
      <c r="BF553" s="154">
        <f>IF(N553="znížená",J553,0)</f>
        <v>0</v>
      </c>
      <c r="BG553" s="154">
        <f>IF(N553="zákl. prenesená",J553,0)</f>
        <v>0</v>
      </c>
      <c r="BH553" s="154">
        <f>IF(N553="zníž. prenesená",J553,0)</f>
        <v>0</v>
      </c>
      <c r="BI553" s="154">
        <f>IF(N553="nulová",J553,0)</f>
        <v>0</v>
      </c>
      <c r="BJ553" s="18" t="s">
        <v>123</v>
      </c>
      <c r="BK553" s="155">
        <f>ROUND(I553*H553,3)</f>
        <v>0</v>
      </c>
      <c r="BL553" s="18" t="s">
        <v>174</v>
      </c>
      <c r="BM553" s="153" t="s">
        <v>839</v>
      </c>
    </row>
    <row r="554" spans="1:65" s="14" customFormat="1" ht="22.5" x14ac:dyDescent="0.2">
      <c r="B554" s="163"/>
      <c r="D554" s="157" t="s">
        <v>125</v>
      </c>
      <c r="E554" s="164" t="s">
        <v>1</v>
      </c>
      <c r="F554" s="165" t="s">
        <v>840</v>
      </c>
      <c r="H554" s="166">
        <v>68</v>
      </c>
      <c r="L554" s="163"/>
      <c r="M554" s="167"/>
      <c r="N554" s="168"/>
      <c r="O554" s="168"/>
      <c r="P554" s="168"/>
      <c r="Q554" s="168"/>
      <c r="R554" s="168"/>
      <c r="S554" s="168"/>
      <c r="T554" s="169"/>
      <c r="AT554" s="164" t="s">
        <v>125</v>
      </c>
      <c r="AU554" s="164" t="s">
        <v>123</v>
      </c>
      <c r="AV554" s="14" t="s">
        <v>123</v>
      </c>
      <c r="AW554" s="14" t="s">
        <v>27</v>
      </c>
      <c r="AX554" s="14" t="s">
        <v>72</v>
      </c>
      <c r="AY554" s="164" t="s">
        <v>115</v>
      </c>
    </row>
    <row r="555" spans="1:65" s="15" customFormat="1" x14ac:dyDescent="0.2">
      <c r="B555" s="170"/>
      <c r="D555" s="157" t="s">
        <v>125</v>
      </c>
      <c r="E555" s="171" t="s">
        <v>1</v>
      </c>
      <c r="F555" s="172" t="s">
        <v>128</v>
      </c>
      <c r="H555" s="173">
        <v>68</v>
      </c>
      <c r="L555" s="170"/>
      <c r="M555" s="174"/>
      <c r="N555" s="175"/>
      <c r="O555" s="175"/>
      <c r="P555" s="175"/>
      <c r="Q555" s="175"/>
      <c r="R555" s="175"/>
      <c r="S555" s="175"/>
      <c r="T555" s="176"/>
      <c r="AT555" s="171" t="s">
        <v>125</v>
      </c>
      <c r="AU555" s="171" t="s">
        <v>123</v>
      </c>
      <c r="AV555" s="15" t="s">
        <v>122</v>
      </c>
      <c r="AW555" s="15" t="s">
        <v>27</v>
      </c>
      <c r="AX555" s="15" t="s">
        <v>80</v>
      </c>
      <c r="AY555" s="171" t="s">
        <v>115</v>
      </c>
    </row>
    <row r="556" spans="1:65" s="2" customFormat="1" ht="24.2" customHeight="1" x14ac:dyDescent="0.2">
      <c r="A556" s="30"/>
      <c r="B556" s="142"/>
      <c r="C556" s="184" t="s">
        <v>841</v>
      </c>
      <c r="D556" s="184" t="s">
        <v>194</v>
      </c>
      <c r="E556" s="185" t="s">
        <v>315</v>
      </c>
      <c r="F556" s="186" t="s">
        <v>316</v>
      </c>
      <c r="G556" s="187" t="s">
        <v>216</v>
      </c>
      <c r="H556" s="188">
        <v>460</v>
      </c>
      <c r="I556" s="188"/>
      <c r="J556" s="188">
        <f>ROUND(I556*H556,3)</f>
        <v>0</v>
      </c>
      <c r="K556" s="189"/>
      <c r="L556" s="190"/>
      <c r="M556" s="191" t="s">
        <v>1</v>
      </c>
      <c r="N556" s="192" t="s">
        <v>38</v>
      </c>
      <c r="O556" s="151">
        <v>0</v>
      </c>
      <c r="P556" s="151">
        <f>O556*H556</f>
        <v>0</v>
      </c>
      <c r="Q556" s="151">
        <v>2.2000000000000001E-4</v>
      </c>
      <c r="R556" s="151">
        <f>Q556*H556</f>
        <v>0.1012</v>
      </c>
      <c r="S556" s="151">
        <v>0</v>
      </c>
      <c r="T556" s="152">
        <f>S556*H556</f>
        <v>0</v>
      </c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R556" s="153" t="s">
        <v>197</v>
      </c>
      <c r="AT556" s="153" t="s">
        <v>194</v>
      </c>
      <c r="AU556" s="153" t="s">
        <v>123</v>
      </c>
      <c r="AY556" s="18" t="s">
        <v>115</v>
      </c>
      <c r="BE556" s="154">
        <f>IF(N556="základná",J556,0)</f>
        <v>0</v>
      </c>
      <c r="BF556" s="154">
        <f>IF(N556="znížená",J556,0)</f>
        <v>0</v>
      </c>
      <c r="BG556" s="154">
        <f>IF(N556="zákl. prenesená",J556,0)</f>
        <v>0</v>
      </c>
      <c r="BH556" s="154">
        <f>IF(N556="zníž. prenesená",J556,0)</f>
        <v>0</v>
      </c>
      <c r="BI556" s="154">
        <f>IF(N556="nulová",J556,0)</f>
        <v>0</v>
      </c>
      <c r="BJ556" s="18" t="s">
        <v>123</v>
      </c>
      <c r="BK556" s="155">
        <f>ROUND(I556*H556,3)</f>
        <v>0</v>
      </c>
      <c r="BL556" s="18" t="s">
        <v>174</v>
      </c>
      <c r="BM556" s="153" t="s">
        <v>842</v>
      </c>
    </row>
    <row r="557" spans="1:65" s="2" customFormat="1" ht="24.2" customHeight="1" x14ac:dyDescent="0.2">
      <c r="A557" s="30"/>
      <c r="B557" s="142"/>
      <c r="C557" s="184" t="s">
        <v>843</v>
      </c>
      <c r="D557" s="184" t="s">
        <v>194</v>
      </c>
      <c r="E557" s="185" t="s">
        <v>844</v>
      </c>
      <c r="F557" s="186" t="s">
        <v>845</v>
      </c>
      <c r="G557" s="187" t="s">
        <v>216</v>
      </c>
      <c r="H557" s="188">
        <v>460</v>
      </c>
      <c r="I557" s="188"/>
      <c r="J557" s="188">
        <f>ROUND(I557*H557,3)</f>
        <v>0</v>
      </c>
      <c r="K557" s="189"/>
      <c r="L557" s="190"/>
      <c r="M557" s="191" t="s">
        <v>1</v>
      </c>
      <c r="N557" s="192" t="s">
        <v>38</v>
      </c>
      <c r="O557" s="151">
        <v>0</v>
      </c>
      <c r="P557" s="151">
        <f>O557*H557</f>
        <v>0</v>
      </c>
      <c r="Q557" s="151">
        <v>5.8599999999999998E-3</v>
      </c>
      <c r="R557" s="151">
        <f>Q557*H557</f>
        <v>2.6955999999999998</v>
      </c>
      <c r="S557" s="151">
        <v>0</v>
      </c>
      <c r="T557" s="152">
        <f>S557*H557</f>
        <v>0</v>
      </c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R557" s="153" t="s">
        <v>197</v>
      </c>
      <c r="AT557" s="153" t="s">
        <v>194</v>
      </c>
      <c r="AU557" s="153" t="s">
        <v>123</v>
      </c>
      <c r="AY557" s="18" t="s">
        <v>115</v>
      </c>
      <c r="BE557" s="154">
        <f>IF(N557="základná",J557,0)</f>
        <v>0</v>
      </c>
      <c r="BF557" s="154">
        <f>IF(N557="znížená",J557,0)</f>
        <v>0</v>
      </c>
      <c r="BG557" s="154">
        <f>IF(N557="zákl. prenesená",J557,0)</f>
        <v>0</v>
      </c>
      <c r="BH557" s="154">
        <f>IF(N557="zníž. prenesená",J557,0)</f>
        <v>0</v>
      </c>
      <c r="BI557" s="154">
        <f>IF(N557="nulová",J557,0)</f>
        <v>0</v>
      </c>
      <c r="BJ557" s="18" t="s">
        <v>123</v>
      </c>
      <c r="BK557" s="155">
        <f>ROUND(I557*H557,3)</f>
        <v>0</v>
      </c>
      <c r="BL557" s="18" t="s">
        <v>174</v>
      </c>
      <c r="BM557" s="153" t="s">
        <v>846</v>
      </c>
    </row>
    <row r="558" spans="1:65" s="2" customFormat="1" ht="24.2" customHeight="1" x14ac:dyDescent="0.2">
      <c r="A558" s="30"/>
      <c r="B558" s="142"/>
      <c r="C558" s="143" t="s">
        <v>847</v>
      </c>
      <c r="D558" s="143" t="s">
        <v>118</v>
      </c>
      <c r="E558" s="144" t="s">
        <v>848</v>
      </c>
      <c r="F558" s="145" t="s">
        <v>849</v>
      </c>
      <c r="G558" s="146" t="s">
        <v>182</v>
      </c>
      <c r="H558" s="147">
        <v>1.1000000000000001</v>
      </c>
      <c r="I558" s="147"/>
      <c r="J558" s="147">
        <f>ROUND(I558*H558,3)</f>
        <v>0</v>
      </c>
      <c r="K558" s="148"/>
      <c r="L558" s="31"/>
      <c r="M558" s="149" t="s">
        <v>1</v>
      </c>
      <c r="N558" s="150" t="s">
        <v>38</v>
      </c>
      <c r="O558" s="151">
        <v>0</v>
      </c>
      <c r="P558" s="151">
        <f>O558*H558</f>
        <v>0</v>
      </c>
      <c r="Q558" s="151">
        <v>0</v>
      </c>
      <c r="R558" s="151">
        <f>Q558*H558</f>
        <v>0</v>
      </c>
      <c r="S558" s="151">
        <v>0</v>
      </c>
      <c r="T558" s="152">
        <f>S558*H558</f>
        <v>0</v>
      </c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R558" s="153" t="s">
        <v>174</v>
      </c>
      <c r="AT558" s="153" t="s">
        <v>118</v>
      </c>
      <c r="AU558" s="153" t="s">
        <v>123</v>
      </c>
      <c r="AY558" s="18" t="s">
        <v>115</v>
      </c>
      <c r="BE558" s="154">
        <f>IF(N558="základná",J558,0)</f>
        <v>0</v>
      </c>
      <c r="BF558" s="154">
        <f>IF(N558="znížená",J558,0)</f>
        <v>0</v>
      </c>
      <c r="BG558" s="154">
        <f>IF(N558="zákl. prenesená",J558,0)</f>
        <v>0</v>
      </c>
      <c r="BH558" s="154">
        <f>IF(N558="zníž. prenesená",J558,0)</f>
        <v>0</v>
      </c>
      <c r="BI558" s="154">
        <f>IF(N558="nulová",J558,0)</f>
        <v>0</v>
      </c>
      <c r="BJ558" s="18" t="s">
        <v>123</v>
      </c>
      <c r="BK558" s="155">
        <f>ROUND(I558*H558,3)</f>
        <v>0</v>
      </c>
      <c r="BL558" s="18" t="s">
        <v>174</v>
      </c>
      <c r="BM558" s="153" t="s">
        <v>850</v>
      </c>
    </row>
    <row r="559" spans="1:65" s="12" customFormat="1" ht="22.9" customHeight="1" x14ac:dyDescent="0.2">
      <c r="B559" s="130"/>
      <c r="D559" s="131" t="s">
        <v>71</v>
      </c>
      <c r="E559" s="140" t="s">
        <v>851</v>
      </c>
      <c r="F559" s="140" t="s">
        <v>852</v>
      </c>
      <c r="J559" s="141">
        <f>BK559</f>
        <v>0</v>
      </c>
      <c r="L559" s="130"/>
      <c r="M559" s="134"/>
      <c r="N559" s="135"/>
      <c r="O559" s="135"/>
      <c r="P559" s="136">
        <f>SUM(P560:P578)</f>
        <v>75.573400000000007</v>
      </c>
      <c r="Q559" s="135"/>
      <c r="R559" s="136">
        <f>SUM(R560:R578)</f>
        <v>1.60968</v>
      </c>
      <c r="S559" s="135"/>
      <c r="T559" s="137">
        <f>SUM(T560:T578)</f>
        <v>0</v>
      </c>
      <c r="AR559" s="131" t="s">
        <v>123</v>
      </c>
      <c r="AT559" s="138" t="s">
        <v>71</v>
      </c>
      <c r="AU559" s="138" t="s">
        <v>80</v>
      </c>
      <c r="AY559" s="131" t="s">
        <v>115</v>
      </c>
      <c r="BK559" s="139">
        <f>SUM(BK560:BK578)</f>
        <v>0</v>
      </c>
    </row>
    <row r="560" spans="1:65" s="2" customFormat="1" ht="24.2" customHeight="1" x14ac:dyDescent="0.2">
      <c r="A560" s="30"/>
      <c r="B560" s="142"/>
      <c r="C560" s="143" t="s">
        <v>853</v>
      </c>
      <c r="D560" s="143" t="s">
        <v>118</v>
      </c>
      <c r="E560" s="144" t="s">
        <v>854</v>
      </c>
      <c r="F560" s="145" t="s">
        <v>855</v>
      </c>
      <c r="G560" s="146" t="s">
        <v>856</v>
      </c>
      <c r="H560" s="147">
        <v>16.100000000000001</v>
      </c>
      <c r="I560" s="147"/>
      <c r="J560" s="147">
        <f>ROUND(I560*H560,3)</f>
        <v>0</v>
      </c>
      <c r="K560" s="148"/>
      <c r="L560" s="31"/>
      <c r="M560" s="149" t="s">
        <v>1</v>
      </c>
      <c r="N560" s="150" t="s">
        <v>38</v>
      </c>
      <c r="O560" s="151">
        <v>4.694</v>
      </c>
      <c r="P560" s="151">
        <f>O560*H560</f>
        <v>75.573400000000007</v>
      </c>
      <c r="Q560" s="151">
        <v>0</v>
      </c>
      <c r="R560" s="151">
        <f>Q560*H560</f>
        <v>0</v>
      </c>
      <c r="S560" s="151">
        <v>0</v>
      </c>
      <c r="T560" s="152">
        <f>S560*H560</f>
        <v>0</v>
      </c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R560" s="153" t="s">
        <v>174</v>
      </c>
      <c r="AT560" s="153" t="s">
        <v>118</v>
      </c>
      <c r="AU560" s="153" t="s">
        <v>123</v>
      </c>
      <c r="AY560" s="18" t="s">
        <v>115</v>
      </c>
      <c r="BE560" s="154">
        <f>IF(N560="základná",J560,0)</f>
        <v>0</v>
      </c>
      <c r="BF560" s="154">
        <f>IF(N560="znížená",J560,0)</f>
        <v>0</v>
      </c>
      <c r="BG560" s="154">
        <f>IF(N560="zákl. prenesená",J560,0)</f>
        <v>0</v>
      </c>
      <c r="BH560" s="154">
        <f>IF(N560="zníž. prenesená",J560,0)</f>
        <v>0</v>
      </c>
      <c r="BI560" s="154">
        <f>IF(N560="nulová",J560,0)</f>
        <v>0</v>
      </c>
      <c r="BJ560" s="18" t="s">
        <v>123</v>
      </c>
      <c r="BK560" s="155">
        <f>ROUND(I560*H560,3)</f>
        <v>0</v>
      </c>
      <c r="BL560" s="18" t="s">
        <v>174</v>
      </c>
      <c r="BM560" s="153" t="s">
        <v>857</v>
      </c>
    </row>
    <row r="561" spans="1:65" s="13" customFormat="1" x14ac:dyDescent="0.2">
      <c r="B561" s="156"/>
      <c r="D561" s="157" t="s">
        <v>125</v>
      </c>
      <c r="E561" s="158" t="s">
        <v>1</v>
      </c>
      <c r="F561" s="159" t="s">
        <v>858</v>
      </c>
      <c r="H561" s="158" t="s">
        <v>1</v>
      </c>
      <c r="L561" s="156"/>
      <c r="M561" s="160"/>
      <c r="N561" s="161"/>
      <c r="O561" s="161"/>
      <c r="P561" s="161"/>
      <c r="Q561" s="161"/>
      <c r="R561" s="161"/>
      <c r="S561" s="161"/>
      <c r="T561" s="162"/>
      <c r="AT561" s="158" t="s">
        <v>125</v>
      </c>
      <c r="AU561" s="158" t="s">
        <v>123</v>
      </c>
      <c r="AV561" s="13" t="s">
        <v>80</v>
      </c>
      <c r="AW561" s="13" t="s">
        <v>27</v>
      </c>
      <c r="AX561" s="13" t="s">
        <v>72</v>
      </c>
      <c r="AY561" s="158" t="s">
        <v>115</v>
      </c>
    </row>
    <row r="562" spans="1:65" s="14" customFormat="1" ht="22.5" x14ac:dyDescent="0.2">
      <c r="B562" s="163"/>
      <c r="D562" s="157" t="s">
        <v>125</v>
      </c>
      <c r="E562" s="164" t="s">
        <v>1</v>
      </c>
      <c r="F562" s="165" t="s">
        <v>859</v>
      </c>
      <c r="H562" s="166">
        <v>16.100000000000001</v>
      </c>
      <c r="L562" s="163"/>
      <c r="M562" s="167"/>
      <c r="N562" s="168"/>
      <c r="O562" s="168"/>
      <c r="P562" s="168"/>
      <c r="Q562" s="168"/>
      <c r="R562" s="168"/>
      <c r="S562" s="168"/>
      <c r="T562" s="169"/>
      <c r="AT562" s="164" t="s">
        <v>125</v>
      </c>
      <c r="AU562" s="164" t="s">
        <v>123</v>
      </c>
      <c r="AV562" s="14" t="s">
        <v>123</v>
      </c>
      <c r="AW562" s="14" t="s">
        <v>27</v>
      </c>
      <c r="AX562" s="14" t="s">
        <v>72</v>
      </c>
      <c r="AY562" s="164" t="s">
        <v>115</v>
      </c>
    </row>
    <row r="563" spans="1:65" s="15" customFormat="1" x14ac:dyDescent="0.2">
      <c r="B563" s="170"/>
      <c r="D563" s="157" t="s">
        <v>125</v>
      </c>
      <c r="E563" s="171" t="s">
        <v>1</v>
      </c>
      <c r="F563" s="172" t="s">
        <v>128</v>
      </c>
      <c r="H563" s="173">
        <v>16.100000000000001</v>
      </c>
      <c r="L563" s="170"/>
      <c r="M563" s="174"/>
      <c r="N563" s="175"/>
      <c r="O563" s="175"/>
      <c r="P563" s="175"/>
      <c r="Q563" s="175"/>
      <c r="R563" s="175"/>
      <c r="S563" s="175"/>
      <c r="T563" s="176"/>
      <c r="AT563" s="171" t="s">
        <v>125</v>
      </c>
      <c r="AU563" s="171" t="s">
        <v>123</v>
      </c>
      <c r="AV563" s="15" t="s">
        <v>122</v>
      </c>
      <c r="AW563" s="15" t="s">
        <v>27</v>
      </c>
      <c r="AX563" s="15" t="s">
        <v>80</v>
      </c>
      <c r="AY563" s="171" t="s">
        <v>115</v>
      </c>
    </row>
    <row r="564" spans="1:65" s="2" customFormat="1" ht="24.2" customHeight="1" x14ac:dyDescent="0.2">
      <c r="A564" s="30"/>
      <c r="B564" s="142"/>
      <c r="C564" s="184" t="s">
        <v>860</v>
      </c>
      <c r="D564" s="184" t="s">
        <v>194</v>
      </c>
      <c r="E564" s="185" t="s">
        <v>861</v>
      </c>
      <c r="F564" s="186" t="s">
        <v>862</v>
      </c>
      <c r="G564" s="187" t="s">
        <v>216</v>
      </c>
      <c r="H564" s="188">
        <v>30</v>
      </c>
      <c r="I564" s="188"/>
      <c r="J564" s="188">
        <f>ROUND(I564*H564,3)</f>
        <v>0</v>
      </c>
      <c r="K564" s="189"/>
      <c r="L564" s="190"/>
      <c r="M564" s="191" t="s">
        <v>1</v>
      </c>
      <c r="N564" s="192" t="s">
        <v>38</v>
      </c>
      <c r="O564" s="151">
        <v>0</v>
      </c>
      <c r="P564" s="151">
        <f>O564*H564</f>
        <v>0</v>
      </c>
      <c r="Q564" s="151">
        <v>4.4999999999999997E-3</v>
      </c>
      <c r="R564" s="151">
        <f>Q564*H564</f>
        <v>0.13499999999999998</v>
      </c>
      <c r="S564" s="151">
        <v>0</v>
      </c>
      <c r="T564" s="152">
        <f>S564*H564</f>
        <v>0</v>
      </c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R564" s="153" t="s">
        <v>197</v>
      </c>
      <c r="AT564" s="153" t="s">
        <v>194</v>
      </c>
      <c r="AU564" s="153" t="s">
        <v>123</v>
      </c>
      <c r="AY564" s="18" t="s">
        <v>115</v>
      </c>
      <c r="BE564" s="154">
        <f>IF(N564="základná",J564,0)</f>
        <v>0</v>
      </c>
      <c r="BF564" s="154">
        <f>IF(N564="znížená",J564,0)</f>
        <v>0</v>
      </c>
      <c r="BG564" s="154">
        <f>IF(N564="zákl. prenesená",J564,0)</f>
        <v>0</v>
      </c>
      <c r="BH564" s="154">
        <f>IF(N564="zníž. prenesená",J564,0)</f>
        <v>0</v>
      </c>
      <c r="BI564" s="154">
        <f>IF(N564="nulová",J564,0)</f>
        <v>0</v>
      </c>
      <c r="BJ564" s="18" t="s">
        <v>123</v>
      </c>
      <c r="BK564" s="155">
        <f>ROUND(I564*H564,3)</f>
        <v>0</v>
      </c>
      <c r="BL564" s="18" t="s">
        <v>174</v>
      </c>
      <c r="BM564" s="153" t="s">
        <v>863</v>
      </c>
    </row>
    <row r="565" spans="1:65" s="14" customFormat="1" ht="22.5" x14ac:dyDescent="0.2">
      <c r="B565" s="163"/>
      <c r="D565" s="157" t="s">
        <v>125</v>
      </c>
      <c r="E565" s="164" t="s">
        <v>1</v>
      </c>
      <c r="F565" s="165" t="s">
        <v>864</v>
      </c>
      <c r="H565" s="166">
        <v>10</v>
      </c>
      <c r="L565" s="163"/>
      <c r="M565" s="167"/>
      <c r="N565" s="168"/>
      <c r="O565" s="168"/>
      <c r="P565" s="168"/>
      <c r="Q565" s="168"/>
      <c r="R565" s="168"/>
      <c r="S565" s="168"/>
      <c r="T565" s="169"/>
      <c r="AT565" s="164" t="s">
        <v>125</v>
      </c>
      <c r="AU565" s="164" t="s">
        <v>123</v>
      </c>
      <c r="AV565" s="14" t="s">
        <v>123</v>
      </c>
      <c r="AW565" s="14" t="s">
        <v>27</v>
      </c>
      <c r="AX565" s="14" t="s">
        <v>72</v>
      </c>
      <c r="AY565" s="164" t="s">
        <v>115</v>
      </c>
    </row>
    <row r="566" spans="1:65" s="14" customFormat="1" ht="22.5" x14ac:dyDescent="0.2">
      <c r="B566" s="163"/>
      <c r="D566" s="157" t="s">
        <v>125</v>
      </c>
      <c r="E566" s="164" t="s">
        <v>1</v>
      </c>
      <c r="F566" s="165" t="s">
        <v>865</v>
      </c>
      <c r="H566" s="166">
        <v>20</v>
      </c>
      <c r="L566" s="163"/>
      <c r="M566" s="167"/>
      <c r="N566" s="168"/>
      <c r="O566" s="168"/>
      <c r="P566" s="168"/>
      <c r="Q566" s="168"/>
      <c r="R566" s="168"/>
      <c r="S566" s="168"/>
      <c r="T566" s="169"/>
      <c r="AT566" s="164" t="s">
        <v>125</v>
      </c>
      <c r="AU566" s="164" t="s">
        <v>123</v>
      </c>
      <c r="AV566" s="14" t="s">
        <v>123</v>
      </c>
      <c r="AW566" s="14" t="s">
        <v>27</v>
      </c>
      <c r="AX566" s="14" t="s">
        <v>72</v>
      </c>
      <c r="AY566" s="164" t="s">
        <v>115</v>
      </c>
    </row>
    <row r="567" spans="1:65" s="15" customFormat="1" x14ac:dyDescent="0.2">
      <c r="B567" s="170"/>
      <c r="D567" s="157" t="s">
        <v>125</v>
      </c>
      <c r="E567" s="171" t="s">
        <v>1</v>
      </c>
      <c r="F567" s="172" t="s">
        <v>128</v>
      </c>
      <c r="H567" s="173">
        <v>30</v>
      </c>
      <c r="L567" s="170"/>
      <c r="M567" s="174"/>
      <c r="N567" s="175"/>
      <c r="O567" s="175"/>
      <c r="P567" s="175"/>
      <c r="Q567" s="175"/>
      <c r="R567" s="175"/>
      <c r="S567" s="175"/>
      <c r="T567" s="176"/>
      <c r="AT567" s="171" t="s">
        <v>125</v>
      </c>
      <c r="AU567" s="171" t="s">
        <v>123</v>
      </c>
      <c r="AV567" s="15" t="s">
        <v>122</v>
      </c>
      <c r="AW567" s="15" t="s">
        <v>27</v>
      </c>
      <c r="AX567" s="15" t="s">
        <v>80</v>
      </c>
      <c r="AY567" s="171" t="s">
        <v>115</v>
      </c>
    </row>
    <row r="568" spans="1:65" s="2" customFormat="1" ht="24.2" customHeight="1" x14ac:dyDescent="0.2">
      <c r="A568" s="30"/>
      <c r="B568" s="142"/>
      <c r="C568" s="184" t="s">
        <v>866</v>
      </c>
      <c r="D568" s="184" t="s">
        <v>194</v>
      </c>
      <c r="E568" s="185" t="s">
        <v>867</v>
      </c>
      <c r="F568" s="186" t="s">
        <v>868</v>
      </c>
      <c r="G568" s="187" t="s">
        <v>216</v>
      </c>
      <c r="H568" s="188">
        <v>120</v>
      </c>
      <c r="I568" s="188"/>
      <c r="J568" s="188">
        <f>ROUND(I568*H568,3)</f>
        <v>0</v>
      </c>
      <c r="K568" s="189"/>
      <c r="L568" s="190"/>
      <c r="M568" s="191" t="s">
        <v>1</v>
      </c>
      <c r="N568" s="192" t="s">
        <v>38</v>
      </c>
      <c r="O568" s="151">
        <v>0</v>
      </c>
      <c r="P568" s="151">
        <f>O568*H568</f>
        <v>0</v>
      </c>
      <c r="Q568" s="151">
        <v>8.0000000000000002E-3</v>
      </c>
      <c r="R568" s="151">
        <f>Q568*H568</f>
        <v>0.96</v>
      </c>
      <c r="S568" s="151">
        <v>0</v>
      </c>
      <c r="T568" s="152">
        <f>S568*H568</f>
        <v>0</v>
      </c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R568" s="153" t="s">
        <v>197</v>
      </c>
      <c r="AT568" s="153" t="s">
        <v>194</v>
      </c>
      <c r="AU568" s="153" t="s">
        <v>123</v>
      </c>
      <c r="AY568" s="18" t="s">
        <v>115</v>
      </c>
      <c r="BE568" s="154">
        <f>IF(N568="základná",J568,0)</f>
        <v>0</v>
      </c>
      <c r="BF568" s="154">
        <f>IF(N568="znížená",J568,0)</f>
        <v>0</v>
      </c>
      <c r="BG568" s="154">
        <f>IF(N568="zákl. prenesená",J568,0)</f>
        <v>0</v>
      </c>
      <c r="BH568" s="154">
        <f>IF(N568="zníž. prenesená",J568,0)</f>
        <v>0</v>
      </c>
      <c r="BI568" s="154">
        <f>IF(N568="nulová",J568,0)</f>
        <v>0</v>
      </c>
      <c r="BJ568" s="18" t="s">
        <v>123</v>
      </c>
      <c r="BK568" s="155">
        <f>ROUND(I568*H568,3)</f>
        <v>0</v>
      </c>
      <c r="BL568" s="18" t="s">
        <v>174</v>
      </c>
      <c r="BM568" s="153" t="s">
        <v>869</v>
      </c>
    </row>
    <row r="569" spans="1:65" s="14" customFormat="1" ht="22.5" x14ac:dyDescent="0.2">
      <c r="B569" s="163"/>
      <c r="D569" s="157" t="s">
        <v>125</v>
      </c>
      <c r="E569" s="164" t="s">
        <v>1</v>
      </c>
      <c r="F569" s="165" t="s">
        <v>870</v>
      </c>
      <c r="H569" s="166">
        <v>40</v>
      </c>
      <c r="L569" s="163"/>
      <c r="M569" s="167"/>
      <c r="N569" s="168"/>
      <c r="O569" s="168"/>
      <c r="P569" s="168"/>
      <c r="Q569" s="168"/>
      <c r="R569" s="168"/>
      <c r="S569" s="168"/>
      <c r="T569" s="169"/>
      <c r="AT569" s="164" t="s">
        <v>125</v>
      </c>
      <c r="AU569" s="164" t="s">
        <v>123</v>
      </c>
      <c r="AV569" s="14" t="s">
        <v>123</v>
      </c>
      <c r="AW569" s="14" t="s">
        <v>27</v>
      </c>
      <c r="AX569" s="14" t="s">
        <v>72</v>
      </c>
      <c r="AY569" s="164" t="s">
        <v>115</v>
      </c>
    </row>
    <row r="570" spans="1:65" s="14" customFormat="1" ht="22.5" x14ac:dyDescent="0.2">
      <c r="B570" s="163"/>
      <c r="D570" s="157" t="s">
        <v>125</v>
      </c>
      <c r="E570" s="164" t="s">
        <v>1</v>
      </c>
      <c r="F570" s="165" t="s">
        <v>871</v>
      </c>
      <c r="H570" s="166">
        <v>80</v>
      </c>
      <c r="L570" s="163"/>
      <c r="M570" s="167"/>
      <c r="N570" s="168"/>
      <c r="O570" s="168"/>
      <c r="P570" s="168"/>
      <c r="Q570" s="168"/>
      <c r="R570" s="168"/>
      <c r="S570" s="168"/>
      <c r="T570" s="169"/>
      <c r="AT570" s="164" t="s">
        <v>125</v>
      </c>
      <c r="AU570" s="164" t="s">
        <v>123</v>
      </c>
      <c r="AV570" s="14" t="s">
        <v>123</v>
      </c>
      <c r="AW570" s="14" t="s">
        <v>27</v>
      </c>
      <c r="AX570" s="14" t="s">
        <v>72</v>
      </c>
      <c r="AY570" s="164" t="s">
        <v>115</v>
      </c>
    </row>
    <row r="571" spans="1:65" s="15" customFormat="1" x14ac:dyDescent="0.2">
      <c r="B571" s="170"/>
      <c r="D571" s="157" t="s">
        <v>125</v>
      </c>
      <c r="E571" s="171" t="s">
        <v>1</v>
      </c>
      <c r="F571" s="172" t="s">
        <v>128</v>
      </c>
      <c r="H571" s="173">
        <v>120</v>
      </c>
      <c r="L571" s="170"/>
      <c r="M571" s="174"/>
      <c r="N571" s="175"/>
      <c r="O571" s="175"/>
      <c r="P571" s="175"/>
      <c r="Q571" s="175"/>
      <c r="R571" s="175"/>
      <c r="S571" s="175"/>
      <c r="T571" s="176"/>
      <c r="AT571" s="171" t="s">
        <v>125</v>
      </c>
      <c r="AU571" s="171" t="s">
        <v>123</v>
      </c>
      <c r="AV571" s="15" t="s">
        <v>122</v>
      </c>
      <c r="AW571" s="15" t="s">
        <v>27</v>
      </c>
      <c r="AX571" s="15" t="s">
        <v>80</v>
      </c>
      <c r="AY571" s="171" t="s">
        <v>115</v>
      </c>
    </row>
    <row r="572" spans="1:65" s="2" customFormat="1" ht="37.9" customHeight="1" x14ac:dyDescent="0.2">
      <c r="A572" s="30"/>
      <c r="B572" s="142"/>
      <c r="C572" s="184" t="s">
        <v>872</v>
      </c>
      <c r="D572" s="184" t="s">
        <v>194</v>
      </c>
      <c r="E572" s="185" t="s">
        <v>873</v>
      </c>
      <c r="F572" s="186" t="s">
        <v>874</v>
      </c>
      <c r="G572" s="187" t="s">
        <v>189</v>
      </c>
      <c r="H572" s="188">
        <v>60</v>
      </c>
      <c r="I572" s="188"/>
      <c r="J572" s="188">
        <f>ROUND(I572*H572,3)</f>
        <v>0</v>
      </c>
      <c r="K572" s="189"/>
      <c r="L572" s="190"/>
      <c r="M572" s="191" t="s">
        <v>1</v>
      </c>
      <c r="N572" s="192" t="s">
        <v>38</v>
      </c>
      <c r="O572" s="151">
        <v>0</v>
      </c>
      <c r="P572" s="151">
        <f>O572*H572</f>
        <v>0</v>
      </c>
      <c r="Q572" s="151">
        <v>2.4499999999999999E-3</v>
      </c>
      <c r="R572" s="151">
        <f>Q572*H572</f>
        <v>0.14699999999999999</v>
      </c>
      <c r="S572" s="151">
        <v>0</v>
      </c>
      <c r="T572" s="152">
        <f>S572*H572</f>
        <v>0</v>
      </c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R572" s="153" t="s">
        <v>197</v>
      </c>
      <c r="AT572" s="153" t="s">
        <v>194</v>
      </c>
      <c r="AU572" s="153" t="s">
        <v>123</v>
      </c>
      <c r="AY572" s="18" t="s">
        <v>115</v>
      </c>
      <c r="BE572" s="154">
        <f>IF(N572="základná",J572,0)</f>
        <v>0</v>
      </c>
      <c r="BF572" s="154">
        <f>IF(N572="znížená",J572,0)</f>
        <v>0</v>
      </c>
      <c r="BG572" s="154">
        <f>IF(N572="zákl. prenesená",J572,0)</f>
        <v>0</v>
      </c>
      <c r="BH572" s="154">
        <f>IF(N572="zníž. prenesená",J572,0)</f>
        <v>0</v>
      </c>
      <c r="BI572" s="154">
        <f>IF(N572="nulová",J572,0)</f>
        <v>0</v>
      </c>
      <c r="BJ572" s="18" t="s">
        <v>123</v>
      </c>
      <c r="BK572" s="155">
        <f>ROUND(I572*H572,3)</f>
        <v>0</v>
      </c>
      <c r="BL572" s="18" t="s">
        <v>174</v>
      </c>
      <c r="BM572" s="153" t="s">
        <v>875</v>
      </c>
    </row>
    <row r="573" spans="1:65" s="2" customFormat="1" ht="37.9" customHeight="1" x14ac:dyDescent="0.2">
      <c r="A573" s="30"/>
      <c r="B573" s="142"/>
      <c r="C573" s="184" t="s">
        <v>876</v>
      </c>
      <c r="D573" s="184" t="s">
        <v>194</v>
      </c>
      <c r="E573" s="185" t="s">
        <v>877</v>
      </c>
      <c r="F573" s="186" t="s">
        <v>878</v>
      </c>
      <c r="G573" s="187" t="s">
        <v>189</v>
      </c>
      <c r="H573" s="188">
        <v>78</v>
      </c>
      <c r="I573" s="188"/>
      <c r="J573" s="188">
        <f>ROUND(I573*H573,3)</f>
        <v>0</v>
      </c>
      <c r="K573" s="189"/>
      <c r="L573" s="190"/>
      <c r="M573" s="191" t="s">
        <v>1</v>
      </c>
      <c r="N573" s="192" t="s">
        <v>38</v>
      </c>
      <c r="O573" s="151">
        <v>0</v>
      </c>
      <c r="P573" s="151">
        <f>O573*H573</f>
        <v>0</v>
      </c>
      <c r="Q573" s="151">
        <v>4.0800000000000003E-3</v>
      </c>
      <c r="R573" s="151">
        <f>Q573*H573</f>
        <v>0.31824000000000002</v>
      </c>
      <c r="S573" s="151">
        <v>0</v>
      </c>
      <c r="T573" s="152">
        <f>S573*H573</f>
        <v>0</v>
      </c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R573" s="153" t="s">
        <v>197</v>
      </c>
      <c r="AT573" s="153" t="s">
        <v>194</v>
      </c>
      <c r="AU573" s="153" t="s">
        <v>123</v>
      </c>
      <c r="AY573" s="18" t="s">
        <v>115</v>
      </c>
      <c r="BE573" s="154">
        <f>IF(N573="základná",J573,0)</f>
        <v>0</v>
      </c>
      <c r="BF573" s="154">
        <f>IF(N573="znížená",J573,0)</f>
        <v>0</v>
      </c>
      <c r="BG573" s="154">
        <f>IF(N573="zákl. prenesená",J573,0)</f>
        <v>0</v>
      </c>
      <c r="BH573" s="154">
        <f>IF(N573="zníž. prenesená",J573,0)</f>
        <v>0</v>
      </c>
      <c r="BI573" s="154">
        <f>IF(N573="nulová",J573,0)</f>
        <v>0</v>
      </c>
      <c r="BJ573" s="18" t="s">
        <v>123</v>
      </c>
      <c r="BK573" s="155">
        <f>ROUND(I573*H573,3)</f>
        <v>0</v>
      </c>
      <c r="BL573" s="18" t="s">
        <v>174</v>
      </c>
      <c r="BM573" s="153" t="s">
        <v>879</v>
      </c>
    </row>
    <row r="574" spans="1:65" s="2" customFormat="1" ht="24.2" customHeight="1" x14ac:dyDescent="0.2">
      <c r="A574" s="30"/>
      <c r="B574" s="142"/>
      <c r="C574" s="184" t="s">
        <v>880</v>
      </c>
      <c r="D574" s="184" t="s">
        <v>194</v>
      </c>
      <c r="E574" s="185" t="s">
        <v>881</v>
      </c>
      <c r="F574" s="186" t="s">
        <v>882</v>
      </c>
      <c r="G574" s="187" t="s">
        <v>216</v>
      </c>
      <c r="H574" s="188">
        <v>48</v>
      </c>
      <c r="I574" s="188"/>
      <c r="J574" s="188">
        <f>ROUND(I574*H574,3)</f>
        <v>0</v>
      </c>
      <c r="K574" s="189"/>
      <c r="L574" s="190"/>
      <c r="M574" s="191" t="s">
        <v>1</v>
      </c>
      <c r="N574" s="192" t="s">
        <v>38</v>
      </c>
      <c r="O574" s="151">
        <v>0</v>
      </c>
      <c r="P574" s="151">
        <f>O574*H574</f>
        <v>0</v>
      </c>
      <c r="Q574" s="151">
        <v>1.0300000000000001E-3</v>
      </c>
      <c r="R574" s="151">
        <f>Q574*H574</f>
        <v>4.9440000000000005E-2</v>
      </c>
      <c r="S574" s="151">
        <v>0</v>
      </c>
      <c r="T574" s="152">
        <f>S574*H574</f>
        <v>0</v>
      </c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R574" s="153" t="s">
        <v>197</v>
      </c>
      <c r="AT574" s="153" t="s">
        <v>194</v>
      </c>
      <c r="AU574" s="153" t="s">
        <v>123</v>
      </c>
      <c r="AY574" s="18" t="s">
        <v>115</v>
      </c>
      <c r="BE574" s="154">
        <f>IF(N574="základná",J574,0)</f>
        <v>0</v>
      </c>
      <c r="BF574" s="154">
        <f>IF(N574="znížená",J574,0)</f>
        <v>0</v>
      </c>
      <c r="BG574" s="154">
        <f>IF(N574="zákl. prenesená",J574,0)</f>
        <v>0</v>
      </c>
      <c r="BH574" s="154">
        <f>IF(N574="zníž. prenesená",J574,0)</f>
        <v>0</v>
      </c>
      <c r="BI574" s="154">
        <f>IF(N574="nulová",J574,0)</f>
        <v>0</v>
      </c>
      <c r="BJ574" s="18" t="s">
        <v>123</v>
      </c>
      <c r="BK574" s="155">
        <f>ROUND(I574*H574,3)</f>
        <v>0</v>
      </c>
      <c r="BL574" s="18" t="s">
        <v>174</v>
      </c>
      <c r="BM574" s="153" t="s">
        <v>883</v>
      </c>
    </row>
    <row r="575" spans="1:65" s="14" customFormat="1" ht="22.5" x14ac:dyDescent="0.2">
      <c r="B575" s="163"/>
      <c r="D575" s="157" t="s">
        <v>125</v>
      </c>
      <c r="E575" s="164" t="s">
        <v>1</v>
      </c>
      <c r="F575" s="165" t="s">
        <v>864</v>
      </c>
      <c r="H575" s="166">
        <v>10</v>
      </c>
      <c r="L575" s="163"/>
      <c r="M575" s="167"/>
      <c r="N575" s="168"/>
      <c r="O575" s="168"/>
      <c r="P575" s="168"/>
      <c r="Q575" s="168"/>
      <c r="R575" s="168"/>
      <c r="S575" s="168"/>
      <c r="T575" s="169"/>
      <c r="AT575" s="164" t="s">
        <v>125</v>
      </c>
      <c r="AU575" s="164" t="s">
        <v>123</v>
      </c>
      <c r="AV575" s="14" t="s">
        <v>123</v>
      </c>
      <c r="AW575" s="14" t="s">
        <v>27</v>
      </c>
      <c r="AX575" s="14" t="s">
        <v>72</v>
      </c>
      <c r="AY575" s="164" t="s">
        <v>115</v>
      </c>
    </row>
    <row r="576" spans="1:65" s="14" customFormat="1" ht="22.5" x14ac:dyDescent="0.2">
      <c r="B576" s="163"/>
      <c r="D576" s="157" t="s">
        <v>125</v>
      </c>
      <c r="E576" s="164" t="s">
        <v>1</v>
      </c>
      <c r="F576" s="165" t="s">
        <v>884</v>
      </c>
      <c r="H576" s="166">
        <v>38</v>
      </c>
      <c r="L576" s="163"/>
      <c r="M576" s="167"/>
      <c r="N576" s="168"/>
      <c r="O576" s="168"/>
      <c r="P576" s="168"/>
      <c r="Q576" s="168"/>
      <c r="R576" s="168"/>
      <c r="S576" s="168"/>
      <c r="T576" s="169"/>
      <c r="AT576" s="164" t="s">
        <v>125</v>
      </c>
      <c r="AU576" s="164" t="s">
        <v>123</v>
      </c>
      <c r="AV576" s="14" t="s">
        <v>123</v>
      </c>
      <c r="AW576" s="14" t="s">
        <v>27</v>
      </c>
      <c r="AX576" s="14" t="s">
        <v>72</v>
      </c>
      <c r="AY576" s="164" t="s">
        <v>115</v>
      </c>
    </row>
    <row r="577" spans="1:65" s="15" customFormat="1" x14ac:dyDescent="0.2">
      <c r="B577" s="170"/>
      <c r="D577" s="157" t="s">
        <v>125</v>
      </c>
      <c r="E577" s="171" t="s">
        <v>1</v>
      </c>
      <c r="F577" s="172" t="s">
        <v>128</v>
      </c>
      <c r="H577" s="173">
        <v>48</v>
      </c>
      <c r="L577" s="170"/>
      <c r="M577" s="174"/>
      <c r="N577" s="175"/>
      <c r="O577" s="175"/>
      <c r="P577" s="175"/>
      <c r="Q577" s="175"/>
      <c r="R577" s="175"/>
      <c r="S577" s="175"/>
      <c r="T577" s="176"/>
      <c r="AT577" s="171" t="s">
        <v>125</v>
      </c>
      <c r="AU577" s="171" t="s">
        <v>123</v>
      </c>
      <c r="AV577" s="15" t="s">
        <v>122</v>
      </c>
      <c r="AW577" s="15" t="s">
        <v>27</v>
      </c>
      <c r="AX577" s="15" t="s">
        <v>80</v>
      </c>
      <c r="AY577" s="171" t="s">
        <v>115</v>
      </c>
    </row>
    <row r="578" spans="1:65" s="2" customFormat="1" ht="24.2" customHeight="1" x14ac:dyDescent="0.2">
      <c r="A578" s="30"/>
      <c r="B578" s="142"/>
      <c r="C578" s="143" t="s">
        <v>885</v>
      </c>
      <c r="D578" s="143" t="s">
        <v>118</v>
      </c>
      <c r="E578" s="144" t="s">
        <v>886</v>
      </c>
      <c r="F578" s="145" t="s">
        <v>887</v>
      </c>
      <c r="G578" s="146" t="s">
        <v>182</v>
      </c>
      <c r="H578" s="147">
        <v>1.8</v>
      </c>
      <c r="I578" s="147"/>
      <c r="J578" s="147">
        <f>ROUND(I578*H578,3)</f>
        <v>0</v>
      </c>
      <c r="K578" s="148"/>
      <c r="L578" s="31"/>
      <c r="M578" s="149" t="s">
        <v>1</v>
      </c>
      <c r="N578" s="150" t="s">
        <v>38</v>
      </c>
      <c r="O578" s="151">
        <v>0</v>
      </c>
      <c r="P578" s="151">
        <f>O578*H578</f>
        <v>0</v>
      </c>
      <c r="Q578" s="151">
        <v>0</v>
      </c>
      <c r="R578" s="151">
        <f>Q578*H578</f>
        <v>0</v>
      </c>
      <c r="S578" s="151">
        <v>0</v>
      </c>
      <c r="T578" s="152">
        <f>S578*H578</f>
        <v>0</v>
      </c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R578" s="153" t="s">
        <v>174</v>
      </c>
      <c r="AT578" s="153" t="s">
        <v>118</v>
      </c>
      <c r="AU578" s="153" t="s">
        <v>123</v>
      </c>
      <c r="AY578" s="18" t="s">
        <v>115</v>
      </c>
      <c r="BE578" s="154">
        <f>IF(N578="základná",J578,0)</f>
        <v>0</v>
      </c>
      <c r="BF578" s="154">
        <f>IF(N578="znížená",J578,0)</f>
        <v>0</v>
      </c>
      <c r="BG578" s="154">
        <f>IF(N578="zákl. prenesená",J578,0)</f>
        <v>0</v>
      </c>
      <c r="BH578" s="154">
        <f>IF(N578="zníž. prenesená",J578,0)</f>
        <v>0</v>
      </c>
      <c r="BI578" s="154">
        <f>IF(N578="nulová",J578,0)</f>
        <v>0</v>
      </c>
      <c r="BJ578" s="18" t="s">
        <v>123</v>
      </c>
      <c r="BK578" s="155">
        <f>ROUND(I578*H578,3)</f>
        <v>0</v>
      </c>
      <c r="BL578" s="18" t="s">
        <v>174</v>
      </c>
      <c r="BM578" s="153" t="s">
        <v>888</v>
      </c>
    </row>
    <row r="579" spans="1:65" s="12" customFormat="1" ht="25.9" customHeight="1" x14ac:dyDescent="0.2">
      <c r="B579" s="130"/>
      <c r="D579" s="131" t="s">
        <v>71</v>
      </c>
      <c r="E579" s="132" t="s">
        <v>434</v>
      </c>
      <c r="F579" s="132" t="s">
        <v>435</v>
      </c>
      <c r="J579" s="133">
        <f>BK579</f>
        <v>0</v>
      </c>
      <c r="L579" s="130"/>
      <c r="M579" s="134"/>
      <c r="N579" s="135"/>
      <c r="O579" s="135"/>
      <c r="P579" s="136">
        <f>SUM(P580:P584)</f>
        <v>0</v>
      </c>
      <c r="Q579" s="135"/>
      <c r="R579" s="136">
        <f>SUM(R580:R584)</f>
        <v>0</v>
      </c>
      <c r="S579" s="135"/>
      <c r="T579" s="137">
        <f>SUM(T580:T584)</f>
        <v>0</v>
      </c>
      <c r="AR579" s="131" t="s">
        <v>143</v>
      </c>
      <c r="AT579" s="138" t="s">
        <v>71</v>
      </c>
      <c r="AU579" s="138" t="s">
        <v>72</v>
      </c>
      <c r="AY579" s="131" t="s">
        <v>115</v>
      </c>
      <c r="BK579" s="139">
        <f>SUM(BK580:BK584)</f>
        <v>0</v>
      </c>
    </row>
    <row r="580" spans="1:65" s="2" customFormat="1" ht="24.2" customHeight="1" x14ac:dyDescent="0.2">
      <c r="A580" s="30"/>
      <c r="B580" s="142"/>
      <c r="C580" s="143" t="s">
        <v>889</v>
      </c>
      <c r="D580" s="143" t="s">
        <v>118</v>
      </c>
      <c r="E580" s="144" t="s">
        <v>437</v>
      </c>
      <c r="F580" s="145" t="s">
        <v>438</v>
      </c>
      <c r="G580" s="146" t="s">
        <v>439</v>
      </c>
      <c r="H580" s="147">
        <v>1</v>
      </c>
      <c r="I580" s="147"/>
      <c r="J580" s="147">
        <f>ROUND(I580*H580,3)</f>
        <v>0</v>
      </c>
      <c r="K580" s="148"/>
      <c r="L580" s="31"/>
      <c r="M580" s="149" t="s">
        <v>1</v>
      </c>
      <c r="N580" s="150" t="s">
        <v>38</v>
      </c>
      <c r="O580" s="151">
        <v>0</v>
      </c>
      <c r="P580" s="151">
        <f>O580*H580</f>
        <v>0</v>
      </c>
      <c r="Q580" s="151">
        <v>0</v>
      </c>
      <c r="R580" s="151">
        <f>Q580*H580</f>
        <v>0</v>
      </c>
      <c r="S580" s="151">
        <v>0</v>
      </c>
      <c r="T580" s="152">
        <f>S580*H580</f>
        <v>0</v>
      </c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R580" s="153" t="s">
        <v>440</v>
      </c>
      <c r="AT580" s="153" t="s">
        <v>118</v>
      </c>
      <c r="AU580" s="153" t="s">
        <v>80</v>
      </c>
      <c r="AY580" s="18" t="s">
        <v>115</v>
      </c>
      <c r="BE580" s="154">
        <f>IF(N580="základná",J580,0)</f>
        <v>0</v>
      </c>
      <c r="BF580" s="154">
        <f>IF(N580="znížená",J580,0)</f>
        <v>0</v>
      </c>
      <c r="BG580" s="154">
        <f>IF(N580="zákl. prenesená",J580,0)</f>
        <v>0</v>
      </c>
      <c r="BH580" s="154">
        <f>IF(N580="zníž. prenesená",J580,0)</f>
        <v>0</v>
      </c>
      <c r="BI580" s="154">
        <f>IF(N580="nulová",J580,0)</f>
        <v>0</v>
      </c>
      <c r="BJ580" s="18" t="s">
        <v>123</v>
      </c>
      <c r="BK580" s="155">
        <f>ROUND(I580*H580,3)</f>
        <v>0</v>
      </c>
      <c r="BL580" s="18" t="s">
        <v>440</v>
      </c>
      <c r="BM580" s="153" t="s">
        <v>890</v>
      </c>
    </row>
    <row r="581" spans="1:65" s="2" customFormat="1" ht="24.2" customHeight="1" x14ac:dyDescent="0.2">
      <c r="A581" s="30"/>
      <c r="B581" s="142"/>
      <c r="C581" s="143" t="s">
        <v>891</v>
      </c>
      <c r="D581" s="143" t="s">
        <v>118</v>
      </c>
      <c r="E581" s="144" t="s">
        <v>443</v>
      </c>
      <c r="F581" s="145" t="s">
        <v>444</v>
      </c>
      <c r="G581" s="146" t="s">
        <v>439</v>
      </c>
      <c r="H581" s="147">
        <v>1</v>
      </c>
      <c r="I581" s="147"/>
      <c r="J581" s="147">
        <f>ROUND(I581*H581,3)</f>
        <v>0</v>
      </c>
      <c r="K581" s="148"/>
      <c r="L581" s="31"/>
      <c r="M581" s="149" t="s">
        <v>1</v>
      </c>
      <c r="N581" s="150" t="s">
        <v>38</v>
      </c>
      <c r="O581" s="151">
        <v>0</v>
      </c>
      <c r="P581" s="151">
        <f>O581*H581</f>
        <v>0</v>
      </c>
      <c r="Q581" s="151">
        <v>0</v>
      </c>
      <c r="R581" s="151">
        <f>Q581*H581</f>
        <v>0</v>
      </c>
      <c r="S581" s="151">
        <v>0</v>
      </c>
      <c r="T581" s="152">
        <f>S581*H581</f>
        <v>0</v>
      </c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R581" s="153" t="s">
        <v>440</v>
      </c>
      <c r="AT581" s="153" t="s">
        <v>118</v>
      </c>
      <c r="AU581" s="153" t="s">
        <v>80</v>
      </c>
      <c r="AY581" s="18" t="s">
        <v>115</v>
      </c>
      <c r="BE581" s="154">
        <f>IF(N581="základná",J581,0)</f>
        <v>0</v>
      </c>
      <c r="BF581" s="154">
        <f>IF(N581="znížená",J581,0)</f>
        <v>0</v>
      </c>
      <c r="BG581" s="154">
        <f>IF(N581="zákl. prenesená",J581,0)</f>
        <v>0</v>
      </c>
      <c r="BH581" s="154">
        <f>IF(N581="zníž. prenesená",J581,0)</f>
        <v>0</v>
      </c>
      <c r="BI581" s="154">
        <f>IF(N581="nulová",J581,0)</f>
        <v>0</v>
      </c>
      <c r="BJ581" s="18" t="s">
        <v>123</v>
      </c>
      <c r="BK581" s="155">
        <f>ROUND(I581*H581,3)</f>
        <v>0</v>
      </c>
      <c r="BL581" s="18" t="s">
        <v>440</v>
      </c>
      <c r="BM581" s="153" t="s">
        <v>892</v>
      </c>
    </row>
    <row r="582" spans="1:65" s="2" customFormat="1" ht="24.2" customHeight="1" x14ac:dyDescent="0.2">
      <c r="A582" s="30"/>
      <c r="B582" s="142"/>
      <c r="C582" s="143" t="s">
        <v>893</v>
      </c>
      <c r="D582" s="143" t="s">
        <v>118</v>
      </c>
      <c r="E582" s="144" t="s">
        <v>447</v>
      </c>
      <c r="F582" s="145" t="s">
        <v>448</v>
      </c>
      <c r="G582" s="146" t="s">
        <v>439</v>
      </c>
      <c r="H582" s="147">
        <v>1</v>
      </c>
      <c r="I582" s="147"/>
      <c r="J582" s="147">
        <f>ROUND(I582*H582,3)</f>
        <v>0</v>
      </c>
      <c r="K582" s="148"/>
      <c r="L582" s="31"/>
      <c r="M582" s="149" t="s">
        <v>1</v>
      </c>
      <c r="N582" s="150" t="s">
        <v>38</v>
      </c>
      <c r="O582" s="151">
        <v>0</v>
      </c>
      <c r="P582" s="151">
        <f>O582*H582</f>
        <v>0</v>
      </c>
      <c r="Q582" s="151">
        <v>0</v>
      </c>
      <c r="R582" s="151">
        <f>Q582*H582</f>
        <v>0</v>
      </c>
      <c r="S582" s="151">
        <v>0</v>
      </c>
      <c r="T582" s="152">
        <f>S582*H582</f>
        <v>0</v>
      </c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R582" s="153" t="s">
        <v>440</v>
      </c>
      <c r="AT582" s="153" t="s">
        <v>118</v>
      </c>
      <c r="AU582" s="153" t="s">
        <v>80</v>
      </c>
      <c r="AY582" s="18" t="s">
        <v>115</v>
      </c>
      <c r="BE582" s="154">
        <f>IF(N582="základná",J582,0)</f>
        <v>0</v>
      </c>
      <c r="BF582" s="154">
        <f>IF(N582="znížená",J582,0)</f>
        <v>0</v>
      </c>
      <c r="BG582" s="154">
        <f>IF(N582="zákl. prenesená",J582,0)</f>
        <v>0</v>
      </c>
      <c r="BH582" s="154">
        <f>IF(N582="zníž. prenesená",J582,0)</f>
        <v>0</v>
      </c>
      <c r="BI582" s="154">
        <f>IF(N582="nulová",J582,0)</f>
        <v>0</v>
      </c>
      <c r="BJ582" s="18" t="s">
        <v>123</v>
      </c>
      <c r="BK582" s="155">
        <f>ROUND(I582*H582,3)</f>
        <v>0</v>
      </c>
      <c r="BL582" s="18" t="s">
        <v>440</v>
      </c>
      <c r="BM582" s="153" t="s">
        <v>894</v>
      </c>
    </row>
    <row r="583" spans="1:65" s="2" customFormat="1" ht="24.2" customHeight="1" x14ac:dyDescent="0.2">
      <c r="A583" s="30"/>
      <c r="B583" s="142"/>
      <c r="C583" s="143" t="s">
        <v>895</v>
      </c>
      <c r="D583" s="143" t="s">
        <v>118</v>
      </c>
      <c r="E583" s="144" t="s">
        <v>451</v>
      </c>
      <c r="F583" s="145" t="s">
        <v>452</v>
      </c>
      <c r="G583" s="146" t="s">
        <v>439</v>
      </c>
      <c r="H583" s="147">
        <v>1</v>
      </c>
      <c r="I583" s="147"/>
      <c r="J583" s="147">
        <f>ROUND(I583*H583,3)</f>
        <v>0</v>
      </c>
      <c r="K583" s="148"/>
      <c r="L583" s="31"/>
      <c r="M583" s="149" t="s">
        <v>1</v>
      </c>
      <c r="N583" s="150" t="s">
        <v>38</v>
      </c>
      <c r="O583" s="151">
        <v>0</v>
      </c>
      <c r="P583" s="151">
        <f>O583*H583</f>
        <v>0</v>
      </c>
      <c r="Q583" s="151">
        <v>0</v>
      </c>
      <c r="R583" s="151">
        <f>Q583*H583</f>
        <v>0</v>
      </c>
      <c r="S583" s="151">
        <v>0</v>
      </c>
      <c r="T583" s="152">
        <f>S583*H583</f>
        <v>0</v>
      </c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R583" s="153" t="s">
        <v>440</v>
      </c>
      <c r="AT583" s="153" t="s">
        <v>118</v>
      </c>
      <c r="AU583" s="153" t="s">
        <v>80</v>
      </c>
      <c r="AY583" s="18" t="s">
        <v>115</v>
      </c>
      <c r="BE583" s="154">
        <f>IF(N583="základná",J583,0)</f>
        <v>0</v>
      </c>
      <c r="BF583" s="154">
        <f>IF(N583="znížená",J583,0)</f>
        <v>0</v>
      </c>
      <c r="BG583" s="154">
        <f>IF(N583="zákl. prenesená",J583,0)</f>
        <v>0</v>
      </c>
      <c r="BH583" s="154">
        <f>IF(N583="zníž. prenesená",J583,0)</f>
        <v>0</v>
      </c>
      <c r="BI583" s="154">
        <f>IF(N583="nulová",J583,0)</f>
        <v>0</v>
      </c>
      <c r="BJ583" s="18" t="s">
        <v>123</v>
      </c>
      <c r="BK583" s="155">
        <f>ROUND(I583*H583,3)</f>
        <v>0</v>
      </c>
      <c r="BL583" s="18" t="s">
        <v>440</v>
      </c>
      <c r="BM583" s="153" t="s">
        <v>896</v>
      </c>
    </row>
    <row r="584" spans="1:65" s="2" customFormat="1" ht="24" x14ac:dyDescent="0.2">
      <c r="A584" s="30"/>
      <c r="B584" s="142"/>
      <c r="C584" s="143" t="s">
        <v>897</v>
      </c>
      <c r="D584" s="143" t="s">
        <v>118</v>
      </c>
      <c r="E584" s="144" t="s">
        <v>455</v>
      </c>
      <c r="F584" s="145" t="s">
        <v>456</v>
      </c>
      <c r="G584" s="146" t="s">
        <v>439</v>
      </c>
      <c r="H584" s="147">
        <v>1</v>
      </c>
      <c r="I584" s="147"/>
      <c r="J584" s="147">
        <f>ROUND(I584*H584,3)</f>
        <v>0</v>
      </c>
      <c r="K584" s="148"/>
      <c r="L584" s="31"/>
      <c r="M584" s="193" t="s">
        <v>1</v>
      </c>
      <c r="N584" s="194" t="s">
        <v>38</v>
      </c>
      <c r="O584" s="195">
        <v>0</v>
      </c>
      <c r="P584" s="195">
        <f>O584*H584</f>
        <v>0</v>
      </c>
      <c r="Q584" s="195">
        <v>0</v>
      </c>
      <c r="R584" s="195">
        <f>Q584*H584</f>
        <v>0</v>
      </c>
      <c r="S584" s="195">
        <v>0</v>
      </c>
      <c r="T584" s="196">
        <f>S584*H584</f>
        <v>0</v>
      </c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R584" s="153" t="s">
        <v>440</v>
      </c>
      <c r="AT584" s="153" t="s">
        <v>118</v>
      </c>
      <c r="AU584" s="153" t="s">
        <v>80</v>
      </c>
      <c r="AY584" s="18" t="s">
        <v>115</v>
      </c>
      <c r="BE584" s="154">
        <f>IF(N584="základná",J584,0)</f>
        <v>0</v>
      </c>
      <c r="BF584" s="154">
        <f>IF(N584="znížená",J584,0)</f>
        <v>0</v>
      </c>
      <c r="BG584" s="154">
        <f>IF(N584="zákl. prenesená",J584,0)</f>
        <v>0</v>
      </c>
      <c r="BH584" s="154">
        <f>IF(N584="zníž. prenesená",J584,0)</f>
        <v>0</v>
      </c>
      <c r="BI584" s="154">
        <f>IF(N584="nulová",J584,0)</f>
        <v>0</v>
      </c>
      <c r="BJ584" s="18" t="s">
        <v>123</v>
      </c>
      <c r="BK584" s="155">
        <f>ROUND(I584*H584,3)</f>
        <v>0</v>
      </c>
      <c r="BL584" s="18" t="s">
        <v>440</v>
      </c>
      <c r="BM584" s="153" t="s">
        <v>898</v>
      </c>
    </row>
    <row r="585" spans="1:65" s="2" customFormat="1" ht="6.95" customHeight="1" x14ac:dyDescent="0.2">
      <c r="A585" s="30"/>
      <c r="B585" s="45"/>
      <c r="C585" s="46"/>
      <c r="D585" s="46"/>
      <c r="E585" s="46"/>
      <c r="F585" s="46"/>
      <c r="G585" s="46"/>
      <c r="H585" s="46"/>
      <c r="I585" s="46"/>
      <c r="J585" s="46"/>
      <c r="K585" s="46"/>
      <c r="L585" s="31"/>
      <c r="M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</row>
  </sheetData>
  <autoFilter ref="C127:K584"/>
  <mergeCells count="8">
    <mergeCell ref="E118:H118"/>
    <mergeCell ref="E120:H120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01 - Zvýšenie bezpečnosti...</vt:lpstr>
      <vt:lpstr>02 - Revitalizácia, rekon...</vt:lpstr>
      <vt:lpstr>'01 - Zvýšenie bezpečnosti...'!Názvy_tlače</vt:lpstr>
      <vt:lpstr>'02 - Revitalizácia, rekon...'!Názvy_tlače</vt:lpstr>
      <vt:lpstr>'Rekapitulácia stavby'!Názvy_tlače</vt:lpstr>
      <vt:lpstr>'01 - Zvýšenie bezpečnosti...'!Oblasť_tlače</vt:lpstr>
      <vt:lpstr>'02 - Revitalizácia, rekon...'!Oblasť_tlače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Ján Halgaš</cp:lastModifiedBy>
  <cp:lastPrinted>2020-08-12T18:53:59Z</cp:lastPrinted>
  <dcterms:created xsi:type="dcterms:W3CDTF">2020-07-07T14:39:37Z</dcterms:created>
  <dcterms:modified xsi:type="dcterms:W3CDTF">2020-08-12T18:55:44Z</dcterms:modified>
</cp:coreProperties>
</file>